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project\tele_bot\"/>
    </mc:Choice>
  </mc:AlternateContent>
  <xr:revisionPtr revIDLastSave="0" documentId="8_{6248AD5C-8971-4788-92CB-481A71D5FB32}" xr6:coauthVersionLast="47" xr6:coauthVersionMax="47" xr10:uidLastSave="{00000000-0000-0000-0000-000000000000}"/>
  <bookViews>
    <workbookView xWindow="28680" yWindow="-60" windowWidth="29040" windowHeight="15840" activeTab="1" xr2:uid="{4F5BDEC4-A2BE-4B50-BB71-245170A21CD0}"/>
  </bookViews>
  <sheets>
    <sheet name="투자아이디어" sheetId="9" r:id="rId1"/>
    <sheet name="연간요약" sheetId="3" r:id="rId2"/>
    <sheet name="분기요약" sheetId="8" r:id="rId3"/>
    <sheet name="연간손익" sheetId="2" r:id="rId4"/>
    <sheet name="연간재무" sheetId="1" r:id="rId5"/>
    <sheet name="연간현금" sheetId="4" r:id="rId6"/>
    <sheet name="기본정보" sheetId="5" r:id="rId7"/>
    <sheet name="분기손익" sheetId="7" r:id="rId8"/>
    <sheet name="Sheet6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3" l="1"/>
  <c r="F40" i="3"/>
  <c r="G40" i="3"/>
  <c r="H40" i="3"/>
  <c r="I40" i="3"/>
  <c r="J40" i="3"/>
  <c r="K40" i="3"/>
  <c r="L40" i="3"/>
  <c r="M40" i="3"/>
  <c r="N40" i="3"/>
  <c r="E41" i="3"/>
  <c r="F41" i="3"/>
  <c r="G41" i="3"/>
  <c r="H41" i="3"/>
  <c r="I41" i="3"/>
  <c r="J41" i="3"/>
  <c r="K41" i="3"/>
  <c r="L41" i="3"/>
  <c r="M41" i="3"/>
  <c r="N41" i="3"/>
  <c r="E42" i="3"/>
  <c r="F42" i="3"/>
  <c r="G42" i="3"/>
  <c r="H42" i="3"/>
  <c r="I42" i="3"/>
  <c r="J42" i="3"/>
  <c r="K42" i="3"/>
  <c r="L42" i="3"/>
  <c r="M42" i="3"/>
  <c r="N42" i="3"/>
  <c r="E43" i="3"/>
  <c r="F43" i="3"/>
  <c r="G43" i="3"/>
  <c r="H43" i="3"/>
  <c r="I43" i="3"/>
  <c r="J43" i="3"/>
  <c r="K43" i="3"/>
  <c r="L43" i="3"/>
  <c r="M43" i="3"/>
  <c r="N43" i="3"/>
  <c r="D43" i="3"/>
  <c r="D42" i="3"/>
  <c r="D41" i="3"/>
  <c r="D40" i="3"/>
  <c r="Q13" i="8"/>
  <c r="H14" i="8"/>
  <c r="J14" i="8"/>
  <c r="K14" i="8"/>
  <c r="T14" i="8"/>
  <c r="V14" i="8"/>
  <c r="W14" i="8"/>
  <c r="M17" i="3"/>
  <c r="N16" i="3"/>
  <c r="M16" i="3"/>
  <c r="N12" i="3"/>
  <c r="M12" i="3"/>
  <c r="L17" i="3"/>
  <c r="L16" i="3"/>
  <c r="L12" i="3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4" i="8"/>
  <c r="C4" i="8"/>
  <c r="D4" i="8"/>
  <c r="E4" i="8"/>
  <c r="F4" i="8"/>
  <c r="G4" i="8"/>
  <c r="H4" i="8"/>
  <c r="I4" i="8"/>
  <c r="J4" i="8"/>
  <c r="J9" i="8" s="1"/>
  <c r="K4" i="8"/>
  <c r="L4" i="8"/>
  <c r="M4" i="8"/>
  <c r="N4" i="8"/>
  <c r="O4" i="8"/>
  <c r="P4" i="8"/>
  <c r="Q4" i="8"/>
  <c r="R4" i="8"/>
  <c r="S4" i="8"/>
  <c r="T4" i="8"/>
  <c r="U4" i="8"/>
  <c r="U9" i="8" s="1"/>
  <c r="V4" i="8"/>
  <c r="V9" i="8" s="1"/>
  <c r="W4" i="8"/>
  <c r="W9" i="8" s="1"/>
  <c r="X4" i="8"/>
  <c r="Y4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B6" i="8"/>
  <c r="C6" i="8"/>
  <c r="D6" i="8"/>
  <c r="E6" i="8"/>
  <c r="F6" i="8"/>
  <c r="G6" i="8"/>
  <c r="H6" i="8"/>
  <c r="I6" i="8"/>
  <c r="I10" i="8" s="1"/>
  <c r="J6" i="8"/>
  <c r="J10" i="8" s="1"/>
  <c r="K6" i="8"/>
  <c r="K10" i="8" s="1"/>
  <c r="L6" i="8"/>
  <c r="M6" i="8"/>
  <c r="N6" i="8"/>
  <c r="O6" i="8"/>
  <c r="P6" i="8"/>
  <c r="Q6" i="8"/>
  <c r="R6" i="8"/>
  <c r="S6" i="8"/>
  <c r="T6" i="8"/>
  <c r="U6" i="8"/>
  <c r="U10" i="8" s="1"/>
  <c r="V6" i="8"/>
  <c r="V10" i="8" s="1"/>
  <c r="W6" i="8"/>
  <c r="W10" i="8" s="1"/>
  <c r="X6" i="8"/>
  <c r="Y6" i="8"/>
  <c r="B7" i="8"/>
  <c r="C7" i="8"/>
  <c r="D7" i="8"/>
  <c r="E7" i="8"/>
  <c r="F7" i="8"/>
  <c r="F14" i="8" s="1"/>
  <c r="G7" i="8"/>
  <c r="G14" i="8" s="1"/>
  <c r="H7" i="8"/>
  <c r="I7" i="8"/>
  <c r="I11" i="8" s="1"/>
  <c r="J7" i="8"/>
  <c r="J11" i="8" s="1"/>
  <c r="K7" i="8"/>
  <c r="K11" i="8" s="1"/>
  <c r="L7" i="8"/>
  <c r="L14" i="8" s="1"/>
  <c r="M7" i="8"/>
  <c r="M14" i="8" s="1"/>
  <c r="N7" i="8"/>
  <c r="N14" i="8" s="1"/>
  <c r="O7" i="8"/>
  <c r="O14" i="8" s="1"/>
  <c r="P7" i="8"/>
  <c r="P14" i="8" s="1"/>
  <c r="Q7" i="8"/>
  <c r="Q14" i="8" s="1"/>
  <c r="R7" i="8"/>
  <c r="R14" i="8" s="1"/>
  <c r="S7" i="8"/>
  <c r="S14" i="8" s="1"/>
  <c r="T7" i="8"/>
  <c r="T11" i="8" s="1"/>
  <c r="U7" i="8"/>
  <c r="U11" i="8" s="1"/>
  <c r="V7" i="8"/>
  <c r="V11" i="8" s="1"/>
  <c r="W7" i="8"/>
  <c r="W11" i="8" s="1"/>
  <c r="X7" i="8"/>
  <c r="X14" i="8" s="1"/>
  <c r="Y7" i="8"/>
  <c r="Y14" i="8" s="1"/>
  <c r="Y3" i="8"/>
  <c r="Y13" i="8" s="1"/>
  <c r="X3" i="8"/>
  <c r="X13" i="8" s="1"/>
  <c r="W3" i="8"/>
  <c r="W12" i="8" s="1"/>
  <c r="V3" i="8"/>
  <c r="V13" i="8" s="1"/>
  <c r="U3" i="8"/>
  <c r="U13" i="8" s="1"/>
  <c r="T3" i="8"/>
  <c r="T13" i="8" s="1"/>
  <c r="S3" i="8"/>
  <c r="S13" i="8" s="1"/>
  <c r="R3" i="8"/>
  <c r="Q3" i="8"/>
  <c r="P3" i="8"/>
  <c r="P13" i="8" s="1"/>
  <c r="O3" i="8"/>
  <c r="O13" i="8" s="1"/>
  <c r="N3" i="8"/>
  <c r="N13" i="8" s="1"/>
  <c r="M3" i="8"/>
  <c r="M13" i="8" s="1"/>
  <c r="L3" i="8"/>
  <c r="L13" i="8" s="1"/>
  <c r="K3" i="8"/>
  <c r="K13" i="8" s="1"/>
  <c r="J3" i="8"/>
  <c r="J13" i="8" s="1"/>
  <c r="I3" i="8"/>
  <c r="I13" i="8" s="1"/>
  <c r="H3" i="8"/>
  <c r="H13" i="8" s="1"/>
  <c r="G3" i="8"/>
  <c r="G13" i="8" s="1"/>
  <c r="F3" i="8"/>
  <c r="F13" i="8" s="1"/>
  <c r="E3" i="8"/>
  <c r="D3" i="8"/>
  <c r="C3" i="8"/>
  <c r="B3" i="8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K32" i="3"/>
  <c r="J32" i="3"/>
  <c r="I32" i="3"/>
  <c r="H32" i="3"/>
  <c r="G32" i="3"/>
  <c r="F32" i="3"/>
  <c r="E32" i="3"/>
  <c r="D32" i="3"/>
  <c r="K31" i="3"/>
  <c r="J31" i="3"/>
  <c r="I31" i="3"/>
  <c r="H31" i="3"/>
  <c r="G31" i="3"/>
  <c r="F31" i="3"/>
  <c r="E31" i="3"/>
  <c r="D31" i="3"/>
  <c r="D30" i="3"/>
  <c r="E30" i="3"/>
  <c r="F30" i="3"/>
  <c r="G30" i="3"/>
  <c r="H30" i="3"/>
  <c r="I30" i="3"/>
  <c r="J30" i="3"/>
  <c r="K30" i="3"/>
  <c r="K29" i="3"/>
  <c r="J29" i="3"/>
  <c r="I29" i="3"/>
  <c r="H29" i="3"/>
  <c r="G29" i="3"/>
  <c r="F29" i="3"/>
  <c r="E29" i="3"/>
  <c r="D29" i="3"/>
  <c r="K28" i="3"/>
  <c r="J28" i="3"/>
  <c r="I28" i="3"/>
  <c r="H28" i="3"/>
  <c r="G28" i="3"/>
  <c r="F28" i="3"/>
  <c r="E28" i="3"/>
  <c r="D28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K25" i="3"/>
  <c r="J25" i="3"/>
  <c r="I25" i="3"/>
  <c r="H25" i="3"/>
  <c r="G25" i="3"/>
  <c r="F25" i="3"/>
  <c r="E25" i="3"/>
  <c r="D25" i="3"/>
  <c r="K24" i="3"/>
  <c r="J24" i="3"/>
  <c r="I24" i="3"/>
  <c r="H24" i="3"/>
  <c r="G24" i="3"/>
  <c r="F24" i="3"/>
  <c r="E24" i="3"/>
  <c r="D24" i="3"/>
  <c r="K23" i="3"/>
  <c r="J23" i="3"/>
  <c r="I23" i="3"/>
  <c r="H23" i="3"/>
  <c r="G23" i="3"/>
  <c r="F23" i="3"/>
  <c r="E23" i="3"/>
  <c r="D23" i="3"/>
  <c r="K22" i="3"/>
  <c r="J22" i="3"/>
  <c r="I22" i="3"/>
  <c r="H22" i="3"/>
  <c r="G22" i="3"/>
  <c r="F22" i="3"/>
  <c r="E22" i="3"/>
  <c r="D22" i="3"/>
  <c r="K20" i="3"/>
  <c r="J20" i="3"/>
  <c r="I20" i="3"/>
  <c r="H20" i="3"/>
  <c r="G20" i="3"/>
  <c r="F20" i="3"/>
  <c r="E20" i="3"/>
  <c r="D20" i="3"/>
  <c r="K19" i="3"/>
  <c r="J19" i="3"/>
  <c r="I19" i="3"/>
  <c r="H19" i="3"/>
  <c r="G19" i="3"/>
  <c r="F19" i="3"/>
  <c r="E19" i="3"/>
  <c r="D19" i="3"/>
  <c r="K18" i="3"/>
  <c r="J18" i="3"/>
  <c r="I18" i="3"/>
  <c r="H18" i="3"/>
  <c r="G18" i="3"/>
  <c r="F18" i="3"/>
  <c r="E18" i="3"/>
  <c r="D18" i="3"/>
  <c r="K17" i="3"/>
  <c r="J17" i="3"/>
  <c r="I17" i="3"/>
  <c r="H17" i="3"/>
  <c r="G17" i="3"/>
  <c r="F17" i="3"/>
  <c r="E17" i="3"/>
  <c r="D17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F38" i="3" s="1"/>
  <c r="G16" i="3"/>
  <c r="H16" i="3"/>
  <c r="I16" i="3"/>
  <c r="I38" i="3" s="1"/>
  <c r="J16" i="3"/>
  <c r="K16" i="3"/>
  <c r="K12" i="3"/>
  <c r="J12" i="3"/>
  <c r="I12" i="3"/>
  <c r="H12" i="3"/>
  <c r="G12" i="3"/>
  <c r="F12" i="3"/>
  <c r="E12" i="3"/>
  <c r="D12" i="3"/>
  <c r="I37" i="3" l="1"/>
  <c r="N38" i="3"/>
  <c r="E39" i="3"/>
  <c r="H38" i="3"/>
  <c r="I39" i="3"/>
  <c r="G38" i="3"/>
  <c r="H37" i="3"/>
  <c r="M38" i="3"/>
  <c r="F39" i="3"/>
  <c r="H39" i="3"/>
  <c r="J38" i="3"/>
  <c r="E38" i="3"/>
  <c r="R13" i="8"/>
  <c r="K9" i="8"/>
  <c r="U14" i="8"/>
  <c r="I14" i="8"/>
  <c r="I9" i="8"/>
  <c r="H11" i="8"/>
  <c r="T10" i="8"/>
  <c r="W13" i="8"/>
  <c r="L12" i="8"/>
  <c r="X12" i="8"/>
  <c r="M12" i="8"/>
  <c r="M37" i="3"/>
  <c r="Y12" i="8"/>
  <c r="Y10" i="8"/>
  <c r="B11" i="8"/>
  <c r="Y11" i="8"/>
  <c r="M10" i="8"/>
  <c r="N9" i="8"/>
  <c r="M11" i="8"/>
  <c r="E37" i="3"/>
  <c r="G37" i="3"/>
  <c r="F37" i="3"/>
  <c r="J37" i="3"/>
  <c r="N37" i="3"/>
  <c r="M39" i="3"/>
  <c r="L39" i="3"/>
  <c r="D12" i="8"/>
  <c r="P12" i="8"/>
  <c r="Q12" i="8"/>
  <c r="H10" i="8"/>
  <c r="T9" i="8"/>
  <c r="H9" i="8"/>
  <c r="G12" i="8"/>
  <c r="S12" i="8"/>
  <c r="S10" i="8"/>
  <c r="S9" i="8"/>
  <c r="G9" i="8"/>
  <c r="H12" i="8"/>
  <c r="T12" i="8"/>
  <c r="R11" i="8"/>
  <c r="F10" i="8"/>
  <c r="R9" i="8"/>
  <c r="F9" i="8"/>
  <c r="I12" i="8"/>
  <c r="U12" i="8"/>
  <c r="R10" i="8"/>
  <c r="Q11" i="8"/>
  <c r="E11" i="8"/>
  <c r="Q10" i="8"/>
  <c r="E10" i="8"/>
  <c r="Q9" i="8"/>
  <c r="E9" i="8"/>
  <c r="J12" i="8"/>
  <c r="V12" i="8"/>
  <c r="E12" i="8"/>
  <c r="F11" i="8"/>
  <c r="P11" i="8"/>
  <c r="D11" i="8"/>
  <c r="P10" i="8"/>
  <c r="D10" i="8"/>
  <c r="P9" i="8"/>
  <c r="D9" i="8"/>
  <c r="K12" i="8"/>
  <c r="O11" i="8"/>
  <c r="C11" i="8"/>
  <c r="O10" i="8"/>
  <c r="C10" i="8"/>
  <c r="O9" i="8"/>
  <c r="C9" i="8"/>
  <c r="G10" i="8"/>
  <c r="F12" i="8"/>
  <c r="G11" i="8"/>
  <c r="Y9" i="8"/>
  <c r="M9" i="8"/>
  <c r="B12" i="8"/>
  <c r="N12" i="8"/>
  <c r="R12" i="8"/>
  <c r="S11" i="8"/>
  <c r="X11" i="8"/>
  <c r="L11" i="8"/>
  <c r="X10" i="8"/>
  <c r="L10" i="8"/>
  <c r="X9" i="8"/>
  <c r="L9" i="8"/>
  <c r="C12" i="8"/>
  <c r="O12" i="8"/>
  <c r="J39" i="3"/>
  <c r="K37" i="3"/>
  <c r="G39" i="3"/>
  <c r="K38" i="3"/>
  <c r="N39" i="3"/>
  <c r="K39" i="3"/>
  <c r="L38" i="3"/>
  <c r="L37" i="3"/>
  <c r="H21" i="3"/>
  <c r="I21" i="3"/>
  <c r="G21" i="3"/>
  <c r="J21" i="3"/>
  <c r="N10" i="8"/>
  <c r="B10" i="8"/>
  <c r="N11" i="8"/>
  <c r="B9" i="8"/>
  <c r="D21" i="3"/>
  <c r="E21" i="3"/>
  <c r="F21" i="3"/>
  <c r="K21" i="3"/>
</calcChain>
</file>

<file path=xl/sharedStrings.xml><?xml version="1.0" encoding="utf-8"?>
<sst xmlns="http://schemas.openxmlformats.org/spreadsheetml/2006/main" count="264" uniqueCount="179">
  <si>
    <t>매출액(수익)</t>
  </si>
  <si>
    <t xml:space="preserve"> 매출원가</t>
  </si>
  <si>
    <t>매출총이익</t>
  </si>
  <si>
    <t xml:space="preserve"> 판매비와관리비</t>
  </si>
  <si>
    <t>영업이익</t>
  </si>
  <si>
    <t xml:space="preserve"> 이자손익</t>
  </si>
  <si>
    <t xml:space="preserve"> 금융손익</t>
  </si>
  <si>
    <t xml:space="preserve"> 기타영업외손익</t>
  </si>
  <si>
    <t xml:space="preserve"> 종속기업및관계기업관련손익</t>
  </si>
  <si>
    <t>법인세비용차감전계속사업이익</t>
  </si>
  <si>
    <t>법인세비용</t>
  </si>
  <si>
    <t>중단사업이익</t>
  </si>
  <si>
    <t xml:space="preserve"> 당기순이익</t>
  </si>
  <si>
    <t xml:space="preserve"> 기타포괄이익</t>
  </si>
  <si>
    <t xml:space="preserve"> 총포괄이익</t>
  </si>
  <si>
    <t>출처 : 대한민국 NO1 가치투자포털 아이투자</t>
  </si>
  <si>
    <t>종목명</t>
    <phoneticPr fontId="2" type="noConversion"/>
  </si>
  <si>
    <t>업종</t>
    <phoneticPr fontId="2" type="noConversion"/>
  </si>
  <si>
    <t>시장</t>
    <phoneticPr fontId="2" type="noConversion"/>
  </si>
  <si>
    <t>종목코드</t>
    <phoneticPr fontId="2" type="noConversion"/>
  </si>
  <si>
    <t>주식수</t>
    <phoneticPr fontId="2" type="noConversion"/>
  </si>
  <si>
    <t>대주주</t>
    <phoneticPr fontId="2" type="noConversion"/>
  </si>
  <si>
    <t>투자아이디어</t>
    <phoneticPr fontId="2" type="noConversion"/>
  </si>
  <si>
    <t>구분</t>
    <phoneticPr fontId="2" type="noConversion"/>
  </si>
  <si>
    <t>매출액</t>
  </si>
  <si>
    <t>순이익</t>
    <phoneticPr fontId="2" type="noConversion"/>
  </si>
  <si>
    <t>EPS</t>
    <phoneticPr fontId="2" type="noConversion"/>
  </si>
  <si>
    <t>BPS</t>
    <phoneticPr fontId="2" type="noConversion"/>
  </si>
  <si>
    <t>PER</t>
  </si>
  <si>
    <t>PER</t>
    <phoneticPr fontId="2" type="noConversion"/>
  </si>
  <si>
    <t>PBR</t>
  </si>
  <si>
    <t>PBR</t>
    <phoneticPr fontId="2" type="noConversion"/>
  </si>
  <si>
    <t>ROE</t>
  </si>
  <si>
    <t>ROE</t>
    <phoneticPr fontId="2" type="noConversion"/>
  </si>
  <si>
    <t>영업현금</t>
  </si>
  <si>
    <t>영업현금</t>
    <phoneticPr fontId="2" type="noConversion"/>
  </si>
  <si>
    <t>투자현금</t>
    <phoneticPr fontId="2" type="noConversion"/>
  </si>
  <si>
    <t>재무현금</t>
    <phoneticPr fontId="2" type="noConversion"/>
  </si>
  <si>
    <t>자본총계</t>
  </si>
  <si>
    <t>자본총계</t>
    <phoneticPr fontId="2" type="noConversion"/>
  </si>
  <si>
    <t>부채총계</t>
  </si>
  <si>
    <t>부채총계</t>
    <phoneticPr fontId="2" type="noConversion"/>
  </si>
  <si>
    <t>작성일</t>
    <phoneticPr fontId="2" type="noConversion"/>
  </si>
  <si>
    <t>2025(E)</t>
    <phoneticPr fontId="2" type="noConversion"/>
  </si>
  <si>
    <t>2026(E)</t>
    <phoneticPr fontId="2" type="noConversion"/>
  </si>
  <si>
    <t>2027(E)</t>
    <phoneticPr fontId="2" type="noConversion"/>
  </si>
  <si>
    <t>*순현금자산</t>
  </si>
  <si>
    <t xml:space="preserve"> 유동자산</t>
  </si>
  <si>
    <t>     당좌자산</t>
  </si>
  <si>
    <t>         현금및현금성자산</t>
  </si>
  <si>
    <t>         단기금융자산</t>
  </si>
  <si>
    <t>         당기손익-공정가치측정금융자산</t>
  </si>
  <si>
    <t>         매출채권및기타채권</t>
  </si>
  <si>
    <t>     재고자산</t>
  </si>
  <si>
    <t>     기타</t>
  </si>
  <si>
    <t xml:space="preserve"> 비유동자산</t>
  </si>
  <si>
    <t>기타금융업자산</t>
  </si>
  <si>
    <t>자산총계</t>
  </si>
  <si>
    <t xml:space="preserve"> 유동부채</t>
  </si>
  <si>
    <t>     만기도래사채</t>
  </si>
  <si>
    <t>     만기도래차입금</t>
  </si>
  <si>
    <t>         단기차입금</t>
  </si>
  <si>
    <t>         유동성장기차입금</t>
  </si>
  <si>
    <t>         기타</t>
  </si>
  <si>
    <t>     매입채무및기타채무</t>
  </si>
  <si>
    <t xml:space="preserve"> 비유동부채</t>
  </si>
  <si>
    <t>     회사채</t>
  </si>
  <si>
    <t>     장기차입금</t>
  </si>
  <si>
    <t>     장기충당부채</t>
  </si>
  <si>
    <t>     장기매입채무및기타채무</t>
  </si>
  <si>
    <t>     이연법인세부채</t>
  </si>
  <si>
    <t>기타금융업부채</t>
  </si>
  <si>
    <t>*이자발생부채</t>
  </si>
  <si>
    <t xml:space="preserve"> 지배주주지분</t>
  </si>
  <si>
    <t>비지배주주지분</t>
  </si>
  <si>
    <t>당기순익+감가상각비</t>
  </si>
  <si>
    <t xml:space="preserve"> 영업활동현금흐름</t>
  </si>
  <si>
    <t xml:space="preserve"> 투자활동현금흐름</t>
  </si>
  <si>
    <t xml:space="preserve"> 재무활동현금흐름</t>
  </si>
  <si>
    <t>기타</t>
  </si>
  <si>
    <t>연결범위변동</t>
  </si>
  <si>
    <t>환율변동효과</t>
  </si>
  <si>
    <t xml:space="preserve"> 현금의증감</t>
  </si>
  <si>
    <t>FreeCashFlow</t>
  </si>
  <si>
    <t>시가총액</t>
  </si>
  <si>
    <t>EV</t>
  </si>
  <si>
    <t>투자지표</t>
  </si>
  <si>
    <t>EPS(원)</t>
  </si>
  <si>
    <t>BPS(원)</t>
  </si>
  <si>
    <t>N/A</t>
  </si>
  <si>
    <t>EBITDA</t>
  </si>
  <si>
    <t>FCF</t>
  </si>
  <si>
    <t>재무정보</t>
  </si>
  <si>
    <t>순이익(지배)</t>
  </si>
  <si>
    <t>부채비율</t>
  </si>
  <si>
    <t>버핏의 주주이익</t>
  </si>
  <si>
    <t>당기순이익</t>
  </si>
  <si>
    <t>감가상각비(유형무형)</t>
  </si>
  <si>
    <t xml:space="preserve"> CAPEX(유형+무형)</t>
  </si>
  <si>
    <t>배당·임직원</t>
  </si>
  <si>
    <t>주당배당금(원)</t>
  </si>
  <si>
    <t>배당성향</t>
  </si>
  <si>
    <t>배당수익률</t>
  </si>
  <si>
    <t>종업원수(명)</t>
  </si>
  <si>
    <t>1인당 급여액(천원)</t>
  </si>
  <si>
    <t>단기차입금</t>
    <phoneticPr fontId="2" type="noConversion"/>
  </si>
  <si>
    <t>장기차입금</t>
    <phoneticPr fontId="2" type="noConversion"/>
  </si>
  <si>
    <t>매출채권</t>
    <phoneticPr fontId="2" type="noConversion"/>
  </si>
  <si>
    <t>재고자산</t>
    <phoneticPr fontId="2" type="noConversion"/>
  </si>
  <si>
    <t>FCF</t>
    <phoneticPr fontId="2" type="noConversion"/>
  </si>
  <si>
    <t>차입금합계</t>
    <phoneticPr fontId="2" type="noConversion"/>
  </si>
  <si>
    <t>시가총액</t>
    <phoneticPr fontId="2" type="noConversion"/>
  </si>
  <si>
    <t>코스닥</t>
    <phoneticPr fontId="2" type="noConversion"/>
  </si>
  <si>
    <t>자사주</t>
    <phoneticPr fontId="2" type="noConversion"/>
  </si>
  <si>
    <t>외인지분</t>
    <phoneticPr fontId="2" type="noConversion"/>
  </si>
  <si>
    <t>현재가</t>
    <phoneticPr fontId="2" type="noConversion"/>
  </si>
  <si>
    <t>52주최고</t>
    <phoneticPr fontId="2" type="noConversion"/>
  </si>
  <si>
    <t>52주최저</t>
    <phoneticPr fontId="2" type="noConversion"/>
  </si>
  <si>
    <t>목표주가</t>
    <phoneticPr fontId="2" type="noConversion"/>
  </si>
  <si>
    <t>추정PER</t>
    <phoneticPr fontId="2" type="noConversion"/>
  </si>
  <si>
    <t>전환사채</t>
    <phoneticPr fontId="2" type="noConversion"/>
  </si>
  <si>
    <t>회사채</t>
    <phoneticPr fontId="2" type="noConversion"/>
  </si>
  <si>
    <t>X</t>
    <phoneticPr fontId="2" type="noConversion"/>
  </si>
  <si>
    <t>전체</t>
  </si>
  <si>
    <t>연간</t>
  </si>
  <si>
    <t>분기</t>
  </si>
  <si>
    <t>주요재무정보</t>
  </si>
  <si>
    <t>(IFRS연결)</t>
  </si>
  <si>
    <t>2025/12(E)</t>
  </si>
  <si>
    <t>2026/12(E)</t>
  </si>
  <si>
    <t>2027/12(E)</t>
  </si>
  <si>
    <t>영업이익(발표기준)</t>
  </si>
  <si>
    <t>세전계속사업이익</t>
  </si>
  <si>
    <t>  당기순이익(지배)</t>
  </si>
  <si>
    <t>  당기순이익(비지배)</t>
  </si>
  <si>
    <t>  자본총계(지배)</t>
  </si>
  <si>
    <t>  자본총계(비지배)</t>
  </si>
  <si>
    <t>자본금</t>
  </si>
  <si>
    <t>영업활동현금흐름</t>
  </si>
  <si>
    <t>투자활동현금흐름</t>
  </si>
  <si>
    <t>재무활동현금흐름</t>
  </si>
  <si>
    <t>CAPEX</t>
  </si>
  <si>
    <t>이자발생부채</t>
  </si>
  <si>
    <t>영업이익률</t>
  </si>
  <si>
    <t>순이익률</t>
  </si>
  <si>
    <t>ROE(%)</t>
  </si>
  <si>
    <t>ROA(%)</t>
  </si>
  <si>
    <t>자본유보율</t>
  </si>
  <si>
    <t>PER(배)</t>
  </si>
  <si>
    <t>PBR(배)</t>
  </si>
  <si>
    <t>현금DPS(원)</t>
  </si>
  <si>
    <t>현금배당수익률</t>
  </si>
  <si>
    <t>현금배당성향(%)</t>
  </si>
  <si>
    <t>발행주식수(보통주)</t>
  </si>
  <si>
    <t>*전체부터 드래그 해서 붙여넣기</t>
    <phoneticPr fontId="2" type="noConversion"/>
  </si>
  <si>
    <t>연간으로 손익계산서 복사 해서 붙여넣기</t>
    <phoneticPr fontId="2" type="noConversion"/>
  </si>
  <si>
    <t>원가률</t>
    <phoneticPr fontId="2" type="noConversion"/>
  </si>
  <si>
    <t>판관비률</t>
    <phoneticPr fontId="2" type="noConversion"/>
  </si>
  <si>
    <t>영업이익률</t>
    <phoneticPr fontId="2" type="noConversion"/>
  </si>
  <si>
    <t>순이익률</t>
    <phoneticPr fontId="2" type="noConversion"/>
  </si>
  <si>
    <t>매출YoY(%)</t>
    <phoneticPr fontId="2" type="noConversion"/>
  </si>
  <si>
    <t>영업이익YoY(%)</t>
    <phoneticPr fontId="2" type="noConversion"/>
  </si>
  <si>
    <t>순이익YoY(%)</t>
    <phoneticPr fontId="2" type="noConversion"/>
  </si>
  <si>
    <t>-</t>
    <phoneticPr fontId="2" type="noConversion"/>
  </si>
  <si>
    <t>유통주식수</t>
    <phoneticPr fontId="2" type="noConversion"/>
  </si>
  <si>
    <t>밸류에이션</t>
    <phoneticPr fontId="2" type="noConversion"/>
  </si>
  <si>
    <t>No</t>
    <phoneticPr fontId="2" type="noConversion"/>
  </si>
  <si>
    <t>https://itooza.com/stats/086710/2/31</t>
  </si>
  <si>
    <t>https://itooza.com/stats/086710/1/31</t>
  </si>
  <si>
    <t>https://itooza.com/stats/086710/4/31</t>
  </si>
  <si>
    <t>https://itooza.com/stats/086710/0/31</t>
  </si>
  <si>
    <t>https://itooza.com/stats/086710/2/32</t>
  </si>
  <si>
    <t>선진뷰티사이언스</t>
    <phoneticPr fontId="2" type="noConversion"/>
  </si>
  <si>
    <t>화장품</t>
    <phoneticPr fontId="2" type="noConversion"/>
  </si>
  <si>
    <t>이성호 외 11인</t>
    <phoneticPr fontId="2" type="noConversion"/>
  </si>
  <si>
    <t>매출YoY</t>
    <phoneticPr fontId="2" type="noConversion"/>
  </si>
  <si>
    <t>영업이익YoY</t>
    <phoneticPr fontId="2" type="noConversion"/>
  </si>
  <si>
    <t>자산회전률</t>
    <phoneticPr fontId="2" type="noConversion"/>
  </si>
  <si>
    <t>재무레버리지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</si>
</sst>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%"/>
    <numFmt numFmtId="177" formatCode="#,##0.0"/>
    <numFmt numFmtId="178" formatCode="#,##0_ "/>
    <numFmt numFmtId="179" formatCode="#,##0_);[Red]\(#,##0\)"/>
    <numFmt numFmtId="180" formatCode="#,##0.0_);[Red]\(#,##0.0\)"/>
  </numFmts>
  <fonts count="1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3C3C3C"/>
      <name val="Dotum"/>
      <family val="3"/>
    </font>
    <font>
      <sz val="8"/>
      <color theme="1"/>
      <name val="Tahoma"/>
      <family val="2"/>
    </font>
    <font>
      <sz val="8"/>
      <color rgb="FF000000"/>
      <name val="Tahoma"/>
      <family val="2"/>
    </font>
    <font>
      <sz val="8"/>
      <color rgb="FFD40400"/>
      <name val="Tahoma"/>
      <family val="2"/>
    </font>
    <font>
      <sz val="9"/>
      <color rgb="FF3C3C3C"/>
      <name val="Dotum"/>
      <family val="3"/>
      <charset val="129"/>
    </font>
    <font>
      <sz val="11"/>
      <color rgb="FF3C3C3C"/>
      <name val="Dotum"/>
      <family val="3"/>
      <charset val="129"/>
    </font>
    <font>
      <sz val="8"/>
      <color rgb="FFFFFFFF"/>
      <name val="Dotum"/>
      <family val="3"/>
      <charset val="129"/>
    </font>
    <font>
      <sz val="11"/>
      <color theme="1"/>
      <name val="Dotum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9F0FA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rgb="FFFDF8CE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D4DBE6"/>
      </left>
      <right/>
      <top style="medium">
        <color rgb="FFD4DBE6"/>
      </top>
      <bottom style="medium">
        <color rgb="FFD4DBE6"/>
      </bottom>
      <diagonal/>
    </border>
    <border>
      <left/>
      <right/>
      <top style="medium">
        <color rgb="FFD4DBE6"/>
      </top>
      <bottom style="medium">
        <color rgb="FFD4DBE6"/>
      </bottom>
      <diagonal/>
    </border>
    <border>
      <left/>
      <right style="medium">
        <color rgb="FFD4DBE6"/>
      </right>
      <top style="medium">
        <color rgb="FFD4DBE6"/>
      </top>
      <bottom style="medium">
        <color rgb="FFD4DBE6"/>
      </bottom>
      <diagonal/>
    </border>
    <border>
      <left/>
      <right style="medium">
        <color rgb="FFC5C5C5"/>
      </right>
      <top style="medium">
        <color rgb="FF666666"/>
      </top>
      <bottom/>
      <diagonal/>
    </border>
    <border>
      <left/>
      <right style="medium">
        <color rgb="FFC5C5C5"/>
      </right>
      <top/>
      <bottom/>
      <diagonal/>
    </border>
    <border>
      <left/>
      <right style="medium">
        <color rgb="FFC5C5C5"/>
      </right>
      <top/>
      <bottom style="medium">
        <color rgb="FFC5C5C5"/>
      </bottom>
      <diagonal/>
    </border>
    <border>
      <left/>
      <right/>
      <top style="medium">
        <color rgb="FF666666"/>
      </top>
      <bottom/>
      <diagonal/>
    </border>
    <border>
      <left/>
      <right/>
      <top/>
      <bottom style="medium">
        <color rgb="FFC5C5C5"/>
      </bottom>
      <diagonal/>
    </border>
    <border>
      <left/>
      <right style="medium">
        <color rgb="FFC5C5C5"/>
      </right>
      <top style="medium">
        <color rgb="FFC5C5C5"/>
      </top>
      <bottom/>
      <diagonal/>
    </border>
    <border>
      <left/>
      <right style="medium">
        <color rgb="FFC5C5C5"/>
      </right>
      <top style="thick">
        <color rgb="FF353535"/>
      </top>
      <bottom/>
      <diagonal/>
    </border>
    <border>
      <left/>
      <right style="medium">
        <color rgb="FFC5C5C5"/>
      </right>
      <top style="medium">
        <color rgb="FFC5C5C5"/>
      </top>
      <bottom style="thick">
        <color rgb="FFC5C5C5"/>
      </bottom>
      <diagonal/>
    </border>
    <border>
      <left style="medium">
        <color rgb="FFC5C5C5"/>
      </left>
      <right/>
      <top style="thick">
        <color rgb="FF353535"/>
      </top>
      <bottom style="medium">
        <color rgb="FF666666"/>
      </bottom>
      <diagonal/>
    </border>
    <border>
      <left/>
      <right/>
      <top style="thick">
        <color rgb="FF353535"/>
      </top>
      <bottom style="medium">
        <color rgb="FF666666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5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0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1" xfId="0" applyBorder="1" applyAlignment="1">
      <alignment horizontal="left" vertical="center"/>
    </xf>
    <xf numFmtId="0" fontId="0" fillId="0" borderId="7" xfId="0" applyBorder="1">
      <alignment vertical="center"/>
    </xf>
    <xf numFmtId="0" fontId="0" fillId="0" borderId="12" xfId="0" applyBorder="1">
      <alignment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6" xfId="0" applyBorder="1">
      <alignment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1" xfId="0" applyNumberFormat="1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2" xfId="0" applyNumberFormat="1" applyBorder="1" applyAlignment="1">
      <alignment horizontal="center" vertical="center"/>
    </xf>
    <xf numFmtId="177" fontId="0" fillId="0" borderId="16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2" xfId="0" applyNumberFormat="1" applyBorder="1" applyAlignment="1">
      <alignment horizontal="center" vertical="center"/>
    </xf>
    <xf numFmtId="176" fontId="0" fillId="0" borderId="17" xfId="1" applyNumberFormat="1" applyFont="1" applyBorder="1" applyAlignment="1">
      <alignment horizontal="center" vertical="center"/>
    </xf>
    <xf numFmtId="176" fontId="0" fillId="0" borderId="14" xfId="1" applyNumberFormat="1" applyFont="1" applyBorder="1" applyAlignment="1">
      <alignment horizontal="center" vertical="center"/>
    </xf>
    <xf numFmtId="176" fontId="0" fillId="0" borderId="15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4" fillId="0" borderId="0" xfId="0" applyFont="1">
      <alignment vertical="center"/>
    </xf>
    <xf numFmtId="14" fontId="5" fillId="0" borderId="0" xfId="0" applyNumberFormat="1" applyFont="1" applyAlignment="1">
      <alignment horizontal="left" vertical="center"/>
    </xf>
    <xf numFmtId="179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0" borderId="2" xfId="0" applyNumberForma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6" xfId="0" applyBorder="1">
      <alignment vertical="center"/>
    </xf>
    <xf numFmtId="0" fontId="0" fillId="0" borderId="38" xfId="0" applyBorder="1">
      <alignment vertical="center"/>
    </xf>
    <xf numFmtId="0" fontId="0" fillId="0" borderId="27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3" fillId="4" borderId="39" xfId="2" applyFill="1" applyBorder="1" applyAlignment="1">
      <alignment horizontal="center" vertical="center" wrapText="1"/>
    </xf>
    <xf numFmtId="0" fontId="3" fillId="4" borderId="40" xfId="2" applyFill="1" applyBorder="1" applyAlignment="1">
      <alignment horizontal="center" vertical="center" wrapText="1"/>
    </xf>
    <xf numFmtId="3" fontId="8" fillId="0" borderId="47" xfId="0" applyNumberFormat="1" applyFont="1" applyBorder="1" applyAlignment="1">
      <alignment horizontal="right" vertical="center" wrapText="1"/>
    </xf>
    <xf numFmtId="0" fontId="7" fillId="7" borderId="47" xfId="0" applyFont="1" applyFill="1" applyBorder="1" applyAlignment="1">
      <alignment horizontal="right" vertical="center" wrapText="1"/>
    </xf>
    <xf numFmtId="0" fontId="8" fillId="0" borderId="47" xfId="0" applyFont="1" applyBorder="1" applyAlignment="1">
      <alignment horizontal="right" vertical="center" wrapText="1"/>
    </xf>
    <xf numFmtId="0" fontId="9" fillId="0" borderId="47" xfId="0" applyFont="1" applyBorder="1" applyAlignment="1">
      <alignment horizontal="right" vertical="center" wrapText="1"/>
    </xf>
    <xf numFmtId="4" fontId="8" fillId="0" borderId="47" xfId="0" applyNumberFormat="1" applyFont="1" applyBorder="1" applyAlignment="1">
      <alignment horizontal="right" vertical="center" wrapText="1"/>
    </xf>
    <xf numFmtId="3" fontId="8" fillId="0" borderId="49" xfId="0" applyNumberFormat="1" applyFont="1" applyBorder="1" applyAlignment="1">
      <alignment horizontal="right" vertical="center" wrapText="1"/>
    </xf>
    <xf numFmtId="0" fontId="7" fillId="7" borderId="49" xfId="0" applyFont="1" applyFill="1" applyBorder="1" applyAlignment="1">
      <alignment horizontal="right" vertical="center" wrapText="1"/>
    </xf>
    <xf numFmtId="0" fontId="6" fillId="5" borderId="0" xfId="0" applyFont="1" applyFill="1" applyAlignment="1">
      <alignment horizontal="left" vertical="center"/>
    </xf>
    <xf numFmtId="0" fontId="0" fillId="0" borderId="0" xfId="0" applyAlignment="1">
      <alignment horizontal="right" vertical="center"/>
    </xf>
    <xf numFmtId="9" fontId="0" fillId="0" borderId="0" xfId="1" applyFont="1">
      <alignment vertical="center"/>
    </xf>
    <xf numFmtId="176" fontId="0" fillId="0" borderId="0" xfId="1" applyNumberFormat="1" applyFont="1">
      <alignment vertical="center"/>
    </xf>
    <xf numFmtId="0" fontId="7" fillId="0" borderId="47" xfId="0" applyFont="1" applyBorder="1" applyAlignment="1">
      <alignment horizontal="right" vertical="center" wrapText="1"/>
    </xf>
    <xf numFmtId="3" fontId="0" fillId="0" borderId="29" xfId="0" applyNumberFormat="1" applyBorder="1">
      <alignment vertical="center"/>
    </xf>
    <xf numFmtId="3" fontId="0" fillId="0" borderId="32" xfId="0" applyNumberFormat="1" applyBorder="1">
      <alignment vertical="center"/>
    </xf>
    <xf numFmtId="3" fontId="0" fillId="0" borderId="34" xfId="0" applyNumberFormat="1" applyBorder="1">
      <alignment vertical="center"/>
    </xf>
    <xf numFmtId="3" fontId="0" fillId="0" borderId="30" xfId="0" applyNumberFormat="1" applyBorder="1">
      <alignment vertical="center"/>
    </xf>
    <xf numFmtId="3" fontId="0" fillId="0" borderId="31" xfId="0" applyNumberFormat="1" applyBorder="1">
      <alignment vertical="center"/>
    </xf>
    <xf numFmtId="3" fontId="0" fillId="0" borderId="2" xfId="0" applyNumberFormat="1" applyBorder="1">
      <alignment vertical="center"/>
    </xf>
    <xf numFmtId="3" fontId="0" fillId="0" borderId="33" xfId="0" applyNumberFormat="1" applyBorder="1">
      <alignment vertical="center"/>
    </xf>
    <xf numFmtId="3" fontId="0" fillId="0" borderId="35" xfId="0" applyNumberFormat="1" applyBorder="1">
      <alignment vertical="center"/>
    </xf>
    <xf numFmtId="0" fontId="0" fillId="2" borderId="22" xfId="0" applyFill="1" applyBorder="1">
      <alignment vertical="center"/>
    </xf>
    <xf numFmtId="0" fontId="0" fillId="2" borderId="25" xfId="0" applyFill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0" fontId="0" fillId="0" borderId="3" xfId="0" applyNumberForma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8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3" borderId="6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3" borderId="7" xfId="0" applyFill="1" applyBorder="1" applyAlignment="1">
      <alignment horizontal="left" vertical="top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0" fillId="4" borderId="40" xfId="0" applyFont="1" applyFill="1" applyBorder="1" applyAlignment="1">
      <alignment vertical="center" wrapText="1"/>
    </xf>
    <xf numFmtId="0" fontId="10" fillId="4" borderId="41" xfId="0" applyFont="1" applyFill="1" applyBorder="1" applyAlignment="1">
      <alignment vertical="center" wrapText="1"/>
    </xf>
    <xf numFmtId="0" fontId="11" fillId="5" borderId="42" xfId="0" applyFont="1" applyFill="1" applyBorder="1" applyAlignment="1">
      <alignment horizontal="center" vertical="center" wrapText="1"/>
    </xf>
    <xf numFmtId="17" fontId="11" fillId="5" borderId="42" xfId="0" applyNumberFormat="1" applyFont="1" applyFill="1" applyBorder="1" applyAlignment="1">
      <alignment horizontal="center" vertical="center" wrapText="1"/>
    </xf>
    <xf numFmtId="0" fontId="12" fillId="5" borderId="44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12" fillId="5" borderId="46" xfId="0" applyFont="1" applyFill="1" applyBorder="1" applyAlignment="1">
      <alignment horizontal="center" vertical="center" wrapText="1"/>
    </xf>
    <xf numFmtId="0" fontId="13" fillId="6" borderId="47" xfId="0" applyFont="1" applyFill="1" applyBorder="1" applyAlignment="1">
      <alignment horizontal="center" vertical="center" wrapText="1"/>
    </xf>
    <xf numFmtId="0" fontId="8" fillId="7" borderId="47" xfId="0" applyFont="1" applyFill="1" applyBorder="1" applyAlignment="1">
      <alignment horizontal="right" vertical="center" wrapText="1"/>
    </xf>
    <xf numFmtId="0" fontId="13" fillId="6" borderId="49" xfId="0" applyFont="1" applyFill="1" applyBorder="1" applyAlignment="1">
      <alignment horizontal="center" vertical="center" wrapText="1"/>
    </xf>
    <xf numFmtId="0" fontId="11" fillId="5" borderId="48" xfId="0" applyFont="1" applyFill="1" applyBorder="1" applyAlignment="1">
      <alignment horizontal="center" vertical="center" wrapText="1"/>
    </xf>
    <xf numFmtId="0" fontId="11" fillId="5" borderId="43" xfId="0" applyFont="1" applyFill="1" applyBorder="1" applyAlignment="1">
      <alignment horizontal="center" vertical="center" wrapText="1"/>
    </xf>
    <xf numFmtId="0" fontId="11" fillId="5" borderId="44" xfId="0" applyFont="1" applyFill="1" applyBorder="1" applyAlignment="1">
      <alignment horizontal="center" vertical="center" wrapText="1"/>
    </xf>
    <xf numFmtId="0" fontId="11" fillId="5" borderId="50" xfId="0" applyFont="1" applyFill="1" applyBorder="1" applyAlignment="1">
      <alignment horizontal="center" vertical="center" wrapText="1"/>
    </xf>
    <xf numFmtId="0" fontId="11" fillId="5" borderId="5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right" vertical="center"/>
    </xf>
    <xf numFmtId="0" fontId="0" fillId="0" borderId="57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0" fontId="0" fillId="0" borderId="17" xfId="0" applyBorder="1" applyAlignment="1">
      <alignment horizontal="right" vertical="center"/>
    </xf>
    <xf numFmtId="0" fontId="0" fillId="0" borderId="20" xfId="0" applyBorder="1" applyAlignment="1">
      <alignment horizontal="right" vertical="center"/>
    </xf>
    <xf numFmtId="0" fontId="0" fillId="0" borderId="53" xfId="0" applyBorder="1" applyAlignment="1">
      <alignment horizontal="right" vertical="center"/>
    </xf>
    <xf numFmtId="0" fontId="0" fillId="0" borderId="52" xfId="0" applyBorder="1" applyAlignment="1">
      <alignment horizontal="right" vertical="center"/>
    </xf>
    <xf numFmtId="0" fontId="0" fillId="0" borderId="55" xfId="0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53" xfId="0" applyBorder="1" applyAlignment="1">
      <alignment horizontal="center" vertical="center"/>
    </xf>
    <xf numFmtId="9" fontId="0" fillId="0" borderId="52" xfId="1" applyFont="1" applyBorder="1" applyAlignment="1">
      <alignment horizontal="center" vertical="center"/>
    </xf>
    <xf numFmtId="9" fontId="0" fillId="0" borderId="53" xfId="1" applyFont="1" applyBorder="1" applyAlignment="1">
      <alignment horizontal="center" vertical="center"/>
    </xf>
    <xf numFmtId="9" fontId="0" fillId="0" borderId="54" xfId="1" applyFont="1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5" xfId="1" applyFont="1" applyBorder="1" applyAlignment="1">
      <alignment horizontal="center" vertical="center"/>
    </xf>
    <xf numFmtId="9" fontId="0" fillId="0" borderId="56" xfId="1" applyFont="1" applyBorder="1" applyAlignment="1">
      <alignment horizontal="center" vertical="center"/>
    </xf>
    <xf numFmtId="9" fontId="0" fillId="0" borderId="21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9" fontId="0" fillId="0" borderId="57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16" xfId="1" applyFont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9" fontId="0" fillId="0" borderId="17" xfId="1" applyFon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9" fontId="0" fillId="0" borderId="20" xfId="1" applyFont="1" applyBorder="1" applyAlignment="1">
      <alignment horizontal="center" vertical="center"/>
    </xf>
    <xf numFmtId="9" fontId="0" fillId="0" borderId="15" xfId="1" applyFont="1" applyBorder="1" applyAlignment="1">
      <alignment horizontal="center" vertical="center"/>
    </xf>
  </cellXfs>
  <cellStyles count="3">
    <cellStyle name="백분율" xfId="1" builtinId="5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분기요약!$A$9</c:f>
              <c:strCache>
                <c:ptCount val="1"/>
                <c:pt idx="0">
                  <c:v>원가률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분기요약!$B$9:$Y$9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0.75384615384615383</c:v>
                </c:pt>
                <c:pt idx="9">
                  <c:v>0.69767441860465118</c:v>
                </c:pt>
                <c:pt idx="10">
                  <c:v>0.73</c:v>
                </c:pt>
                <c:pt idx="11">
                  <c:v>0.69767441860465118</c:v>
                </c:pt>
                <c:pt idx="12">
                  <c:v>0.66871165644171782</c:v>
                </c:pt>
                <c:pt idx="13">
                  <c:v>0.69374999999999998</c:v>
                </c:pt>
                <c:pt idx="14">
                  <c:v>0.67361111111111116</c:v>
                </c:pt>
                <c:pt idx="15">
                  <c:v>0.69886363636363635</c:v>
                </c:pt>
                <c:pt idx="16">
                  <c:v>0.66176470588235292</c:v>
                </c:pt>
                <c:pt idx="17">
                  <c:v>0.67368421052631577</c:v>
                </c:pt>
                <c:pt idx="18">
                  <c:v>0.6470588235294118</c:v>
                </c:pt>
                <c:pt idx="19">
                  <c:v>0.67039106145251393</c:v>
                </c:pt>
                <c:pt idx="20">
                  <c:v>0.63942307692307687</c:v>
                </c:pt>
                <c:pt idx="21">
                  <c:v>0.61926605504587151</c:v>
                </c:pt>
                <c:pt idx="22">
                  <c:v>0.60989010989010994</c:v>
                </c:pt>
                <c:pt idx="23">
                  <c:v>0.71351351351351355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분기요약!$A$10</c:f>
              <c:strCache>
                <c:ptCount val="1"/>
                <c:pt idx="0">
                  <c:v>판관비률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분기요약!$B$10:$Y$10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0.17692307692307693</c:v>
                </c:pt>
                <c:pt idx="9">
                  <c:v>0.17054263565891473</c:v>
                </c:pt>
                <c:pt idx="10">
                  <c:v>0.22</c:v>
                </c:pt>
                <c:pt idx="11">
                  <c:v>0.24031007751937986</c:v>
                </c:pt>
                <c:pt idx="12">
                  <c:v>0.21472392638036811</c:v>
                </c:pt>
                <c:pt idx="13">
                  <c:v>0.21875</c:v>
                </c:pt>
                <c:pt idx="14">
                  <c:v>0.27083333333333331</c:v>
                </c:pt>
                <c:pt idx="15">
                  <c:v>0.23295454545454544</c:v>
                </c:pt>
                <c:pt idx="16">
                  <c:v>0.18627450980392157</c:v>
                </c:pt>
                <c:pt idx="17">
                  <c:v>0.19473684210526315</c:v>
                </c:pt>
                <c:pt idx="18">
                  <c:v>0.25490196078431371</c:v>
                </c:pt>
                <c:pt idx="19">
                  <c:v>0.21787709497206703</c:v>
                </c:pt>
                <c:pt idx="20">
                  <c:v>0.17788461538461539</c:v>
                </c:pt>
                <c:pt idx="21">
                  <c:v>0.20642201834862386</c:v>
                </c:pt>
                <c:pt idx="22">
                  <c:v>0.25274725274725274</c:v>
                </c:pt>
                <c:pt idx="23">
                  <c:v>0.25945945945945947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D-4035-B7CA-7B8CEA1CF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분기요약!$A$3</c:f>
              <c:strCache>
                <c:ptCount val="1"/>
                <c:pt idx="0">
                  <c:v>매출액(수익)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분기요약!$B$3:$Y$3</c:f>
              <c:numCache>
                <c:formatCode>#,##0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130</c:v>
                </c:pt>
                <c:pt idx="9">
                  <c:v>129</c:v>
                </c:pt>
                <c:pt idx="10">
                  <c:v>100</c:v>
                </c:pt>
                <c:pt idx="11">
                  <c:v>129</c:v>
                </c:pt>
                <c:pt idx="12">
                  <c:v>163</c:v>
                </c:pt>
                <c:pt idx="13">
                  <c:v>160</c:v>
                </c:pt>
                <c:pt idx="14">
                  <c:v>144</c:v>
                </c:pt>
                <c:pt idx="15">
                  <c:v>176</c:v>
                </c:pt>
                <c:pt idx="16">
                  <c:v>204</c:v>
                </c:pt>
                <c:pt idx="17">
                  <c:v>190</c:v>
                </c:pt>
                <c:pt idx="18">
                  <c:v>153</c:v>
                </c:pt>
                <c:pt idx="19">
                  <c:v>179</c:v>
                </c:pt>
                <c:pt idx="20">
                  <c:v>208</c:v>
                </c:pt>
                <c:pt idx="21">
                  <c:v>218</c:v>
                </c:pt>
                <c:pt idx="22">
                  <c:v>182</c:v>
                </c:pt>
                <c:pt idx="23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74150416"/>
        <c:axId val="274156176"/>
      </c:barChart>
      <c:lineChart>
        <c:grouping val="standard"/>
        <c:varyColors val="0"/>
        <c:ser>
          <c:idx val="1"/>
          <c:order val="1"/>
          <c:tx>
            <c:strRef>
              <c:f>분기요약!$A$11</c:f>
              <c:strCache>
                <c:ptCount val="1"/>
                <c:pt idx="0">
                  <c:v>영업이익률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분기요약!$B$11:$Y$11</c:f>
              <c:numCache>
                <c:formatCode>0.0%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6.9230769230769235E-2</c:v>
                </c:pt>
                <c:pt idx="9">
                  <c:v>0.12403100775193798</c:v>
                </c:pt>
                <c:pt idx="10">
                  <c:v>0.05</c:v>
                </c:pt>
                <c:pt idx="11">
                  <c:v>6.2015503875968991E-2</c:v>
                </c:pt>
                <c:pt idx="12">
                  <c:v>0.12269938650306748</c:v>
                </c:pt>
                <c:pt idx="13">
                  <c:v>8.1250000000000003E-2</c:v>
                </c:pt>
                <c:pt idx="14">
                  <c:v>5.5555555555555552E-2</c:v>
                </c:pt>
                <c:pt idx="15">
                  <c:v>6.8181818181818177E-2</c:v>
                </c:pt>
                <c:pt idx="16">
                  <c:v>0.14705882352941177</c:v>
                </c:pt>
                <c:pt idx="17">
                  <c:v>0.1368421052631579</c:v>
                </c:pt>
                <c:pt idx="18">
                  <c:v>9.8039215686274508E-2</c:v>
                </c:pt>
                <c:pt idx="19">
                  <c:v>0.11173184357541899</c:v>
                </c:pt>
                <c:pt idx="20">
                  <c:v>0.18269230769230768</c:v>
                </c:pt>
                <c:pt idx="21">
                  <c:v>0.1743119266055046</c:v>
                </c:pt>
                <c:pt idx="22">
                  <c:v>0.13736263736263737</c:v>
                </c:pt>
                <c:pt idx="23">
                  <c:v>2.7027027027027029E-2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6-4D30-9E3D-CB68EDB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46576"/>
        <c:axId val="274143696"/>
      </c:lineChart>
      <c:catAx>
        <c:axId val="27415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6176"/>
        <c:crosses val="autoZero"/>
        <c:auto val="1"/>
        <c:lblAlgn val="ctr"/>
        <c:lblOffset val="100"/>
        <c:noMultiLvlLbl val="0"/>
      </c:catAx>
      <c:valAx>
        <c:axId val="27415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50416"/>
        <c:crosses val="autoZero"/>
        <c:crossBetween val="between"/>
      </c:valAx>
      <c:valAx>
        <c:axId val="274143696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46576"/>
        <c:crosses val="max"/>
        <c:crossBetween val="between"/>
      </c:valAx>
      <c:catAx>
        <c:axId val="27414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43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분기요약!$A$13</c:f>
              <c:strCache>
                <c:ptCount val="1"/>
                <c:pt idx="0">
                  <c:v>매출YoY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분기요약!$B$13:$Y$13</c:f>
              <c:numCache>
                <c:formatCode>General</c:formatCode>
                <c:ptCount val="24"/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0.25384615384615383</c:v>
                </c:pt>
                <c:pt idx="13" formatCode="0%">
                  <c:v>0.24031007751937986</c:v>
                </c:pt>
                <c:pt idx="14" formatCode="0%">
                  <c:v>0.44</c:v>
                </c:pt>
                <c:pt idx="15" formatCode="0%">
                  <c:v>0.36434108527131781</c:v>
                </c:pt>
                <c:pt idx="16" formatCode="0%">
                  <c:v>0.25153374233128833</c:v>
                </c:pt>
                <c:pt idx="17" formatCode="0%">
                  <c:v>0.1875</c:v>
                </c:pt>
                <c:pt idx="18" formatCode="0%">
                  <c:v>6.25E-2</c:v>
                </c:pt>
                <c:pt idx="19" formatCode="0%">
                  <c:v>1.7045454545454544E-2</c:v>
                </c:pt>
                <c:pt idx="20" formatCode="0%">
                  <c:v>1.9607843137254902E-2</c:v>
                </c:pt>
                <c:pt idx="21" formatCode="0%">
                  <c:v>0.14736842105263157</c:v>
                </c:pt>
                <c:pt idx="22" formatCode="0%">
                  <c:v>0.18954248366013071</c:v>
                </c:pt>
                <c:pt idx="23" formatCode="0%">
                  <c:v>3.3519553072625698E-2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110624"/>
        <c:axId val="1507109664"/>
      </c:lineChart>
      <c:lineChart>
        <c:grouping val="standard"/>
        <c:varyColors val="0"/>
        <c:ser>
          <c:idx val="1"/>
          <c:order val="1"/>
          <c:tx>
            <c:strRef>
              <c:f>분기요약!$A$14</c:f>
              <c:strCache>
                <c:ptCount val="1"/>
                <c:pt idx="0">
                  <c:v>영업이익YoY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분기요약!$B$2:$Y$2</c:f>
              <c:numCache>
                <c:formatCode>General</c:formatCode>
                <c:ptCount val="24"/>
                <c:pt idx="0">
                  <c:v>2019.03</c:v>
                </c:pt>
                <c:pt idx="1">
                  <c:v>2019.06</c:v>
                </c:pt>
                <c:pt idx="2">
                  <c:v>2019.09</c:v>
                </c:pt>
                <c:pt idx="3">
                  <c:v>2019.12</c:v>
                </c:pt>
                <c:pt idx="4">
                  <c:v>2020.03</c:v>
                </c:pt>
                <c:pt idx="5">
                  <c:v>2020.06</c:v>
                </c:pt>
                <c:pt idx="6">
                  <c:v>2020.09</c:v>
                </c:pt>
                <c:pt idx="7">
                  <c:v>2020.12</c:v>
                </c:pt>
                <c:pt idx="8">
                  <c:v>2021.03</c:v>
                </c:pt>
                <c:pt idx="9">
                  <c:v>2021.06</c:v>
                </c:pt>
                <c:pt idx="10">
                  <c:v>2021.09</c:v>
                </c:pt>
                <c:pt idx="11">
                  <c:v>2021.12</c:v>
                </c:pt>
                <c:pt idx="12">
                  <c:v>2022.03</c:v>
                </c:pt>
                <c:pt idx="13">
                  <c:v>2022.06</c:v>
                </c:pt>
                <c:pt idx="14">
                  <c:v>2022.09</c:v>
                </c:pt>
                <c:pt idx="15">
                  <c:v>2022.12</c:v>
                </c:pt>
                <c:pt idx="16">
                  <c:v>2023.03</c:v>
                </c:pt>
                <c:pt idx="17">
                  <c:v>2023.06</c:v>
                </c:pt>
                <c:pt idx="18">
                  <c:v>2023.09</c:v>
                </c:pt>
                <c:pt idx="19">
                  <c:v>2023.12</c:v>
                </c:pt>
                <c:pt idx="20">
                  <c:v>2024.03</c:v>
                </c:pt>
                <c:pt idx="21">
                  <c:v>2024.06</c:v>
                </c:pt>
                <c:pt idx="22">
                  <c:v>2024.09</c:v>
                </c:pt>
                <c:pt idx="23">
                  <c:v>2024.12</c:v>
                </c:pt>
              </c:numCache>
            </c:numRef>
          </c:cat>
          <c:val>
            <c:numRef>
              <c:f>분기요약!$B$14:$Y$14</c:f>
              <c:numCache>
                <c:formatCode>General</c:formatCode>
                <c:ptCount val="24"/>
                <c:pt idx="4" formatCode="0%">
                  <c:v>0</c:v>
                </c:pt>
                <c:pt idx="5" formatCode="0%">
                  <c:v>0</c:v>
                </c:pt>
                <c:pt idx="6" formatCode="0%">
                  <c:v>0</c:v>
                </c:pt>
                <c:pt idx="7" formatCode="0%">
                  <c:v>0</c:v>
                </c:pt>
                <c:pt idx="8" formatCode="0%">
                  <c:v>0</c:v>
                </c:pt>
                <c:pt idx="9" formatCode="0%">
                  <c:v>0</c:v>
                </c:pt>
                <c:pt idx="10" formatCode="0%">
                  <c:v>0</c:v>
                </c:pt>
                <c:pt idx="11" formatCode="0%">
                  <c:v>0</c:v>
                </c:pt>
                <c:pt idx="12" formatCode="0%">
                  <c:v>1.2222222222222223</c:v>
                </c:pt>
                <c:pt idx="13" formatCode="0%">
                  <c:v>-0.1875</c:v>
                </c:pt>
                <c:pt idx="14" formatCode="0%">
                  <c:v>0.6</c:v>
                </c:pt>
                <c:pt idx="15" formatCode="0%">
                  <c:v>0.5</c:v>
                </c:pt>
                <c:pt idx="16" formatCode="0%">
                  <c:v>0.5</c:v>
                </c:pt>
                <c:pt idx="17" formatCode="0%">
                  <c:v>1</c:v>
                </c:pt>
                <c:pt idx="18" formatCode="0%">
                  <c:v>0.875</c:v>
                </c:pt>
                <c:pt idx="19" formatCode="0%">
                  <c:v>0.66666666666666663</c:v>
                </c:pt>
                <c:pt idx="20" formatCode="0%">
                  <c:v>0.26666666666666666</c:v>
                </c:pt>
                <c:pt idx="21" formatCode="0%">
                  <c:v>0.46153846153846156</c:v>
                </c:pt>
                <c:pt idx="22" formatCode="0%">
                  <c:v>0.66666666666666663</c:v>
                </c:pt>
                <c:pt idx="23" formatCode="0%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90-4AFB-A5F7-5D00277110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166736"/>
        <c:axId val="274163856"/>
      </c:lineChart>
      <c:catAx>
        <c:axId val="15071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09664"/>
        <c:crosses val="autoZero"/>
        <c:auto val="1"/>
        <c:lblAlgn val="ctr"/>
        <c:lblOffset val="100"/>
        <c:noMultiLvlLbl val="0"/>
      </c:catAx>
      <c:valAx>
        <c:axId val="150710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07110624"/>
        <c:crosses val="autoZero"/>
        <c:crossBetween val="between"/>
      </c:valAx>
      <c:valAx>
        <c:axId val="274163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4166736"/>
        <c:crosses val="max"/>
        <c:crossBetween val="between"/>
      </c:valAx>
      <c:catAx>
        <c:axId val="27416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4163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26456</xdr:colOff>
      <xdr:row>15</xdr:row>
      <xdr:rowOff>116417</xdr:rowOff>
    </xdr:from>
    <xdr:to>
      <xdr:col>10</xdr:col>
      <xdr:colOff>169333</xdr:colOff>
      <xdr:row>29</xdr:row>
      <xdr:rowOff>105834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05DC54-269A-D470-579D-9732BF7770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216956</xdr:colOff>
      <xdr:row>15</xdr:row>
      <xdr:rowOff>95250</xdr:rowOff>
    </xdr:from>
    <xdr:to>
      <xdr:col>21</xdr:col>
      <xdr:colOff>687916</xdr:colOff>
      <xdr:row>29</xdr:row>
      <xdr:rowOff>101601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9DCEC9C-564C-3B94-9D24-3FFE4FD7E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10</xdr:col>
      <xdr:colOff>142877</xdr:colOff>
      <xdr:row>43</xdr:row>
      <xdr:rowOff>201084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21DC047-A781-4382-A5B4-BB7597B20E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370805</xdr:colOff>
      <xdr:row>8</xdr:row>
      <xdr:rowOff>19050</xdr:rowOff>
    </xdr:from>
    <xdr:to>
      <xdr:col>25</xdr:col>
      <xdr:colOff>474963</xdr:colOff>
      <xdr:row>33</xdr:row>
      <xdr:rowOff>8645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1E91E5C-AB34-81F7-ACB5-F77083B5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2005" y="1695450"/>
          <a:ext cx="7647958" cy="52283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114300</xdr:colOff>
      <xdr:row>9</xdr:row>
      <xdr:rowOff>47625</xdr:rowOff>
    </xdr:from>
    <xdr:to>
      <xdr:col>29</xdr:col>
      <xdr:colOff>532148</xdr:colOff>
      <xdr:row>46</xdr:row>
      <xdr:rowOff>46656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825F8ECA-299F-770A-87BE-E3DA7F8E6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01300" y="1933575"/>
          <a:ext cx="10019048" cy="775238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142875</xdr:colOff>
      <xdr:row>3</xdr:row>
      <xdr:rowOff>47625</xdr:rowOff>
    </xdr:from>
    <xdr:to>
      <xdr:col>20</xdr:col>
      <xdr:colOff>608770</xdr:colOff>
      <xdr:row>19</xdr:row>
      <xdr:rowOff>65998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9CD66B6D-5467-5BC6-3DEC-E31171228C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6675" y="838200"/>
          <a:ext cx="6638095" cy="54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4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691EE-43D8-40E5-9929-1AE2A423A917}">
  <dimension ref="B2:C9"/>
  <sheetViews>
    <sheetView workbookViewId="0">
      <selection activeCell="C4" sqref="C4"/>
    </sheetView>
  </sheetViews>
  <sheetFormatPr defaultRowHeight="16.5"/>
  <cols>
    <col min="3" max="3" width="89.5" customWidth="1"/>
  </cols>
  <sheetData>
    <row r="2" spans="2:3">
      <c r="B2" t="s">
        <v>22</v>
      </c>
    </row>
    <row r="3" spans="2:3">
      <c r="B3" s="3" t="s">
        <v>166</v>
      </c>
      <c r="C3" s="3" t="s">
        <v>22</v>
      </c>
    </row>
    <row r="4" spans="2:3" ht="51.75" customHeight="1">
      <c r="B4" s="3">
        <v>1</v>
      </c>
      <c r="C4" s="2"/>
    </row>
    <row r="5" spans="2:3" ht="51.75" customHeight="1">
      <c r="B5" s="3">
        <v>2</v>
      </c>
      <c r="C5" s="2"/>
    </row>
    <row r="6" spans="2:3" ht="51.75" customHeight="1">
      <c r="B6" s="3">
        <v>3</v>
      </c>
      <c r="C6" s="2"/>
    </row>
    <row r="9" spans="2:3">
      <c r="B9" t="s">
        <v>165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FA66-38E8-41A6-8042-49DEF9384F64}">
  <sheetPr>
    <tabColor theme="5" tint="0.39997558519241921"/>
  </sheetPr>
  <dimension ref="B2:Q43"/>
  <sheetViews>
    <sheetView tabSelected="1" topLeftCell="A16" workbookViewId="0">
      <selection activeCell="Q32" sqref="Q32"/>
    </sheetView>
  </sheetViews>
  <sheetFormatPr defaultRowHeight="16.5"/>
  <cols>
    <col min="1" max="1" width="2" customWidth="1"/>
    <col min="3" max="3" width="18" customWidth="1"/>
    <col min="4" max="14" width="11.125" customWidth="1"/>
  </cols>
  <sheetData>
    <row r="2" spans="2:17">
      <c r="B2" s="46" t="s">
        <v>42</v>
      </c>
      <c r="C2" s="47">
        <v>45752</v>
      </c>
      <c r="Q2" t="s">
        <v>22</v>
      </c>
    </row>
    <row r="3" spans="2:17">
      <c r="B3" s="51" t="s">
        <v>16</v>
      </c>
      <c r="C3" s="43" t="s">
        <v>172</v>
      </c>
      <c r="D3" s="52" t="s">
        <v>115</v>
      </c>
      <c r="E3" s="48">
        <v>12180</v>
      </c>
      <c r="F3" s="51" t="s">
        <v>164</v>
      </c>
      <c r="G3" s="108">
        <v>0.43240000000000001</v>
      </c>
      <c r="H3" s="102"/>
      <c r="I3" s="107"/>
    </row>
    <row r="4" spans="2:17">
      <c r="B4" s="51" t="s">
        <v>19</v>
      </c>
      <c r="C4" s="3">
        <v>86710</v>
      </c>
      <c r="D4" s="52" t="s">
        <v>116</v>
      </c>
      <c r="E4" s="48">
        <v>24200</v>
      </c>
      <c r="F4" s="115" t="s">
        <v>21</v>
      </c>
      <c r="G4" s="104" t="s">
        <v>174</v>
      </c>
      <c r="H4" s="107"/>
      <c r="I4" s="6">
        <v>54.65</v>
      </c>
    </row>
    <row r="5" spans="2:17">
      <c r="B5" s="52" t="s">
        <v>111</v>
      </c>
      <c r="C5" s="3">
        <v>1486</v>
      </c>
      <c r="D5" s="52" t="s">
        <v>117</v>
      </c>
      <c r="E5" s="48">
        <v>7410</v>
      </c>
      <c r="F5" s="116"/>
      <c r="G5" s="104" t="s">
        <v>113</v>
      </c>
      <c r="H5" s="107"/>
      <c r="I5" s="6">
        <v>1.58</v>
      </c>
    </row>
    <row r="6" spans="2:17">
      <c r="B6" s="51" t="s">
        <v>17</v>
      </c>
      <c r="C6" s="3" t="s">
        <v>173</v>
      </c>
      <c r="D6" s="52" t="s">
        <v>118</v>
      </c>
      <c r="E6" s="48" t="s">
        <v>163</v>
      </c>
      <c r="F6" s="116"/>
      <c r="G6" s="104"/>
      <c r="H6" s="107"/>
      <c r="I6" s="6"/>
    </row>
    <row r="7" spans="2:17">
      <c r="B7" s="51" t="s">
        <v>18</v>
      </c>
      <c r="C7" s="3" t="s">
        <v>112</v>
      </c>
      <c r="D7" s="52" t="s">
        <v>29</v>
      </c>
      <c r="E7" s="49">
        <v>16.309999999999999</v>
      </c>
      <c r="F7" s="116"/>
      <c r="G7" s="104"/>
      <c r="H7" s="107"/>
      <c r="I7" s="6"/>
    </row>
    <row r="8" spans="2:17">
      <c r="B8" s="51" t="s">
        <v>20</v>
      </c>
      <c r="C8" s="44">
        <v>12203280</v>
      </c>
      <c r="D8" s="53" t="s">
        <v>119</v>
      </c>
      <c r="E8" s="50" t="s">
        <v>163</v>
      </c>
      <c r="F8" s="117"/>
      <c r="G8" s="118"/>
      <c r="H8" s="119"/>
      <c r="I8" s="6"/>
    </row>
    <row r="9" spans="2:17">
      <c r="B9" s="51" t="s">
        <v>114</v>
      </c>
      <c r="C9" s="45">
        <v>2.8799999999999999E-2</v>
      </c>
      <c r="D9" s="52" t="s">
        <v>31</v>
      </c>
      <c r="E9" s="49">
        <v>1.85</v>
      </c>
      <c r="F9" s="52" t="s">
        <v>120</v>
      </c>
      <c r="G9" s="3" t="s">
        <v>122</v>
      </c>
      <c r="H9" s="52" t="s">
        <v>121</v>
      </c>
      <c r="I9" s="3" t="s">
        <v>122</v>
      </c>
    </row>
    <row r="10" spans="2:17" ht="17.25" thickBot="1"/>
    <row r="11" spans="2:17" ht="17.25" thickBot="1">
      <c r="B11" s="99" t="s">
        <v>23</v>
      </c>
      <c r="C11" s="100"/>
      <c r="D11" s="14">
        <v>2017</v>
      </c>
      <c r="E11" s="12">
        <v>2018</v>
      </c>
      <c r="F11" s="12">
        <v>2019</v>
      </c>
      <c r="G11" s="12">
        <v>2020</v>
      </c>
      <c r="H11" s="12">
        <v>2021</v>
      </c>
      <c r="I11" s="12">
        <v>2022</v>
      </c>
      <c r="J11" s="12">
        <v>2023</v>
      </c>
      <c r="K11" s="13">
        <v>2024</v>
      </c>
      <c r="L11" s="59" t="s">
        <v>43</v>
      </c>
      <c r="M11" s="60" t="s">
        <v>44</v>
      </c>
      <c r="N11" s="61" t="s">
        <v>45</v>
      </c>
    </row>
    <row r="12" spans="2:17">
      <c r="B12" s="109" t="s">
        <v>0</v>
      </c>
      <c r="C12" s="110"/>
      <c r="D12" s="15">
        <f>연간손익!I2</f>
        <v>0</v>
      </c>
      <c r="E12" s="16">
        <f>연간손익!H2</f>
        <v>464</v>
      </c>
      <c r="F12" s="16">
        <f>연간손익!G2</f>
        <v>474</v>
      </c>
      <c r="G12" s="16">
        <f>연간손익!F2</f>
        <v>464</v>
      </c>
      <c r="H12" s="16">
        <f>연간손익!E2</f>
        <v>487</v>
      </c>
      <c r="I12" s="16">
        <f>연간손익!D2</f>
        <v>643</v>
      </c>
      <c r="J12" s="16">
        <f>연간손익!C2</f>
        <v>726</v>
      </c>
      <c r="K12" s="17">
        <f>연간손익!B2</f>
        <v>794</v>
      </c>
      <c r="L12" s="91">
        <f>Sheet6!G5</f>
        <v>881</v>
      </c>
      <c r="M12" s="94">
        <f>Sheet6!H5</f>
        <v>0</v>
      </c>
      <c r="N12" s="95">
        <f>Sheet6!I5</f>
        <v>0</v>
      </c>
    </row>
    <row r="13" spans="2:17">
      <c r="B13" s="101" t="s">
        <v>1</v>
      </c>
      <c r="C13" s="102"/>
      <c r="D13" s="18">
        <f>연간손익!I3</f>
        <v>0</v>
      </c>
      <c r="E13" s="19">
        <f>연간손익!H3</f>
        <v>329</v>
      </c>
      <c r="F13" s="19">
        <f>연간손익!G3</f>
        <v>341</v>
      </c>
      <c r="G13" s="19">
        <f>연간손익!F3</f>
        <v>348</v>
      </c>
      <c r="H13" s="19">
        <f>연간손익!E3</f>
        <v>352</v>
      </c>
      <c r="I13" s="19">
        <f>연간손익!D3</f>
        <v>440</v>
      </c>
      <c r="J13" s="19">
        <f>연간손익!C3</f>
        <v>482</v>
      </c>
      <c r="K13" s="20">
        <f>연간손익!B3</f>
        <v>511</v>
      </c>
      <c r="L13" s="65"/>
      <c r="M13" s="66"/>
      <c r="N13" s="67"/>
    </row>
    <row r="14" spans="2:17">
      <c r="B14" s="101" t="s">
        <v>2</v>
      </c>
      <c r="C14" s="102"/>
      <c r="D14" s="18">
        <f>연간손익!I4</f>
        <v>0</v>
      </c>
      <c r="E14" s="19">
        <f>연간손익!H4</f>
        <v>135</v>
      </c>
      <c r="F14" s="19">
        <f>연간손익!G4</f>
        <v>133</v>
      </c>
      <c r="G14" s="19">
        <f>연간손익!F4</f>
        <v>116</v>
      </c>
      <c r="H14" s="19">
        <f>연간손익!E4</f>
        <v>135</v>
      </c>
      <c r="I14" s="19">
        <f>연간손익!D4</f>
        <v>203</v>
      </c>
      <c r="J14" s="19">
        <f>연간손익!C4</f>
        <v>244</v>
      </c>
      <c r="K14" s="20">
        <f>연간손익!B4</f>
        <v>283</v>
      </c>
      <c r="L14" s="65"/>
      <c r="M14" s="66"/>
      <c r="N14" s="67"/>
    </row>
    <row r="15" spans="2:17">
      <c r="B15" s="101" t="s">
        <v>3</v>
      </c>
      <c r="C15" s="102"/>
      <c r="D15" s="18">
        <f>연간손익!I5</f>
        <v>0</v>
      </c>
      <c r="E15" s="19">
        <f>연간손익!H5</f>
        <v>78</v>
      </c>
      <c r="F15" s="19">
        <f>연간손익!G5</f>
        <v>87</v>
      </c>
      <c r="G15" s="19">
        <f>연간손익!F5</f>
        <v>81</v>
      </c>
      <c r="H15" s="19">
        <f>연간손익!E5</f>
        <v>98</v>
      </c>
      <c r="I15" s="19">
        <f>연간손익!D5</f>
        <v>150</v>
      </c>
      <c r="J15" s="19">
        <f>연간손익!C5</f>
        <v>154</v>
      </c>
      <c r="K15" s="20">
        <f>연간손익!B5</f>
        <v>176</v>
      </c>
      <c r="L15" s="65"/>
      <c r="M15" s="66"/>
      <c r="N15" s="67"/>
    </row>
    <row r="16" spans="2:17">
      <c r="B16" s="101" t="s">
        <v>4</v>
      </c>
      <c r="C16" s="102"/>
      <c r="D16" s="18">
        <f>연간손익!I6</f>
        <v>0</v>
      </c>
      <c r="E16" s="19">
        <f>연간손익!H6</f>
        <v>56</v>
      </c>
      <c r="F16" s="19">
        <f>연간손익!G6</f>
        <v>47</v>
      </c>
      <c r="G16" s="19">
        <f>연간손익!F6</f>
        <v>36</v>
      </c>
      <c r="H16" s="19">
        <f>연간손익!E6</f>
        <v>37</v>
      </c>
      <c r="I16" s="19">
        <f>연간손익!D6</f>
        <v>53</v>
      </c>
      <c r="J16" s="19">
        <f>연간손익!C6</f>
        <v>90</v>
      </c>
      <c r="K16" s="20">
        <f>연간손익!B6</f>
        <v>106</v>
      </c>
      <c r="L16" s="92">
        <f>Sheet6!G6</f>
        <v>135</v>
      </c>
      <c r="M16" s="96">
        <f>Sheet6!H6</f>
        <v>0</v>
      </c>
      <c r="N16" s="97">
        <f>Sheet6!I6</f>
        <v>0</v>
      </c>
    </row>
    <row r="17" spans="2:14" ht="17.25" thickBot="1">
      <c r="B17" s="111" t="s">
        <v>25</v>
      </c>
      <c r="C17" s="112"/>
      <c r="D17" s="21">
        <f>연간손익!I14</f>
        <v>0</v>
      </c>
      <c r="E17" s="22">
        <f>연간손익!H14</f>
        <v>53</v>
      </c>
      <c r="F17" s="22">
        <f>연간손익!G14</f>
        <v>43</v>
      </c>
      <c r="G17" s="22">
        <f>연간손익!F14</f>
        <v>30</v>
      </c>
      <c r="H17" s="22">
        <f>연간손익!E14</f>
        <v>16</v>
      </c>
      <c r="I17" s="22">
        <f>연간손익!D14</f>
        <v>201</v>
      </c>
      <c r="J17" s="22">
        <f>연간손익!C14</f>
        <v>67</v>
      </c>
      <c r="K17" s="23">
        <f>연간손익!B14</f>
        <v>104</v>
      </c>
      <c r="L17" s="93">
        <f>Sheet6!G9</f>
        <v>99</v>
      </c>
      <c r="M17" s="98">
        <f>Sheet6!H9</f>
        <v>0</v>
      </c>
      <c r="N17" s="70"/>
    </row>
    <row r="18" spans="2:14">
      <c r="B18" s="109" t="s">
        <v>41</v>
      </c>
      <c r="C18" s="110"/>
      <c r="D18" s="24">
        <f>연간재무!I31</f>
        <v>0</v>
      </c>
      <c r="E18" s="25">
        <f>연간재무!H31</f>
        <v>336</v>
      </c>
      <c r="F18" s="16">
        <f>연간재무!G31</f>
        <v>554</v>
      </c>
      <c r="G18" s="25">
        <f>연간재무!F31</f>
        <v>604</v>
      </c>
      <c r="H18" s="25">
        <f>연간재무!E31</f>
        <v>590</v>
      </c>
      <c r="I18" s="25">
        <f>연간재무!D31</f>
        <v>687</v>
      </c>
      <c r="J18" s="25">
        <f>연간재무!C31</f>
        <v>529</v>
      </c>
      <c r="K18" s="26">
        <f>연간재무!B31</f>
        <v>713</v>
      </c>
      <c r="L18" s="57"/>
      <c r="M18" s="7"/>
      <c r="N18" s="58"/>
    </row>
    <row r="19" spans="2:14">
      <c r="B19" s="113" t="s">
        <v>105</v>
      </c>
      <c r="C19" s="114"/>
      <c r="D19" s="27">
        <f>연간재무!I17</f>
        <v>0</v>
      </c>
      <c r="E19" s="3">
        <f>연간재무!H17</f>
        <v>15</v>
      </c>
      <c r="F19" s="19">
        <f>연간재무!G17</f>
        <v>92</v>
      </c>
      <c r="G19" s="3">
        <f>연간재무!F17</f>
        <v>90</v>
      </c>
      <c r="H19" s="3">
        <f>연간재무!E17</f>
        <v>65</v>
      </c>
      <c r="I19" s="3">
        <f>연간재무!D17</f>
        <v>77</v>
      </c>
      <c r="J19" s="3">
        <f>연간재무!C17</f>
        <v>122</v>
      </c>
      <c r="K19" s="28">
        <f>연간재무!B17</f>
        <v>125</v>
      </c>
      <c r="L19" s="11"/>
      <c r="M19" s="2"/>
      <c r="N19" s="8"/>
    </row>
    <row r="20" spans="2:14">
      <c r="B20" s="113" t="s">
        <v>106</v>
      </c>
      <c r="C20" s="114"/>
      <c r="D20" s="27">
        <f>연간재무!I24</f>
        <v>0</v>
      </c>
      <c r="E20" s="3">
        <f>연간재무!H24</f>
        <v>218</v>
      </c>
      <c r="F20" s="19">
        <f>연간재무!G24</f>
        <v>301</v>
      </c>
      <c r="G20" s="3">
        <f>연간재무!F24</f>
        <v>337</v>
      </c>
      <c r="H20" s="3">
        <f>연간재무!E24</f>
        <v>407</v>
      </c>
      <c r="I20" s="3">
        <f>연간재무!D24</f>
        <v>339</v>
      </c>
      <c r="J20" s="3">
        <f>연간재무!C24</f>
        <v>236</v>
      </c>
      <c r="K20" s="28">
        <f>연간재무!B24</f>
        <v>283</v>
      </c>
      <c r="L20" s="11"/>
      <c r="M20" s="2"/>
      <c r="N20" s="8"/>
    </row>
    <row r="21" spans="2:14">
      <c r="B21" s="113" t="s">
        <v>110</v>
      </c>
      <c r="C21" s="114"/>
      <c r="D21" s="27">
        <f>SUM(D19:D20)</f>
        <v>0</v>
      </c>
      <c r="E21" s="3">
        <f t="shared" ref="E21:K21" si="0">SUM(E19:E20)</f>
        <v>233</v>
      </c>
      <c r="F21" s="3">
        <f t="shared" si="0"/>
        <v>393</v>
      </c>
      <c r="G21" s="3">
        <f t="shared" si="0"/>
        <v>427</v>
      </c>
      <c r="H21" s="3">
        <f t="shared" si="0"/>
        <v>472</v>
      </c>
      <c r="I21" s="3">
        <f t="shared" si="0"/>
        <v>416</v>
      </c>
      <c r="J21" s="3">
        <f t="shared" si="0"/>
        <v>358</v>
      </c>
      <c r="K21" s="28">
        <f t="shared" si="0"/>
        <v>408</v>
      </c>
      <c r="L21" s="11"/>
      <c r="M21" s="2"/>
      <c r="N21" s="8"/>
    </row>
    <row r="22" spans="2:14">
      <c r="B22" s="101" t="s">
        <v>39</v>
      </c>
      <c r="C22" s="102"/>
      <c r="D22" s="27">
        <f>연간재무!I34</f>
        <v>0</v>
      </c>
      <c r="E22" s="3">
        <f>연간재무!H34</f>
        <v>262</v>
      </c>
      <c r="F22" s="19">
        <f>연간재무!G34</f>
        <v>302</v>
      </c>
      <c r="G22" s="19">
        <f>연간재무!F34</f>
        <v>328</v>
      </c>
      <c r="H22" s="19">
        <f>연간재무!E34</f>
        <v>486</v>
      </c>
      <c r="I22" s="19">
        <f>연간재무!D34</f>
        <v>669</v>
      </c>
      <c r="J22" s="19">
        <f>연간재무!C34</f>
        <v>728</v>
      </c>
      <c r="K22" s="20">
        <f>연간재무!B34</f>
        <v>828</v>
      </c>
      <c r="L22" s="11"/>
      <c r="M22" s="2"/>
      <c r="N22" s="8"/>
    </row>
    <row r="23" spans="2:14">
      <c r="B23" s="101" t="s">
        <v>107</v>
      </c>
      <c r="C23" s="102"/>
      <c r="D23" s="27">
        <f>연간재무!I8</f>
        <v>0</v>
      </c>
      <c r="E23" s="3">
        <f>연간재무!H8</f>
        <v>106</v>
      </c>
      <c r="F23" s="19">
        <f>연간재무!G8</f>
        <v>134</v>
      </c>
      <c r="G23" s="19">
        <f>연간재무!F8</f>
        <v>115</v>
      </c>
      <c r="H23" s="19">
        <f>연간재무!E8</f>
        <v>112</v>
      </c>
      <c r="I23" s="19">
        <f>연간재무!D8</f>
        <v>316</v>
      </c>
      <c r="J23" s="19">
        <f>연간재무!C8</f>
        <v>136</v>
      </c>
      <c r="K23" s="20">
        <f>연간재무!B8</f>
        <v>142</v>
      </c>
      <c r="L23" s="11"/>
      <c r="M23" s="2"/>
      <c r="N23" s="8"/>
    </row>
    <row r="24" spans="2:14" ht="17.25" thickBot="1">
      <c r="B24" s="111" t="s">
        <v>108</v>
      </c>
      <c r="C24" s="112"/>
      <c r="D24" s="21">
        <f>연간재무!I9</f>
        <v>0</v>
      </c>
      <c r="E24" s="29">
        <f>연간재무!H9</f>
        <v>54</v>
      </c>
      <c r="F24" s="22">
        <f>연간재무!G9</f>
        <v>93</v>
      </c>
      <c r="G24" s="22">
        <f>연간재무!F9</f>
        <v>96</v>
      </c>
      <c r="H24" s="22">
        <f>연간재무!E9</f>
        <v>104</v>
      </c>
      <c r="I24" s="22">
        <f>연간재무!D9</f>
        <v>129</v>
      </c>
      <c r="J24" s="22">
        <f>연간재무!C9</f>
        <v>159</v>
      </c>
      <c r="K24" s="23">
        <f>연간재무!B9</f>
        <v>202</v>
      </c>
      <c r="L24" s="71"/>
      <c r="M24" s="72"/>
      <c r="N24" s="73"/>
    </row>
    <row r="25" spans="2:14">
      <c r="B25" s="109" t="s">
        <v>35</v>
      </c>
      <c r="C25" s="110"/>
      <c r="D25" s="24">
        <f>연간현금!I3</f>
        <v>0</v>
      </c>
      <c r="E25" s="25">
        <f>연간현금!H3</f>
        <v>43</v>
      </c>
      <c r="F25" s="25">
        <f>연간현금!G3</f>
        <v>40</v>
      </c>
      <c r="G25" s="25">
        <f>연간현금!F3</f>
        <v>85</v>
      </c>
      <c r="H25" s="25">
        <f>연간현금!E3</f>
        <v>49</v>
      </c>
      <c r="I25" s="25">
        <f>연간현금!D3</f>
        <v>107</v>
      </c>
      <c r="J25" s="25">
        <f>연간현금!C3</f>
        <v>22</v>
      </c>
      <c r="K25" s="26">
        <f>연간현금!B3</f>
        <v>111</v>
      </c>
      <c r="L25" s="62"/>
      <c r="M25" s="63"/>
      <c r="N25" s="64"/>
    </row>
    <row r="26" spans="2:14">
      <c r="B26" s="101" t="s">
        <v>36</v>
      </c>
      <c r="C26" s="102"/>
      <c r="D26" s="27">
        <f>연간현금!I4</f>
        <v>0</v>
      </c>
      <c r="E26" s="3">
        <f>연간현금!H4</f>
        <v>-204</v>
      </c>
      <c r="F26" s="3">
        <f>연간현금!G4</f>
        <v>-231</v>
      </c>
      <c r="G26" s="3">
        <f>연간현금!F4</f>
        <v>-78</v>
      </c>
      <c r="H26" s="3">
        <f>연간현금!E4</f>
        <v>-186</v>
      </c>
      <c r="I26" s="3">
        <f>연간현금!D4</f>
        <v>-131</v>
      </c>
      <c r="J26" s="3">
        <f>연간현금!C4</f>
        <v>73</v>
      </c>
      <c r="K26" s="28">
        <f>연간현금!B4</f>
        <v>-245</v>
      </c>
      <c r="L26" s="65"/>
      <c r="M26" s="66"/>
      <c r="N26" s="67"/>
    </row>
    <row r="27" spans="2:14">
      <c r="B27" s="101" t="s">
        <v>37</v>
      </c>
      <c r="C27" s="102"/>
      <c r="D27" s="27">
        <f>연간현금!I5</f>
        <v>0</v>
      </c>
      <c r="E27" s="3">
        <f>연간현금!H5</f>
        <v>163</v>
      </c>
      <c r="F27" s="3">
        <f>연간현금!G5</f>
        <v>205</v>
      </c>
      <c r="G27" s="3">
        <f>연간현금!F5</f>
        <v>30</v>
      </c>
      <c r="H27" s="3">
        <f>연간현금!E5</f>
        <v>155</v>
      </c>
      <c r="I27" s="3">
        <f>연간현금!D5</f>
        <v>-7</v>
      </c>
      <c r="J27" s="3">
        <f>연간현금!C5</f>
        <v>-105</v>
      </c>
      <c r="K27" s="28">
        <f>연간현금!B5</f>
        <v>143</v>
      </c>
      <c r="L27" s="65"/>
      <c r="M27" s="66"/>
      <c r="N27" s="67"/>
    </row>
    <row r="28" spans="2:14" ht="17.25" thickBot="1">
      <c r="B28" s="111" t="s">
        <v>109</v>
      </c>
      <c r="C28" s="112"/>
      <c r="D28" s="21">
        <f>연간현금!I10</f>
        <v>0</v>
      </c>
      <c r="E28" s="29">
        <f>연간현금!H10</f>
        <v>-237</v>
      </c>
      <c r="F28" s="29">
        <f>연간현금!G10</f>
        <v>-191</v>
      </c>
      <c r="G28" s="29">
        <f>연간현금!F10</f>
        <v>10</v>
      </c>
      <c r="H28" s="29">
        <f>연간현금!E10</f>
        <v>-134</v>
      </c>
      <c r="I28" s="29">
        <f>연간현금!D10</f>
        <v>-63</v>
      </c>
      <c r="J28" s="29">
        <f>연간현금!C10</f>
        <v>-103</v>
      </c>
      <c r="K28" s="30">
        <f>연간현금!B10</f>
        <v>-128</v>
      </c>
      <c r="L28" s="68"/>
      <c r="M28" s="69"/>
      <c r="N28" s="70"/>
    </row>
    <row r="29" spans="2:14">
      <c r="B29" s="109" t="s">
        <v>101</v>
      </c>
      <c r="C29" s="110"/>
      <c r="D29" s="31" t="str">
        <f>기본정보!I24</f>
        <v>N/A</v>
      </c>
      <c r="E29" s="32">
        <f>기본정보!H24</f>
        <v>0.03</v>
      </c>
      <c r="F29" s="32">
        <f>기본정보!G24</f>
        <v>0.04</v>
      </c>
      <c r="G29" s="32">
        <f>기본정보!F24</f>
        <v>0.04</v>
      </c>
      <c r="H29" s="32">
        <f>기본정보!E24</f>
        <v>0.1</v>
      </c>
      <c r="I29" s="32">
        <f>기본정보!D24</f>
        <v>0.01</v>
      </c>
      <c r="J29" s="32">
        <f>기본정보!C24</f>
        <v>0.09</v>
      </c>
      <c r="K29" s="33">
        <f>기본정보!B24</f>
        <v>0.08</v>
      </c>
      <c r="L29" s="62"/>
      <c r="M29" s="63"/>
      <c r="N29" s="64"/>
    </row>
    <row r="30" spans="2:14">
      <c r="B30" s="101" t="s">
        <v>102</v>
      </c>
      <c r="C30" s="102"/>
      <c r="D30" s="34" t="str">
        <f>기본정보!I25</f>
        <v>N/A</v>
      </c>
      <c r="E30" s="35" t="str">
        <f>기본정보!H25</f>
        <v>N/A</v>
      </c>
      <c r="F30" s="35" t="str">
        <f>기본정보!G25</f>
        <v>N/A</v>
      </c>
      <c r="G30" s="35" t="str">
        <f>기본정보!F25</f>
        <v>N/A</v>
      </c>
      <c r="H30" s="35">
        <f>기본정보!E25</f>
        <v>1E-3</v>
      </c>
      <c r="I30" s="35">
        <f>기본정보!D25</f>
        <v>3.0000000000000001E-3</v>
      </c>
      <c r="J30" s="35">
        <f>기본정보!C25</f>
        <v>5.0000000000000001E-3</v>
      </c>
      <c r="K30" s="36">
        <f>기본정보!B25</f>
        <v>7.0000000000000001E-3</v>
      </c>
      <c r="L30" s="65"/>
      <c r="M30" s="66"/>
      <c r="N30" s="67"/>
    </row>
    <row r="31" spans="2:14" ht="17.25" thickBot="1">
      <c r="B31" s="111" t="s">
        <v>103</v>
      </c>
      <c r="C31" s="112"/>
      <c r="D31" s="21">
        <f>기본정보!I26</f>
        <v>0</v>
      </c>
      <c r="E31" s="29">
        <f>기본정보!H26</f>
        <v>0</v>
      </c>
      <c r="F31" s="29">
        <f>기본정보!G26</f>
        <v>0</v>
      </c>
      <c r="G31" s="29">
        <f>기본정보!F26</f>
        <v>115</v>
      </c>
      <c r="H31" s="29">
        <f>기본정보!E26</f>
        <v>115</v>
      </c>
      <c r="I31" s="29">
        <f>기본정보!D26</f>
        <v>0</v>
      </c>
      <c r="J31" s="29">
        <f>기본정보!C26</f>
        <v>151</v>
      </c>
      <c r="K31" s="30">
        <f>기본정보!B26</f>
        <v>0</v>
      </c>
      <c r="L31" s="68"/>
      <c r="M31" s="69"/>
      <c r="N31" s="70"/>
    </row>
    <row r="32" spans="2:14">
      <c r="B32" s="109" t="s">
        <v>26</v>
      </c>
      <c r="C32" s="110"/>
      <c r="D32" s="15">
        <f>기본정보!I5</f>
        <v>0</v>
      </c>
      <c r="E32" s="16">
        <f>기본정보!H5</f>
        <v>523</v>
      </c>
      <c r="F32" s="16">
        <f>기본정보!G5</f>
        <v>422</v>
      </c>
      <c r="G32" s="16">
        <f>기본정보!F5</f>
        <v>272</v>
      </c>
      <c r="H32" s="16">
        <f>기본정보!E5</f>
        <v>99</v>
      </c>
      <c r="I32" s="16">
        <f>기본정보!D5</f>
        <v>1609</v>
      </c>
      <c r="J32" s="16">
        <f>기본정보!C5</f>
        <v>460</v>
      </c>
      <c r="K32" s="17">
        <f>기본정보!B5</f>
        <v>747</v>
      </c>
      <c r="L32" s="74"/>
      <c r="M32" s="75"/>
      <c r="N32" s="76"/>
    </row>
    <row r="33" spans="2:14">
      <c r="B33" s="101" t="s">
        <v>27</v>
      </c>
      <c r="C33" s="102"/>
      <c r="D33" s="18">
        <f>기본정보!I6</f>
        <v>0</v>
      </c>
      <c r="E33" s="19">
        <f>기본정보!H6</f>
        <v>2571</v>
      </c>
      <c r="F33" s="19">
        <f>기본정보!G6</f>
        <v>2973</v>
      </c>
      <c r="G33" s="19">
        <f>기본정보!F6</f>
        <v>3209</v>
      </c>
      <c r="H33" s="19">
        <f>기본정보!E6</f>
        <v>3816</v>
      </c>
      <c r="I33" s="19">
        <f>기본정보!D6</f>
        <v>5376</v>
      </c>
      <c r="J33" s="19">
        <f>기본정보!C6</f>
        <v>5817</v>
      </c>
      <c r="K33" s="20">
        <f>기본정보!B6</f>
        <v>6569</v>
      </c>
      <c r="L33" s="9"/>
      <c r="M33" s="6"/>
      <c r="N33" s="54"/>
    </row>
    <row r="34" spans="2:14">
      <c r="B34" s="101" t="s">
        <v>29</v>
      </c>
      <c r="C34" s="102"/>
      <c r="D34" s="37" t="str">
        <f>기본정보!I7</f>
        <v>N/A</v>
      </c>
      <c r="E34" s="38" t="str">
        <f>기본정보!H7</f>
        <v>N/A</v>
      </c>
      <c r="F34" s="38" t="str">
        <f>기본정보!G7</f>
        <v>N/A</v>
      </c>
      <c r="G34" s="38" t="str">
        <f>기본정보!F7</f>
        <v>N/A</v>
      </c>
      <c r="H34" s="38">
        <f>기본정보!E7</f>
        <v>72.5</v>
      </c>
      <c r="I34" s="38">
        <f>기본정보!D7</f>
        <v>4.2</v>
      </c>
      <c r="J34" s="38">
        <f>기본정보!C7</f>
        <v>17.8</v>
      </c>
      <c r="K34" s="39">
        <f>기본정보!B7</f>
        <v>12.1</v>
      </c>
      <c r="L34" s="9"/>
      <c r="M34" s="6"/>
      <c r="N34" s="54"/>
    </row>
    <row r="35" spans="2:14">
      <c r="B35" s="103" t="s">
        <v>31</v>
      </c>
      <c r="C35" s="104"/>
      <c r="D35" s="37">
        <f>기본정보!I8</f>
        <v>0</v>
      </c>
      <c r="E35" s="38">
        <f>기본정보!H8</f>
        <v>0</v>
      </c>
      <c r="F35" s="38">
        <f>기본정보!G8</f>
        <v>0</v>
      </c>
      <c r="G35" s="38">
        <f>기본정보!F8</f>
        <v>0</v>
      </c>
      <c r="H35" s="38">
        <f>기본정보!E8</f>
        <v>1.86</v>
      </c>
      <c r="I35" s="38">
        <f>기본정보!D8</f>
        <v>1.27</v>
      </c>
      <c r="J35" s="38">
        <f>기본정보!C8</f>
        <v>1.43</v>
      </c>
      <c r="K35" s="39">
        <f>기본정보!B8</f>
        <v>1.4</v>
      </c>
      <c r="L35" s="9"/>
      <c r="M35" s="6"/>
      <c r="N35" s="54"/>
    </row>
    <row r="36" spans="2:14" ht="17.25" thickBot="1">
      <c r="B36" s="105" t="s">
        <v>33</v>
      </c>
      <c r="C36" s="106"/>
      <c r="D36" s="40">
        <f>기본정보!I9</f>
        <v>0</v>
      </c>
      <c r="E36" s="41">
        <f>기본정보!H9</f>
        <v>0.20300000000000001</v>
      </c>
      <c r="F36" s="41">
        <f>기본정보!G9</f>
        <v>0.14199999999999999</v>
      </c>
      <c r="G36" s="41">
        <f>기본정보!F9</f>
        <v>8.5000000000000006E-2</v>
      </c>
      <c r="H36" s="41">
        <f>기본정보!E9</f>
        <v>2.5999999999999999E-2</v>
      </c>
      <c r="I36" s="41">
        <f>기본정보!D9</f>
        <v>0.30399999999999999</v>
      </c>
      <c r="J36" s="41">
        <f>기본정보!C9</f>
        <v>0.08</v>
      </c>
      <c r="K36" s="42">
        <f>기본정보!B9</f>
        <v>0.11600000000000001</v>
      </c>
      <c r="L36" s="10"/>
      <c r="M36" s="55"/>
      <c r="N36" s="56"/>
    </row>
    <row r="37" spans="2:14">
      <c r="B37" s="141" t="s">
        <v>160</v>
      </c>
      <c r="C37" s="142"/>
      <c r="D37" s="145"/>
      <c r="E37" s="146" t="e">
        <f>(E12-D12)/D12</f>
        <v>#DIV/0!</v>
      </c>
      <c r="F37" s="146">
        <f t="shared" ref="F37:N37" si="1">(F12-E12)/E12</f>
        <v>2.1551724137931036E-2</v>
      </c>
      <c r="G37" s="146">
        <f t="shared" si="1"/>
        <v>-2.1097046413502109E-2</v>
      </c>
      <c r="H37" s="146">
        <f t="shared" si="1"/>
        <v>4.9568965517241381E-2</v>
      </c>
      <c r="I37" s="146">
        <f t="shared" si="1"/>
        <v>0.32032854209445583</v>
      </c>
      <c r="J37" s="146">
        <f t="shared" si="1"/>
        <v>0.12908242612752721</v>
      </c>
      <c r="K37" s="146">
        <f t="shared" si="1"/>
        <v>9.366391184573003E-2</v>
      </c>
      <c r="L37" s="147">
        <f t="shared" si="1"/>
        <v>0.10957178841309824</v>
      </c>
      <c r="M37" s="146">
        <f t="shared" si="1"/>
        <v>-1</v>
      </c>
      <c r="N37" s="148" t="e">
        <f t="shared" si="1"/>
        <v>#DIV/0!</v>
      </c>
    </row>
    <row r="38" spans="2:14">
      <c r="B38" s="143" t="s">
        <v>161</v>
      </c>
      <c r="C38" s="144"/>
      <c r="D38" s="149"/>
      <c r="E38" s="150" t="e">
        <f>(E16-D16)/ABS(D16)</f>
        <v>#DIV/0!</v>
      </c>
      <c r="F38" s="150">
        <f t="shared" ref="F38:N38" si="2">(F16-E16)/ABS(E16)</f>
        <v>-0.16071428571428573</v>
      </c>
      <c r="G38" s="150">
        <f t="shared" si="2"/>
        <v>-0.23404255319148937</v>
      </c>
      <c r="H38" s="150">
        <f t="shared" si="2"/>
        <v>2.7777777777777776E-2</v>
      </c>
      <c r="I38" s="150">
        <f t="shared" si="2"/>
        <v>0.43243243243243246</v>
      </c>
      <c r="J38" s="150">
        <f t="shared" si="2"/>
        <v>0.69811320754716977</v>
      </c>
      <c r="K38" s="150">
        <f t="shared" si="2"/>
        <v>0.17777777777777778</v>
      </c>
      <c r="L38" s="151">
        <f t="shared" si="2"/>
        <v>0.27358490566037735</v>
      </c>
      <c r="M38" s="150">
        <f t="shared" si="2"/>
        <v>-1</v>
      </c>
      <c r="N38" s="152" t="e">
        <f t="shared" si="2"/>
        <v>#DIV/0!</v>
      </c>
    </row>
    <row r="39" spans="2:14" ht="17.25" thickBot="1">
      <c r="B39" s="143" t="s">
        <v>162</v>
      </c>
      <c r="C39" s="144"/>
      <c r="D39" s="149"/>
      <c r="E39" s="150" t="e">
        <f>(E17-D17)/ABS(D17)</f>
        <v>#DIV/0!</v>
      </c>
      <c r="F39" s="150">
        <f t="shared" ref="F39:N39" si="3">(F17-E17)/ABS(E17)</f>
        <v>-0.18867924528301888</v>
      </c>
      <c r="G39" s="150">
        <f t="shared" si="3"/>
        <v>-0.30232558139534882</v>
      </c>
      <c r="H39" s="150">
        <f t="shared" si="3"/>
        <v>-0.46666666666666667</v>
      </c>
      <c r="I39" s="150">
        <f t="shared" si="3"/>
        <v>11.5625</v>
      </c>
      <c r="J39" s="150">
        <f t="shared" si="3"/>
        <v>-0.66666666666666663</v>
      </c>
      <c r="K39" s="150">
        <f t="shared" si="3"/>
        <v>0.55223880597014929</v>
      </c>
      <c r="L39" s="151">
        <f t="shared" si="3"/>
        <v>-4.807692307692308E-2</v>
      </c>
      <c r="M39" s="150">
        <f t="shared" si="3"/>
        <v>-1</v>
      </c>
      <c r="N39" s="152" t="e">
        <f t="shared" si="3"/>
        <v>#DIV/0!</v>
      </c>
    </row>
    <row r="40" spans="2:14">
      <c r="B40" s="135" t="s">
        <v>158</v>
      </c>
      <c r="C40" s="136"/>
      <c r="D40" s="153" t="e">
        <f>D16/D12</f>
        <v>#DIV/0!</v>
      </c>
      <c r="E40" s="154">
        <f t="shared" ref="E40:N40" si="4">E16/E12</f>
        <v>0.1206896551724138</v>
      </c>
      <c r="F40" s="154">
        <f t="shared" si="4"/>
        <v>9.9156118143459912E-2</v>
      </c>
      <c r="G40" s="154">
        <f t="shared" si="4"/>
        <v>7.7586206896551727E-2</v>
      </c>
      <c r="H40" s="154">
        <f t="shared" si="4"/>
        <v>7.5975359342915813E-2</v>
      </c>
      <c r="I40" s="154">
        <f t="shared" si="4"/>
        <v>8.2426127527216175E-2</v>
      </c>
      <c r="J40" s="154">
        <f t="shared" si="4"/>
        <v>0.12396694214876033</v>
      </c>
      <c r="K40" s="155">
        <f t="shared" si="4"/>
        <v>0.13350125944584382</v>
      </c>
      <c r="L40" s="153">
        <f t="shared" si="4"/>
        <v>0.1532349602724177</v>
      </c>
      <c r="M40" s="154" t="e">
        <f t="shared" si="4"/>
        <v>#DIV/0!</v>
      </c>
      <c r="N40" s="156" t="e">
        <f t="shared" si="4"/>
        <v>#DIV/0!</v>
      </c>
    </row>
    <row r="41" spans="2:14">
      <c r="B41" s="137" t="s">
        <v>159</v>
      </c>
      <c r="C41" s="138"/>
      <c r="D41" s="157" t="e">
        <f>D17/D12</f>
        <v>#DIV/0!</v>
      </c>
      <c r="E41" s="158">
        <f t="shared" ref="E41:N41" si="5">E17/E12</f>
        <v>0.11422413793103449</v>
      </c>
      <c r="F41" s="158">
        <f t="shared" si="5"/>
        <v>9.0717299578059074E-2</v>
      </c>
      <c r="G41" s="158">
        <f t="shared" si="5"/>
        <v>6.4655172413793108E-2</v>
      </c>
      <c r="H41" s="158">
        <f t="shared" si="5"/>
        <v>3.2854209445585217E-2</v>
      </c>
      <c r="I41" s="158">
        <f t="shared" si="5"/>
        <v>0.31259720062208396</v>
      </c>
      <c r="J41" s="158">
        <f t="shared" si="5"/>
        <v>9.2286501377410471E-2</v>
      </c>
      <c r="K41" s="159">
        <f t="shared" si="5"/>
        <v>0.13098236775818639</v>
      </c>
      <c r="L41" s="157">
        <f t="shared" si="5"/>
        <v>0.11237230419977298</v>
      </c>
      <c r="M41" s="158" t="e">
        <f t="shared" si="5"/>
        <v>#DIV/0!</v>
      </c>
      <c r="N41" s="160" t="e">
        <f t="shared" si="5"/>
        <v>#DIV/0!</v>
      </c>
    </row>
    <row r="42" spans="2:14">
      <c r="B42" s="137" t="s">
        <v>177</v>
      </c>
      <c r="C42" s="138"/>
      <c r="D42" s="157" t="e">
        <f>D12/(D18+D22)</f>
        <v>#DIV/0!</v>
      </c>
      <c r="E42" s="158">
        <f t="shared" ref="E42:N42" si="6">E12/(E18+E22)</f>
        <v>0.77591973244147161</v>
      </c>
      <c r="F42" s="158">
        <f t="shared" si="6"/>
        <v>0.55373831775700932</v>
      </c>
      <c r="G42" s="158">
        <f t="shared" si="6"/>
        <v>0.4978540772532189</v>
      </c>
      <c r="H42" s="158">
        <f t="shared" si="6"/>
        <v>0.45260223048327136</v>
      </c>
      <c r="I42" s="158">
        <f t="shared" si="6"/>
        <v>0.47418879056047197</v>
      </c>
      <c r="J42" s="158">
        <f t="shared" si="6"/>
        <v>0.57756563245823389</v>
      </c>
      <c r="K42" s="159">
        <f t="shared" si="6"/>
        <v>0.51524983776768329</v>
      </c>
      <c r="L42" s="157" t="e">
        <f t="shared" si="6"/>
        <v>#DIV/0!</v>
      </c>
      <c r="M42" s="158" t="e">
        <f t="shared" si="6"/>
        <v>#DIV/0!</v>
      </c>
      <c r="N42" s="160" t="e">
        <f t="shared" si="6"/>
        <v>#DIV/0!</v>
      </c>
    </row>
    <row r="43" spans="2:14" ht="17.25" thickBot="1">
      <c r="B43" s="139" t="s">
        <v>178</v>
      </c>
      <c r="C43" s="140"/>
      <c r="D43" s="161" t="e">
        <f>(D18+D22)/D22</f>
        <v>#DIV/0!</v>
      </c>
      <c r="E43" s="162">
        <f t="shared" ref="E43:N43" si="7">(E18+E22)/E22</f>
        <v>2.282442748091603</v>
      </c>
      <c r="F43" s="162">
        <f t="shared" si="7"/>
        <v>2.8344370860927151</v>
      </c>
      <c r="G43" s="162">
        <f t="shared" si="7"/>
        <v>2.8414634146341462</v>
      </c>
      <c r="H43" s="162">
        <f t="shared" si="7"/>
        <v>2.213991769547325</v>
      </c>
      <c r="I43" s="162">
        <f t="shared" si="7"/>
        <v>2.0269058295964126</v>
      </c>
      <c r="J43" s="162">
        <f t="shared" si="7"/>
        <v>1.7266483516483517</v>
      </c>
      <c r="K43" s="163">
        <f t="shared" si="7"/>
        <v>1.8611111111111112</v>
      </c>
      <c r="L43" s="161" t="e">
        <f t="shared" si="7"/>
        <v>#DIV/0!</v>
      </c>
      <c r="M43" s="162" t="e">
        <f t="shared" si="7"/>
        <v>#DIV/0!</v>
      </c>
      <c r="N43" s="164" t="e">
        <f t="shared" si="7"/>
        <v>#DIV/0!</v>
      </c>
    </row>
  </sheetData>
  <mergeCells count="40">
    <mergeCell ref="B42:C42"/>
    <mergeCell ref="B43:C43"/>
    <mergeCell ref="B12:C12"/>
    <mergeCell ref="B37:C37"/>
    <mergeCell ref="B38:C38"/>
    <mergeCell ref="B39:C39"/>
    <mergeCell ref="B41:C41"/>
    <mergeCell ref="B40:C40"/>
    <mergeCell ref="G3:I3"/>
    <mergeCell ref="G5:H5"/>
    <mergeCell ref="G6:H6"/>
    <mergeCell ref="B25:C25"/>
    <mergeCell ref="B26:C26"/>
    <mergeCell ref="B19:C19"/>
    <mergeCell ref="B20:C20"/>
    <mergeCell ref="G7:H7"/>
    <mergeCell ref="F4:F8"/>
    <mergeCell ref="G8:H8"/>
    <mergeCell ref="B21:C21"/>
    <mergeCell ref="B22:C22"/>
    <mergeCell ref="B23:C23"/>
    <mergeCell ref="B24:C24"/>
    <mergeCell ref="B13:C13"/>
    <mergeCell ref="B14:C14"/>
    <mergeCell ref="B11:C11"/>
    <mergeCell ref="B34:C34"/>
    <mergeCell ref="B35:C35"/>
    <mergeCell ref="B36:C36"/>
    <mergeCell ref="G4:H4"/>
    <mergeCell ref="B27:C27"/>
    <mergeCell ref="B29:C29"/>
    <mergeCell ref="B30:C30"/>
    <mergeCell ref="B31:C31"/>
    <mergeCell ref="B28:C28"/>
    <mergeCell ref="B32:C32"/>
    <mergeCell ref="B33:C33"/>
    <mergeCell ref="B15:C15"/>
    <mergeCell ref="B16:C16"/>
    <mergeCell ref="B17:C17"/>
    <mergeCell ref="B18:C18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E423B-9BE0-4FF9-8FAF-8757BA6750BD}">
  <sheetPr>
    <tabColor theme="7" tint="0.59999389629810485"/>
  </sheetPr>
  <dimension ref="A1:Y15"/>
  <sheetViews>
    <sheetView zoomScale="90" zoomScaleNormal="90" workbookViewId="0">
      <selection activeCell="Z19" sqref="Z19"/>
    </sheetView>
  </sheetViews>
  <sheetFormatPr defaultRowHeight="16.5"/>
  <cols>
    <col min="1" max="1" width="15.875" bestFit="1" customWidth="1"/>
  </cols>
  <sheetData>
    <row r="1" spans="1:25">
      <c r="B1">
        <v>24</v>
      </c>
      <c r="C1">
        <v>23</v>
      </c>
      <c r="D1">
        <v>22</v>
      </c>
      <c r="E1">
        <v>21</v>
      </c>
      <c r="F1">
        <v>20</v>
      </c>
      <c r="G1">
        <v>19</v>
      </c>
      <c r="H1">
        <v>18</v>
      </c>
      <c r="I1">
        <v>17</v>
      </c>
      <c r="J1">
        <v>16</v>
      </c>
      <c r="K1">
        <v>15</v>
      </c>
      <c r="L1">
        <v>14</v>
      </c>
      <c r="M1">
        <v>13</v>
      </c>
      <c r="N1">
        <v>12</v>
      </c>
      <c r="O1">
        <v>11</v>
      </c>
      <c r="P1">
        <v>10</v>
      </c>
      <c r="Q1">
        <v>9</v>
      </c>
      <c r="R1">
        <v>8</v>
      </c>
      <c r="S1">
        <v>7</v>
      </c>
      <c r="T1">
        <v>6</v>
      </c>
      <c r="U1">
        <v>5</v>
      </c>
      <c r="V1">
        <v>4</v>
      </c>
      <c r="W1">
        <v>3</v>
      </c>
      <c r="X1">
        <v>2</v>
      </c>
      <c r="Y1">
        <v>1</v>
      </c>
    </row>
    <row r="2" spans="1:25">
      <c r="B2">
        <v>2019.03</v>
      </c>
      <c r="C2">
        <v>2019.06</v>
      </c>
      <c r="D2">
        <v>2019.09</v>
      </c>
      <c r="E2">
        <v>2019.12</v>
      </c>
      <c r="F2">
        <v>2020.03</v>
      </c>
      <c r="G2">
        <v>2020.06</v>
      </c>
      <c r="H2">
        <v>2020.09</v>
      </c>
      <c r="I2">
        <v>2020.12</v>
      </c>
      <c r="J2">
        <v>2021.03</v>
      </c>
      <c r="K2">
        <v>2021.06</v>
      </c>
      <c r="L2">
        <v>2021.09</v>
      </c>
      <c r="M2">
        <v>2021.12</v>
      </c>
      <c r="N2">
        <v>2022.03</v>
      </c>
      <c r="O2">
        <v>2022.06</v>
      </c>
      <c r="P2">
        <v>2022.09</v>
      </c>
      <c r="Q2">
        <v>2022.12</v>
      </c>
      <c r="R2">
        <v>2023.03</v>
      </c>
      <c r="S2">
        <v>2023.06</v>
      </c>
      <c r="T2">
        <v>2023.09</v>
      </c>
      <c r="U2">
        <v>2023.12</v>
      </c>
      <c r="V2">
        <v>2024.03</v>
      </c>
      <c r="W2">
        <v>2024.06</v>
      </c>
      <c r="X2">
        <v>2024.09</v>
      </c>
      <c r="Y2">
        <v>2024.12</v>
      </c>
    </row>
    <row r="3" spans="1:25">
      <c r="A3" t="s">
        <v>0</v>
      </c>
      <c r="B3" s="1">
        <f>분기손익!Y2</f>
        <v>0</v>
      </c>
      <c r="C3" s="1">
        <f>분기손익!X2</f>
        <v>0</v>
      </c>
      <c r="D3" s="1">
        <f>분기손익!W2</f>
        <v>0</v>
      </c>
      <c r="E3" s="1">
        <f>분기손익!V2</f>
        <v>0</v>
      </c>
      <c r="F3" s="1">
        <f>분기손익!U2</f>
        <v>0</v>
      </c>
      <c r="G3" s="1">
        <f>분기손익!T2</f>
        <v>0</v>
      </c>
      <c r="H3" s="1">
        <f>분기손익!S2</f>
        <v>0</v>
      </c>
      <c r="I3" s="1">
        <f>분기손익!R2</f>
        <v>0</v>
      </c>
      <c r="J3" s="1">
        <f>분기손익!Q2</f>
        <v>130</v>
      </c>
      <c r="K3" s="1">
        <f>분기손익!P2</f>
        <v>129</v>
      </c>
      <c r="L3" s="1">
        <f>분기손익!O2</f>
        <v>100</v>
      </c>
      <c r="M3" s="1">
        <f>분기손익!N2</f>
        <v>129</v>
      </c>
      <c r="N3" s="1">
        <f>분기손익!M2</f>
        <v>163</v>
      </c>
      <c r="O3" s="1">
        <f>분기손익!L2</f>
        <v>160</v>
      </c>
      <c r="P3" s="1">
        <f>분기손익!K2</f>
        <v>144</v>
      </c>
      <c r="Q3" s="1">
        <f>분기손익!J2</f>
        <v>176</v>
      </c>
      <c r="R3" s="1">
        <f>분기손익!I2</f>
        <v>204</v>
      </c>
      <c r="S3" s="1">
        <f>분기손익!H2</f>
        <v>190</v>
      </c>
      <c r="T3" s="1">
        <f>분기손익!G2</f>
        <v>153</v>
      </c>
      <c r="U3" s="1">
        <f>분기손익!F2</f>
        <v>179</v>
      </c>
      <c r="V3" s="1">
        <f>분기손익!E2</f>
        <v>208</v>
      </c>
      <c r="W3" s="1">
        <f>분기손익!D2</f>
        <v>218</v>
      </c>
      <c r="X3" s="1">
        <f>분기손익!C2</f>
        <v>182</v>
      </c>
      <c r="Y3" s="1">
        <f>분기손익!B2</f>
        <v>185</v>
      </c>
    </row>
    <row r="4" spans="1:25">
      <c r="A4" t="s">
        <v>1</v>
      </c>
      <c r="B4" s="1">
        <f>분기손익!Y3</f>
        <v>0</v>
      </c>
      <c r="C4" s="1">
        <f>분기손익!X3</f>
        <v>0</v>
      </c>
      <c r="D4" s="1">
        <f>분기손익!W3</f>
        <v>0</v>
      </c>
      <c r="E4" s="1">
        <f>분기손익!V3</f>
        <v>0</v>
      </c>
      <c r="F4" s="1">
        <f>분기손익!U3</f>
        <v>0</v>
      </c>
      <c r="G4" s="1">
        <f>분기손익!T3</f>
        <v>0</v>
      </c>
      <c r="H4" s="1">
        <f>분기손익!S3</f>
        <v>0</v>
      </c>
      <c r="I4" s="1">
        <f>분기손익!R3</f>
        <v>0</v>
      </c>
      <c r="J4" s="1">
        <f>분기손익!Q3</f>
        <v>98</v>
      </c>
      <c r="K4" s="1">
        <f>분기손익!P3</f>
        <v>90</v>
      </c>
      <c r="L4" s="1">
        <f>분기손익!O3</f>
        <v>73</v>
      </c>
      <c r="M4" s="1">
        <f>분기손익!N3</f>
        <v>90</v>
      </c>
      <c r="N4" s="1">
        <f>분기손익!M3</f>
        <v>109</v>
      </c>
      <c r="O4" s="1">
        <f>분기손익!L3</f>
        <v>111</v>
      </c>
      <c r="P4" s="1">
        <f>분기손익!K3</f>
        <v>97</v>
      </c>
      <c r="Q4" s="1">
        <f>분기손익!J3</f>
        <v>123</v>
      </c>
      <c r="R4" s="1">
        <f>분기손익!I3</f>
        <v>135</v>
      </c>
      <c r="S4" s="1">
        <f>분기손익!H3</f>
        <v>128</v>
      </c>
      <c r="T4" s="1">
        <f>분기손익!G3</f>
        <v>99</v>
      </c>
      <c r="U4" s="1">
        <f>분기손익!F3</f>
        <v>120</v>
      </c>
      <c r="V4" s="1">
        <f>분기손익!E3</f>
        <v>133</v>
      </c>
      <c r="W4" s="1">
        <f>분기손익!D3</f>
        <v>135</v>
      </c>
      <c r="X4" s="1">
        <f>분기손익!C3</f>
        <v>111</v>
      </c>
      <c r="Y4" s="1">
        <f>분기손익!B3</f>
        <v>132</v>
      </c>
    </row>
    <row r="5" spans="1:25">
      <c r="A5" t="s">
        <v>2</v>
      </c>
      <c r="B5" s="1">
        <f>분기손익!Y4</f>
        <v>0</v>
      </c>
      <c r="C5" s="1">
        <f>분기손익!X4</f>
        <v>0</v>
      </c>
      <c r="D5" s="1">
        <f>분기손익!W4</f>
        <v>0</v>
      </c>
      <c r="E5" s="1">
        <f>분기손익!V4</f>
        <v>0</v>
      </c>
      <c r="F5" s="1">
        <f>분기손익!U4</f>
        <v>0</v>
      </c>
      <c r="G5" s="1">
        <f>분기손익!T4</f>
        <v>0</v>
      </c>
      <c r="H5" s="1">
        <f>분기손익!S4</f>
        <v>0</v>
      </c>
      <c r="I5" s="1">
        <f>분기손익!R4</f>
        <v>0</v>
      </c>
      <c r="J5" s="1">
        <f>분기손익!Q4</f>
        <v>32</v>
      </c>
      <c r="K5" s="1">
        <f>분기손익!P4</f>
        <v>38</v>
      </c>
      <c r="L5" s="1">
        <f>분기손익!O4</f>
        <v>27</v>
      </c>
      <c r="M5" s="1">
        <f>분기손익!N4</f>
        <v>38</v>
      </c>
      <c r="N5" s="1">
        <f>분기손익!M4</f>
        <v>54</v>
      </c>
      <c r="O5" s="1">
        <f>분기손익!L4</f>
        <v>49</v>
      </c>
      <c r="P5" s="1">
        <f>분기손익!K4</f>
        <v>47</v>
      </c>
      <c r="Q5" s="1">
        <f>분기손익!J4</f>
        <v>53</v>
      </c>
      <c r="R5" s="1">
        <f>분기손익!I4</f>
        <v>69</v>
      </c>
      <c r="S5" s="1">
        <f>분기손익!H4</f>
        <v>63</v>
      </c>
      <c r="T5" s="1">
        <f>분기손익!G4</f>
        <v>54</v>
      </c>
      <c r="U5" s="1">
        <f>분기손익!F4</f>
        <v>59</v>
      </c>
      <c r="V5" s="1">
        <f>분기손익!E4</f>
        <v>75</v>
      </c>
      <c r="W5" s="1">
        <f>분기손익!D4</f>
        <v>83</v>
      </c>
      <c r="X5" s="1">
        <f>분기손익!C4</f>
        <v>71</v>
      </c>
      <c r="Y5" s="1">
        <f>분기손익!B4</f>
        <v>53</v>
      </c>
    </row>
    <row r="6" spans="1:25">
      <c r="A6" t="s">
        <v>3</v>
      </c>
      <c r="B6" s="1">
        <f>분기손익!Y5</f>
        <v>0</v>
      </c>
      <c r="C6" s="1">
        <f>분기손익!X5</f>
        <v>0</v>
      </c>
      <c r="D6" s="1">
        <f>분기손익!W5</f>
        <v>0</v>
      </c>
      <c r="E6" s="1">
        <f>분기손익!V5</f>
        <v>0</v>
      </c>
      <c r="F6" s="1">
        <f>분기손익!U5</f>
        <v>0</v>
      </c>
      <c r="G6" s="1">
        <f>분기손익!T5</f>
        <v>0</v>
      </c>
      <c r="H6" s="1">
        <f>분기손익!S5</f>
        <v>0</v>
      </c>
      <c r="I6" s="1">
        <f>분기손익!R5</f>
        <v>0</v>
      </c>
      <c r="J6" s="1">
        <f>분기손익!Q5</f>
        <v>23</v>
      </c>
      <c r="K6" s="1">
        <f>분기손익!P5</f>
        <v>22</v>
      </c>
      <c r="L6" s="1">
        <f>분기손익!O5</f>
        <v>22</v>
      </c>
      <c r="M6" s="1">
        <f>분기손익!N5</f>
        <v>31</v>
      </c>
      <c r="N6" s="1">
        <f>분기손익!M5</f>
        <v>35</v>
      </c>
      <c r="O6" s="1">
        <f>분기손익!L5</f>
        <v>35</v>
      </c>
      <c r="P6" s="1">
        <f>분기손익!K5</f>
        <v>39</v>
      </c>
      <c r="Q6" s="1">
        <f>분기손익!J5</f>
        <v>41</v>
      </c>
      <c r="R6" s="1">
        <f>분기손익!I5</f>
        <v>38</v>
      </c>
      <c r="S6" s="1">
        <f>분기손익!H5</f>
        <v>37</v>
      </c>
      <c r="T6" s="1">
        <f>분기손익!G5</f>
        <v>39</v>
      </c>
      <c r="U6" s="1">
        <f>분기손익!F5</f>
        <v>39</v>
      </c>
      <c r="V6" s="1">
        <f>분기손익!E5</f>
        <v>37</v>
      </c>
      <c r="W6" s="1">
        <f>분기손익!D5</f>
        <v>45</v>
      </c>
      <c r="X6" s="1">
        <f>분기손익!C5</f>
        <v>46</v>
      </c>
      <c r="Y6" s="1">
        <f>분기손익!B5</f>
        <v>48</v>
      </c>
    </row>
    <row r="7" spans="1:25">
      <c r="A7" t="s">
        <v>4</v>
      </c>
      <c r="B7" s="1">
        <f>분기손익!Y6</f>
        <v>0</v>
      </c>
      <c r="C7" s="1">
        <f>분기손익!X6</f>
        <v>0</v>
      </c>
      <c r="D7" s="1">
        <f>분기손익!W6</f>
        <v>0</v>
      </c>
      <c r="E7" s="1">
        <f>분기손익!V6</f>
        <v>0</v>
      </c>
      <c r="F7" s="1">
        <f>분기손익!U6</f>
        <v>0</v>
      </c>
      <c r="G7" s="1">
        <f>분기손익!T6</f>
        <v>0</v>
      </c>
      <c r="H7" s="1">
        <f>분기손익!S6</f>
        <v>0</v>
      </c>
      <c r="I7" s="1">
        <f>분기손익!R6</f>
        <v>0</v>
      </c>
      <c r="J7" s="1">
        <f>분기손익!Q6</f>
        <v>9</v>
      </c>
      <c r="K7" s="1">
        <f>분기손익!P6</f>
        <v>16</v>
      </c>
      <c r="L7" s="1">
        <f>분기손익!O6</f>
        <v>5</v>
      </c>
      <c r="M7" s="1">
        <f>분기손익!N6</f>
        <v>8</v>
      </c>
      <c r="N7" s="1">
        <f>분기손익!M6</f>
        <v>20</v>
      </c>
      <c r="O7" s="1">
        <f>분기손익!L6</f>
        <v>13</v>
      </c>
      <c r="P7" s="1">
        <f>분기손익!K6</f>
        <v>8</v>
      </c>
      <c r="Q7" s="1">
        <f>분기손익!J6</f>
        <v>12</v>
      </c>
      <c r="R7" s="1">
        <f>분기손익!I6</f>
        <v>30</v>
      </c>
      <c r="S7" s="1">
        <f>분기손익!H6</f>
        <v>26</v>
      </c>
      <c r="T7" s="1">
        <f>분기손익!G6</f>
        <v>15</v>
      </c>
      <c r="U7" s="1">
        <f>분기손익!F6</f>
        <v>20</v>
      </c>
      <c r="V7" s="1">
        <f>분기손익!E6</f>
        <v>38</v>
      </c>
      <c r="W7" s="1">
        <f>분기손익!D6</f>
        <v>38</v>
      </c>
      <c r="X7" s="1">
        <f>분기손익!C6</f>
        <v>25</v>
      </c>
      <c r="Y7" s="1">
        <f>분기손익!B6</f>
        <v>5</v>
      </c>
    </row>
    <row r="8" spans="1:25">
      <c r="A8" t="s">
        <v>12</v>
      </c>
      <c r="B8" s="1">
        <f>분기손익!Y14</f>
        <v>0</v>
      </c>
      <c r="C8" s="1">
        <f>분기손익!X14</f>
        <v>0</v>
      </c>
      <c r="D8" s="1">
        <f>분기손익!W14</f>
        <v>0</v>
      </c>
      <c r="E8" s="1">
        <f>분기손익!V14</f>
        <v>0</v>
      </c>
      <c r="F8" s="1">
        <f>분기손익!U14</f>
        <v>0</v>
      </c>
      <c r="G8" s="1">
        <f>분기손익!T14</f>
        <v>0</v>
      </c>
      <c r="H8" s="1">
        <f>분기손익!S14</f>
        <v>0</v>
      </c>
      <c r="I8" s="1">
        <f>분기손익!R14</f>
        <v>0</v>
      </c>
      <c r="J8" s="1">
        <f>분기손익!Q14</f>
        <v>12</v>
      </c>
      <c r="K8" s="1">
        <f>분기손익!P14</f>
        <v>12</v>
      </c>
      <c r="L8" s="1">
        <f>분기손익!O14</f>
        <v>6</v>
      </c>
      <c r="M8" s="1">
        <f>분기손익!N14</f>
        <v>-14</v>
      </c>
      <c r="N8" s="1">
        <f>분기손익!M14</f>
        <v>17</v>
      </c>
      <c r="O8" s="1">
        <f>분기손익!L14</f>
        <v>14</v>
      </c>
      <c r="P8" s="1">
        <f>분기손익!K14</f>
        <v>4</v>
      </c>
      <c r="Q8" s="1">
        <f>분기손익!J14</f>
        <v>167</v>
      </c>
      <c r="R8" s="1">
        <f>분기손익!I14</f>
        <v>30</v>
      </c>
      <c r="S8" s="1">
        <f>분기손익!H14</f>
        <v>17</v>
      </c>
      <c r="T8" s="1">
        <f>분기손익!G14</f>
        <v>6</v>
      </c>
      <c r="U8" s="1">
        <f>분기손익!F14</f>
        <v>14</v>
      </c>
      <c r="V8" s="1">
        <f>분기손익!E14</f>
        <v>36</v>
      </c>
      <c r="W8" s="1">
        <f>분기손익!D14</f>
        <v>27</v>
      </c>
      <c r="X8" s="1">
        <f>분기손익!C14</f>
        <v>14</v>
      </c>
      <c r="Y8" s="1">
        <f>분기손익!B14</f>
        <v>27</v>
      </c>
    </row>
    <row r="9" spans="1:25">
      <c r="A9" s="87" t="s">
        <v>156</v>
      </c>
      <c r="B9" s="89" t="e">
        <f>B4/B3</f>
        <v>#DIV/0!</v>
      </c>
      <c r="C9" s="89" t="e">
        <f t="shared" ref="C9:Y9" si="0">C4/C3</f>
        <v>#DIV/0!</v>
      </c>
      <c r="D9" s="89" t="e">
        <f t="shared" si="0"/>
        <v>#DIV/0!</v>
      </c>
      <c r="E9" s="89" t="e">
        <f t="shared" si="0"/>
        <v>#DIV/0!</v>
      </c>
      <c r="F9" s="89" t="e">
        <f t="shared" si="0"/>
        <v>#DIV/0!</v>
      </c>
      <c r="G9" s="89" t="e">
        <f t="shared" si="0"/>
        <v>#DIV/0!</v>
      </c>
      <c r="H9" s="89" t="e">
        <f t="shared" si="0"/>
        <v>#DIV/0!</v>
      </c>
      <c r="I9" s="89" t="e">
        <f t="shared" si="0"/>
        <v>#DIV/0!</v>
      </c>
      <c r="J9" s="89">
        <f t="shared" si="0"/>
        <v>0.75384615384615383</v>
      </c>
      <c r="K9" s="89">
        <f t="shared" si="0"/>
        <v>0.69767441860465118</v>
      </c>
      <c r="L9" s="89">
        <f t="shared" si="0"/>
        <v>0.73</v>
      </c>
      <c r="M9" s="89">
        <f t="shared" si="0"/>
        <v>0.69767441860465118</v>
      </c>
      <c r="N9" s="89">
        <f t="shared" si="0"/>
        <v>0.66871165644171782</v>
      </c>
      <c r="O9" s="89">
        <f t="shared" si="0"/>
        <v>0.69374999999999998</v>
      </c>
      <c r="P9" s="89">
        <f t="shared" si="0"/>
        <v>0.67361111111111116</v>
      </c>
      <c r="Q9" s="89">
        <f t="shared" si="0"/>
        <v>0.69886363636363635</v>
      </c>
      <c r="R9" s="89">
        <f t="shared" si="0"/>
        <v>0.66176470588235292</v>
      </c>
      <c r="S9" s="89">
        <f t="shared" si="0"/>
        <v>0.67368421052631577</v>
      </c>
      <c r="T9" s="89">
        <f t="shared" si="0"/>
        <v>0.6470588235294118</v>
      </c>
      <c r="U9" s="89">
        <f t="shared" si="0"/>
        <v>0.67039106145251393</v>
      </c>
      <c r="V9" s="89">
        <f t="shared" si="0"/>
        <v>0.63942307692307687</v>
      </c>
      <c r="W9" s="89">
        <f t="shared" si="0"/>
        <v>0.61926605504587151</v>
      </c>
      <c r="X9" s="89">
        <f t="shared" si="0"/>
        <v>0.60989010989010994</v>
      </c>
      <c r="Y9" s="89">
        <f t="shared" si="0"/>
        <v>0.71351351351351355</v>
      </c>
    </row>
    <row r="10" spans="1:25">
      <c r="A10" s="87" t="s">
        <v>157</v>
      </c>
      <c r="B10" s="89" t="e">
        <f>B6/B3</f>
        <v>#DIV/0!</v>
      </c>
      <c r="C10" s="89" t="e">
        <f t="shared" ref="C10:Y10" si="1">C6/C3</f>
        <v>#DIV/0!</v>
      </c>
      <c r="D10" s="89" t="e">
        <f t="shared" si="1"/>
        <v>#DIV/0!</v>
      </c>
      <c r="E10" s="89" t="e">
        <f t="shared" si="1"/>
        <v>#DIV/0!</v>
      </c>
      <c r="F10" s="89" t="e">
        <f t="shared" si="1"/>
        <v>#DIV/0!</v>
      </c>
      <c r="G10" s="89" t="e">
        <f t="shared" si="1"/>
        <v>#DIV/0!</v>
      </c>
      <c r="H10" s="89" t="e">
        <f t="shared" si="1"/>
        <v>#DIV/0!</v>
      </c>
      <c r="I10" s="89" t="e">
        <f t="shared" si="1"/>
        <v>#DIV/0!</v>
      </c>
      <c r="J10" s="89">
        <f t="shared" si="1"/>
        <v>0.17692307692307693</v>
      </c>
      <c r="K10" s="89">
        <f t="shared" si="1"/>
        <v>0.17054263565891473</v>
      </c>
      <c r="L10" s="89">
        <f t="shared" si="1"/>
        <v>0.22</v>
      </c>
      <c r="M10" s="89">
        <f t="shared" si="1"/>
        <v>0.24031007751937986</v>
      </c>
      <c r="N10" s="89">
        <f t="shared" si="1"/>
        <v>0.21472392638036811</v>
      </c>
      <c r="O10" s="89">
        <f t="shared" si="1"/>
        <v>0.21875</v>
      </c>
      <c r="P10" s="89">
        <f t="shared" si="1"/>
        <v>0.27083333333333331</v>
      </c>
      <c r="Q10" s="89">
        <f t="shared" si="1"/>
        <v>0.23295454545454544</v>
      </c>
      <c r="R10" s="89">
        <f t="shared" si="1"/>
        <v>0.18627450980392157</v>
      </c>
      <c r="S10" s="89">
        <f t="shared" si="1"/>
        <v>0.19473684210526315</v>
      </c>
      <c r="T10" s="89">
        <f t="shared" si="1"/>
        <v>0.25490196078431371</v>
      </c>
      <c r="U10" s="89">
        <f t="shared" si="1"/>
        <v>0.21787709497206703</v>
      </c>
      <c r="V10" s="89">
        <f t="shared" si="1"/>
        <v>0.17788461538461539</v>
      </c>
      <c r="W10" s="89">
        <f t="shared" si="1"/>
        <v>0.20642201834862386</v>
      </c>
      <c r="X10" s="89">
        <f t="shared" si="1"/>
        <v>0.25274725274725274</v>
      </c>
      <c r="Y10" s="89">
        <f t="shared" si="1"/>
        <v>0.25945945945945947</v>
      </c>
    </row>
    <row r="11" spans="1:25">
      <c r="A11" s="87" t="s">
        <v>158</v>
      </c>
      <c r="B11" s="89" t="e">
        <f>B7/B3</f>
        <v>#DIV/0!</v>
      </c>
      <c r="C11" s="89" t="e">
        <f t="shared" ref="C11:Y11" si="2">C7/C3</f>
        <v>#DIV/0!</v>
      </c>
      <c r="D11" s="89" t="e">
        <f t="shared" si="2"/>
        <v>#DIV/0!</v>
      </c>
      <c r="E11" s="89" t="e">
        <f t="shared" si="2"/>
        <v>#DIV/0!</v>
      </c>
      <c r="F11" s="89" t="e">
        <f t="shared" si="2"/>
        <v>#DIV/0!</v>
      </c>
      <c r="G11" s="89" t="e">
        <f t="shared" si="2"/>
        <v>#DIV/0!</v>
      </c>
      <c r="H11" s="89" t="e">
        <f t="shared" si="2"/>
        <v>#DIV/0!</v>
      </c>
      <c r="I11" s="89" t="e">
        <f t="shared" si="2"/>
        <v>#DIV/0!</v>
      </c>
      <c r="J11" s="89">
        <f t="shared" si="2"/>
        <v>6.9230769230769235E-2</v>
      </c>
      <c r="K11" s="89">
        <f t="shared" si="2"/>
        <v>0.12403100775193798</v>
      </c>
      <c r="L11" s="89">
        <f t="shared" si="2"/>
        <v>0.05</v>
      </c>
      <c r="M11" s="89">
        <f t="shared" si="2"/>
        <v>6.2015503875968991E-2</v>
      </c>
      <c r="N11" s="89">
        <f t="shared" si="2"/>
        <v>0.12269938650306748</v>
      </c>
      <c r="O11" s="89">
        <f t="shared" si="2"/>
        <v>8.1250000000000003E-2</v>
      </c>
      <c r="P11" s="89">
        <f t="shared" si="2"/>
        <v>5.5555555555555552E-2</v>
      </c>
      <c r="Q11" s="89">
        <f t="shared" si="2"/>
        <v>6.8181818181818177E-2</v>
      </c>
      <c r="R11" s="89">
        <f t="shared" si="2"/>
        <v>0.14705882352941177</v>
      </c>
      <c r="S11" s="89">
        <f t="shared" si="2"/>
        <v>0.1368421052631579</v>
      </c>
      <c r="T11" s="89">
        <f t="shared" si="2"/>
        <v>9.8039215686274508E-2</v>
      </c>
      <c r="U11" s="89">
        <f t="shared" si="2"/>
        <v>0.11173184357541899</v>
      </c>
      <c r="V11" s="89">
        <f t="shared" si="2"/>
        <v>0.18269230769230768</v>
      </c>
      <c r="W11" s="89">
        <f t="shared" si="2"/>
        <v>0.1743119266055046</v>
      </c>
      <c r="X11" s="89">
        <f t="shared" si="2"/>
        <v>0.13736263736263737</v>
      </c>
      <c r="Y11" s="89">
        <f t="shared" si="2"/>
        <v>2.7027027027027029E-2</v>
      </c>
    </row>
    <row r="12" spans="1:25">
      <c r="A12" s="87" t="s">
        <v>159</v>
      </c>
      <c r="B12" s="89" t="e">
        <f>B8/B3</f>
        <v>#DIV/0!</v>
      </c>
      <c r="C12" s="89" t="e">
        <f t="shared" ref="C12:Y12" si="3">C8/C3</f>
        <v>#DIV/0!</v>
      </c>
      <c r="D12" s="89" t="e">
        <f t="shared" si="3"/>
        <v>#DIV/0!</v>
      </c>
      <c r="E12" s="89" t="e">
        <f t="shared" si="3"/>
        <v>#DIV/0!</v>
      </c>
      <c r="F12" s="89" t="e">
        <f t="shared" si="3"/>
        <v>#DIV/0!</v>
      </c>
      <c r="G12" s="89" t="e">
        <f t="shared" si="3"/>
        <v>#DIV/0!</v>
      </c>
      <c r="H12" s="89" t="e">
        <f t="shared" si="3"/>
        <v>#DIV/0!</v>
      </c>
      <c r="I12" s="89" t="e">
        <f t="shared" si="3"/>
        <v>#DIV/0!</v>
      </c>
      <c r="J12" s="89">
        <f t="shared" si="3"/>
        <v>9.2307692307692313E-2</v>
      </c>
      <c r="K12" s="89">
        <f t="shared" si="3"/>
        <v>9.3023255813953487E-2</v>
      </c>
      <c r="L12" s="89">
        <f t="shared" si="3"/>
        <v>0.06</v>
      </c>
      <c r="M12" s="89">
        <f t="shared" si="3"/>
        <v>-0.10852713178294573</v>
      </c>
      <c r="N12" s="89">
        <f t="shared" si="3"/>
        <v>0.10429447852760736</v>
      </c>
      <c r="O12" s="89">
        <f t="shared" si="3"/>
        <v>8.7499999999999994E-2</v>
      </c>
      <c r="P12" s="89">
        <f t="shared" si="3"/>
        <v>2.7777777777777776E-2</v>
      </c>
      <c r="Q12" s="89">
        <f t="shared" si="3"/>
        <v>0.94886363636363635</v>
      </c>
      <c r="R12" s="89">
        <f t="shared" si="3"/>
        <v>0.14705882352941177</v>
      </c>
      <c r="S12" s="89">
        <f t="shared" si="3"/>
        <v>8.9473684210526316E-2</v>
      </c>
      <c r="T12" s="89">
        <f t="shared" si="3"/>
        <v>3.9215686274509803E-2</v>
      </c>
      <c r="U12" s="89">
        <f t="shared" si="3"/>
        <v>7.8212290502793297E-2</v>
      </c>
      <c r="V12" s="89">
        <f t="shared" si="3"/>
        <v>0.17307692307692307</v>
      </c>
      <c r="W12" s="89">
        <f t="shared" si="3"/>
        <v>0.12385321100917432</v>
      </c>
      <c r="X12" s="89">
        <f t="shared" si="3"/>
        <v>7.6923076923076927E-2</v>
      </c>
      <c r="Y12" s="89">
        <f t="shared" si="3"/>
        <v>0.14594594594594595</v>
      </c>
    </row>
    <row r="13" spans="1:25">
      <c r="A13" s="87" t="s">
        <v>175</v>
      </c>
      <c r="F13" s="88" t="e">
        <f>(F3-B3)/B3</f>
        <v>#DIV/0!</v>
      </c>
      <c r="G13" s="88" t="e">
        <f t="shared" ref="G13:Y13" si="4">(G3-C3)/C3</f>
        <v>#DIV/0!</v>
      </c>
      <c r="H13" s="88" t="e">
        <f t="shared" si="4"/>
        <v>#DIV/0!</v>
      </c>
      <c r="I13" s="88" t="e">
        <f t="shared" si="4"/>
        <v>#DIV/0!</v>
      </c>
      <c r="J13" s="88" t="e">
        <f t="shared" si="4"/>
        <v>#DIV/0!</v>
      </c>
      <c r="K13" s="88" t="e">
        <f t="shared" si="4"/>
        <v>#DIV/0!</v>
      </c>
      <c r="L13" s="88" t="e">
        <f t="shared" si="4"/>
        <v>#DIV/0!</v>
      </c>
      <c r="M13" s="88" t="e">
        <f t="shared" si="4"/>
        <v>#DIV/0!</v>
      </c>
      <c r="N13" s="88">
        <f t="shared" si="4"/>
        <v>0.25384615384615383</v>
      </c>
      <c r="O13" s="88">
        <f t="shared" si="4"/>
        <v>0.24031007751937986</v>
      </c>
      <c r="P13" s="88">
        <f t="shared" si="4"/>
        <v>0.44</v>
      </c>
      <c r="Q13" s="88">
        <f t="shared" si="4"/>
        <v>0.36434108527131781</v>
      </c>
      <c r="R13" s="88">
        <f t="shared" si="4"/>
        <v>0.25153374233128833</v>
      </c>
      <c r="S13" s="88">
        <f t="shared" si="4"/>
        <v>0.1875</v>
      </c>
      <c r="T13" s="88">
        <f t="shared" si="4"/>
        <v>6.25E-2</v>
      </c>
      <c r="U13" s="88">
        <f t="shared" si="4"/>
        <v>1.7045454545454544E-2</v>
      </c>
      <c r="V13" s="88">
        <f t="shared" si="4"/>
        <v>1.9607843137254902E-2</v>
      </c>
      <c r="W13" s="88">
        <f t="shared" si="4"/>
        <v>0.14736842105263157</v>
      </c>
      <c r="X13" s="88">
        <f t="shared" si="4"/>
        <v>0.18954248366013071</v>
      </c>
      <c r="Y13" s="88">
        <f t="shared" si="4"/>
        <v>3.3519553072625698E-2</v>
      </c>
    </row>
    <row r="14" spans="1:25">
      <c r="A14" s="87" t="s">
        <v>176</v>
      </c>
      <c r="F14" s="88" t="e">
        <f>(F7-B7)/B7</f>
        <v>#DIV/0!</v>
      </c>
      <c r="G14" s="88" t="e">
        <f t="shared" ref="G14:Y14" si="5">(G7-C7)/C7</f>
        <v>#DIV/0!</v>
      </c>
      <c r="H14" s="88" t="e">
        <f t="shared" si="5"/>
        <v>#DIV/0!</v>
      </c>
      <c r="I14" s="88" t="e">
        <f t="shared" si="5"/>
        <v>#DIV/0!</v>
      </c>
      <c r="J14" s="88" t="e">
        <f t="shared" si="5"/>
        <v>#DIV/0!</v>
      </c>
      <c r="K14" s="88" t="e">
        <f t="shared" si="5"/>
        <v>#DIV/0!</v>
      </c>
      <c r="L14" s="88" t="e">
        <f t="shared" si="5"/>
        <v>#DIV/0!</v>
      </c>
      <c r="M14" s="88" t="e">
        <f t="shared" si="5"/>
        <v>#DIV/0!</v>
      </c>
      <c r="N14" s="88">
        <f t="shared" si="5"/>
        <v>1.2222222222222223</v>
      </c>
      <c r="O14" s="88">
        <f t="shared" si="5"/>
        <v>-0.1875</v>
      </c>
      <c r="P14" s="88">
        <f t="shared" si="5"/>
        <v>0.6</v>
      </c>
      <c r="Q14" s="88">
        <f t="shared" si="5"/>
        <v>0.5</v>
      </c>
      <c r="R14" s="88">
        <f t="shared" si="5"/>
        <v>0.5</v>
      </c>
      <c r="S14" s="88">
        <f t="shared" si="5"/>
        <v>1</v>
      </c>
      <c r="T14" s="88">
        <f t="shared" si="5"/>
        <v>0.875</v>
      </c>
      <c r="U14" s="88">
        <f t="shared" si="5"/>
        <v>0.66666666666666663</v>
      </c>
      <c r="V14" s="88">
        <f t="shared" si="5"/>
        <v>0.26666666666666666</v>
      </c>
      <c r="W14" s="88">
        <f t="shared" si="5"/>
        <v>0.46153846153846156</v>
      </c>
      <c r="X14" s="88">
        <f t="shared" si="5"/>
        <v>0.66666666666666663</v>
      </c>
      <c r="Y14" s="88">
        <f t="shared" si="5"/>
        <v>-0.75</v>
      </c>
    </row>
    <row r="15" spans="1:25">
      <c r="A15" s="87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  <c r="W15" s="88"/>
      <c r="X15" s="88"/>
      <c r="Y15" s="88"/>
    </row>
  </sheetData>
  <sortState xmlns:xlrd2="http://schemas.microsoft.com/office/spreadsheetml/2017/richdata2" columnSort="1" ref="B1:Y8">
    <sortCondition descending="1" ref="B1:Y1"/>
  </sortState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D505-093A-4A5E-8CA4-3D3D2BC17DFD}">
  <dimension ref="A1:Q20"/>
  <sheetViews>
    <sheetView workbookViewId="0">
      <selection sqref="A1:N20"/>
    </sheetView>
  </sheetViews>
  <sheetFormatPr defaultRowHeight="16.5"/>
  <sheetData>
    <row r="1" spans="1:17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7">
      <c r="A2" t="s">
        <v>0</v>
      </c>
      <c r="B2" s="1">
        <v>794</v>
      </c>
      <c r="C2" s="1">
        <v>726</v>
      </c>
      <c r="D2" s="1">
        <v>643</v>
      </c>
      <c r="E2" s="1">
        <v>487</v>
      </c>
      <c r="F2" s="1">
        <v>464</v>
      </c>
      <c r="G2" s="1">
        <v>474</v>
      </c>
      <c r="H2" s="1">
        <v>464</v>
      </c>
      <c r="I2" s="1"/>
      <c r="J2" s="1"/>
      <c r="K2" s="1"/>
      <c r="L2" s="1"/>
      <c r="M2" s="1"/>
    </row>
    <row r="3" spans="1:17">
      <c r="A3" t="s">
        <v>1</v>
      </c>
      <c r="B3" s="1">
        <v>511</v>
      </c>
      <c r="C3" s="1">
        <v>482</v>
      </c>
      <c r="D3" s="1">
        <v>440</v>
      </c>
      <c r="E3" s="1">
        <v>352</v>
      </c>
      <c r="F3" s="1">
        <v>348</v>
      </c>
      <c r="G3" s="1">
        <v>341</v>
      </c>
      <c r="H3" s="1">
        <v>329</v>
      </c>
      <c r="I3" s="1"/>
      <c r="J3" s="1"/>
      <c r="K3" s="1"/>
      <c r="L3" s="1"/>
      <c r="M3" s="1"/>
    </row>
    <row r="4" spans="1:17">
      <c r="A4" t="s">
        <v>2</v>
      </c>
      <c r="B4" s="1">
        <v>283</v>
      </c>
      <c r="C4" s="1">
        <v>244</v>
      </c>
      <c r="D4" s="1">
        <v>203</v>
      </c>
      <c r="E4" s="1">
        <v>135</v>
      </c>
      <c r="F4" s="1">
        <v>116</v>
      </c>
      <c r="G4" s="1">
        <v>133</v>
      </c>
      <c r="H4" s="1">
        <v>135</v>
      </c>
      <c r="I4" s="1"/>
      <c r="J4" s="1"/>
      <c r="K4" s="1"/>
      <c r="L4" s="1"/>
    </row>
    <row r="5" spans="1:17">
      <c r="A5" t="s">
        <v>3</v>
      </c>
      <c r="B5" s="1">
        <v>176</v>
      </c>
      <c r="C5" s="1">
        <v>154</v>
      </c>
      <c r="D5" s="1">
        <v>150</v>
      </c>
      <c r="E5" s="1">
        <v>98</v>
      </c>
      <c r="F5" s="1">
        <v>81</v>
      </c>
      <c r="G5" s="1">
        <v>87</v>
      </c>
      <c r="H5" s="1">
        <v>78</v>
      </c>
      <c r="I5" s="1"/>
    </row>
    <row r="6" spans="1:17">
      <c r="A6" t="s">
        <v>4</v>
      </c>
      <c r="B6" s="1">
        <v>106</v>
      </c>
      <c r="C6" s="1">
        <v>90</v>
      </c>
      <c r="D6">
        <v>53</v>
      </c>
      <c r="E6" s="1">
        <v>37</v>
      </c>
      <c r="F6" s="1">
        <v>36</v>
      </c>
      <c r="G6">
        <v>47</v>
      </c>
      <c r="H6">
        <v>56</v>
      </c>
    </row>
    <row r="7" spans="1:17">
      <c r="A7" t="s">
        <v>5</v>
      </c>
      <c r="B7">
        <v>-16</v>
      </c>
      <c r="C7">
        <v>-16</v>
      </c>
      <c r="D7">
        <v>-13</v>
      </c>
      <c r="E7">
        <v>-8</v>
      </c>
      <c r="F7">
        <v>-10</v>
      </c>
      <c r="G7">
        <v>-8</v>
      </c>
      <c r="H7">
        <v>-3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Q7" t="s">
        <v>155</v>
      </c>
    </row>
    <row r="8" spans="1:17">
      <c r="A8" t="s">
        <v>6</v>
      </c>
      <c r="B8">
        <v>-1</v>
      </c>
      <c r="C8">
        <v>-11</v>
      </c>
      <c r="D8">
        <v>-19</v>
      </c>
      <c r="E8">
        <v>3</v>
      </c>
      <c r="F8">
        <v>-12</v>
      </c>
      <c r="G8">
        <v>-3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>
      <c r="A9" t="s">
        <v>7</v>
      </c>
      <c r="B9">
        <v>5</v>
      </c>
      <c r="C9">
        <v>-8</v>
      </c>
      <c r="D9">
        <v>212</v>
      </c>
      <c r="E9">
        <v>-31</v>
      </c>
      <c r="F9" s="1">
        <v>3</v>
      </c>
      <c r="G9">
        <v>1</v>
      </c>
      <c r="H9">
        <v>1</v>
      </c>
    </row>
    <row r="10" spans="1:17">
      <c r="A10" t="s">
        <v>8</v>
      </c>
    </row>
    <row r="11" spans="1:17">
      <c r="A11" t="s">
        <v>9</v>
      </c>
      <c r="B11" s="1">
        <v>111</v>
      </c>
      <c r="C11">
        <v>72</v>
      </c>
      <c r="D11">
        <v>247</v>
      </c>
      <c r="E11">
        <v>9</v>
      </c>
      <c r="F11" s="1">
        <v>27</v>
      </c>
      <c r="G11">
        <v>45</v>
      </c>
      <c r="H11">
        <v>57</v>
      </c>
    </row>
    <row r="12" spans="1:17">
      <c r="A12" t="s">
        <v>10</v>
      </c>
      <c r="B12">
        <v>7</v>
      </c>
      <c r="C12">
        <v>5</v>
      </c>
      <c r="D12">
        <v>46</v>
      </c>
      <c r="E12">
        <v>-8</v>
      </c>
      <c r="F12">
        <v>-3</v>
      </c>
      <c r="G12">
        <v>1</v>
      </c>
      <c r="H12">
        <v>4</v>
      </c>
    </row>
    <row r="13" spans="1:17">
      <c r="A13" t="s">
        <v>11</v>
      </c>
    </row>
    <row r="14" spans="1:17">
      <c r="A14" t="s">
        <v>12</v>
      </c>
      <c r="B14" s="1">
        <v>104</v>
      </c>
      <c r="C14">
        <v>67</v>
      </c>
      <c r="D14">
        <v>201</v>
      </c>
      <c r="E14">
        <v>16</v>
      </c>
      <c r="F14" s="1">
        <v>30</v>
      </c>
      <c r="G14">
        <v>43</v>
      </c>
      <c r="H14">
        <v>53</v>
      </c>
    </row>
    <row r="15" spans="1:17">
      <c r="A15" t="s">
        <v>13</v>
      </c>
      <c r="B15">
        <v>7</v>
      </c>
      <c r="C15">
        <v>-1</v>
      </c>
      <c r="D15">
        <v>-4</v>
      </c>
      <c r="E15">
        <v>3</v>
      </c>
      <c r="F15">
        <v>-2</v>
      </c>
      <c r="G15">
        <v>0</v>
      </c>
      <c r="H15">
        <v>0</v>
      </c>
    </row>
    <row r="16" spans="1:17">
      <c r="A16" t="s">
        <v>14</v>
      </c>
      <c r="B16" s="1">
        <v>111</v>
      </c>
      <c r="C16">
        <v>65</v>
      </c>
      <c r="D16">
        <v>197</v>
      </c>
      <c r="E16">
        <v>20</v>
      </c>
      <c r="F16" s="1">
        <v>28</v>
      </c>
      <c r="G16">
        <v>43</v>
      </c>
      <c r="H16">
        <v>52</v>
      </c>
    </row>
    <row r="19" spans="1:1">
      <c r="A19" t="s">
        <v>15</v>
      </c>
    </row>
    <row r="20" spans="1:1">
      <c r="A20" t="s">
        <v>167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BB475-F6F0-4B23-AC91-87211244E7C3}">
  <dimension ref="A1:N38"/>
  <sheetViews>
    <sheetView workbookViewId="0">
      <selection sqref="A1:N38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46</v>
      </c>
      <c r="B2" s="1">
        <v>-452</v>
      </c>
      <c r="C2" s="1">
        <v>-314</v>
      </c>
      <c r="D2" s="1">
        <v>-393</v>
      </c>
      <c r="E2" s="1">
        <v>-363</v>
      </c>
      <c r="F2" s="1">
        <v>-365</v>
      </c>
      <c r="G2" s="1">
        <v>-369</v>
      </c>
      <c r="H2" s="1">
        <v>-175</v>
      </c>
      <c r="I2" s="1">
        <v>0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47</v>
      </c>
      <c r="B3" s="1">
        <v>466</v>
      </c>
      <c r="C3" s="1">
        <v>398</v>
      </c>
      <c r="D3" s="1">
        <v>568</v>
      </c>
      <c r="E3" s="1">
        <v>395</v>
      </c>
      <c r="F3" s="1">
        <v>338</v>
      </c>
      <c r="G3" s="1">
        <v>317</v>
      </c>
      <c r="H3" s="1">
        <v>238</v>
      </c>
      <c r="I3" s="1"/>
      <c r="J3" s="1"/>
      <c r="K3" s="1"/>
      <c r="L3" s="1"/>
      <c r="M3" s="1"/>
    </row>
    <row r="4" spans="1:14">
      <c r="A4" t="s">
        <v>48</v>
      </c>
      <c r="B4" s="1">
        <v>262</v>
      </c>
      <c r="C4" s="1">
        <v>238</v>
      </c>
      <c r="D4" s="1">
        <v>427</v>
      </c>
      <c r="E4" s="1">
        <v>255</v>
      </c>
      <c r="F4" s="1">
        <v>242</v>
      </c>
      <c r="G4" s="1">
        <v>224</v>
      </c>
      <c r="H4" s="1">
        <v>184</v>
      </c>
      <c r="I4" s="1"/>
      <c r="J4" s="1"/>
      <c r="K4" s="1"/>
      <c r="L4" s="1"/>
      <c r="M4" s="1"/>
    </row>
    <row r="5" spans="1:14">
      <c r="A5" t="s">
        <v>49</v>
      </c>
      <c r="B5" s="1">
        <v>111</v>
      </c>
      <c r="C5" s="1">
        <v>95</v>
      </c>
      <c r="D5" s="1">
        <v>105</v>
      </c>
      <c r="E5" s="1">
        <v>138</v>
      </c>
      <c r="F5" s="1">
        <v>119</v>
      </c>
      <c r="G5" s="1">
        <v>83</v>
      </c>
      <c r="H5">
        <v>69</v>
      </c>
    </row>
    <row r="6" spans="1:14">
      <c r="A6" t="s">
        <v>50</v>
      </c>
      <c r="E6" s="1"/>
    </row>
    <row r="7" spans="1:14">
      <c r="A7" t="s">
        <v>51</v>
      </c>
      <c r="D7">
        <v>10</v>
      </c>
    </row>
    <row r="8" spans="1:14">
      <c r="A8" t="s">
        <v>52</v>
      </c>
      <c r="B8" s="1">
        <v>142</v>
      </c>
      <c r="C8" s="1">
        <v>136</v>
      </c>
      <c r="D8" s="1">
        <v>316</v>
      </c>
      <c r="E8" s="1">
        <v>112</v>
      </c>
      <c r="F8" s="1">
        <v>115</v>
      </c>
      <c r="G8" s="1">
        <v>134</v>
      </c>
      <c r="H8" s="1">
        <v>106</v>
      </c>
      <c r="I8" s="1"/>
      <c r="J8" s="1"/>
      <c r="K8" s="1"/>
    </row>
    <row r="9" spans="1:14">
      <c r="A9" t="s">
        <v>53</v>
      </c>
      <c r="B9" s="1">
        <v>202</v>
      </c>
      <c r="C9" s="1">
        <v>159</v>
      </c>
      <c r="D9" s="1">
        <v>129</v>
      </c>
      <c r="E9" s="1">
        <v>104</v>
      </c>
      <c r="F9" s="1">
        <v>96</v>
      </c>
      <c r="G9" s="1">
        <v>93</v>
      </c>
      <c r="H9" s="1">
        <v>54</v>
      </c>
      <c r="I9" s="1"/>
      <c r="J9" s="1"/>
    </row>
    <row r="10" spans="1:14">
      <c r="A10" t="s">
        <v>54</v>
      </c>
      <c r="B10">
        <v>1</v>
      </c>
      <c r="C10">
        <v>2</v>
      </c>
      <c r="D10">
        <v>12</v>
      </c>
      <c r="E10">
        <v>36</v>
      </c>
      <c r="F10">
        <v>0</v>
      </c>
      <c r="G10" s="1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>
      <c r="A11" t="s">
        <v>55</v>
      </c>
      <c r="B11" s="1">
        <v>1075</v>
      </c>
      <c r="C11" s="1">
        <v>859</v>
      </c>
      <c r="D11" s="1">
        <v>788</v>
      </c>
      <c r="E11" s="1">
        <v>682</v>
      </c>
      <c r="F11" s="1">
        <v>594</v>
      </c>
      <c r="G11" s="1">
        <v>539</v>
      </c>
      <c r="H11" s="1">
        <v>360</v>
      </c>
      <c r="I11" s="1"/>
      <c r="J11" s="1"/>
      <c r="K11" s="1"/>
      <c r="L11" s="1"/>
    </row>
    <row r="12" spans="1:14">
      <c r="A12" t="s">
        <v>56</v>
      </c>
    </row>
    <row r="13" spans="1:14">
      <c r="A13" t="s">
        <v>57</v>
      </c>
      <c r="B13" s="1">
        <v>1541</v>
      </c>
      <c r="C13" s="1">
        <v>1258</v>
      </c>
      <c r="D13" s="1">
        <v>1356</v>
      </c>
      <c r="E13" s="1">
        <v>1076</v>
      </c>
      <c r="F13" s="1">
        <v>932</v>
      </c>
      <c r="G13" s="1">
        <v>856</v>
      </c>
      <c r="H13" s="1">
        <v>597</v>
      </c>
      <c r="I13" s="1"/>
      <c r="J13" s="1"/>
      <c r="K13" s="1"/>
      <c r="L13" s="1"/>
      <c r="M13" s="1"/>
      <c r="N13" s="1"/>
    </row>
    <row r="14" spans="1:14">
      <c r="A14" t="s">
        <v>58</v>
      </c>
      <c r="B14" s="1">
        <v>406</v>
      </c>
      <c r="C14" s="1">
        <v>269</v>
      </c>
      <c r="D14" s="1">
        <v>326</v>
      </c>
      <c r="E14" s="1">
        <v>167</v>
      </c>
      <c r="F14" s="1">
        <v>253</v>
      </c>
      <c r="G14" s="1">
        <v>238</v>
      </c>
      <c r="H14" s="1">
        <v>103</v>
      </c>
      <c r="I14" s="1"/>
      <c r="J14" s="1"/>
      <c r="K14" s="1"/>
      <c r="L14" s="1"/>
      <c r="M14" s="1"/>
    </row>
    <row r="15" spans="1:14">
      <c r="A15" t="s">
        <v>59</v>
      </c>
      <c r="B15">
        <v>0</v>
      </c>
      <c r="C15" s="1">
        <v>0</v>
      </c>
      <c r="D15">
        <v>0</v>
      </c>
      <c r="E15" s="1">
        <v>0</v>
      </c>
      <c r="F15">
        <v>0</v>
      </c>
      <c r="G15" s="1">
        <v>0</v>
      </c>
      <c r="H15">
        <v>0</v>
      </c>
    </row>
    <row r="16" spans="1:14">
      <c r="A16" t="s">
        <v>60</v>
      </c>
      <c r="B16" s="1">
        <v>280</v>
      </c>
      <c r="C16" s="1">
        <v>173</v>
      </c>
      <c r="D16" s="1">
        <v>169</v>
      </c>
      <c r="E16" s="1">
        <v>94</v>
      </c>
      <c r="F16" s="1">
        <v>147</v>
      </c>
      <c r="G16" s="1">
        <v>151</v>
      </c>
      <c r="H16" s="1">
        <v>26</v>
      </c>
      <c r="I16" s="1"/>
      <c r="J16" s="1"/>
      <c r="K16" s="1"/>
      <c r="L16" s="1"/>
    </row>
    <row r="17" spans="1:14">
      <c r="A17" t="s">
        <v>61</v>
      </c>
      <c r="B17" s="1">
        <v>125</v>
      </c>
      <c r="C17" s="1">
        <v>122</v>
      </c>
      <c r="D17" s="1">
        <v>77</v>
      </c>
      <c r="E17" s="1">
        <v>65</v>
      </c>
      <c r="F17" s="1">
        <v>90</v>
      </c>
      <c r="G17" s="1">
        <v>92</v>
      </c>
      <c r="H17" s="1">
        <v>15</v>
      </c>
      <c r="I17" s="1"/>
      <c r="J17" s="1"/>
      <c r="K17" s="1"/>
    </row>
    <row r="18" spans="1:14">
      <c r="A18" t="s">
        <v>62</v>
      </c>
      <c r="B18" s="1">
        <v>155</v>
      </c>
      <c r="C18" s="1">
        <v>51</v>
      </c>
      <c r="D18" s="1">
        <v>92</v>
      </c>
      <c r="E18" s="1">
        <v>29</v>
      </c>
      <c r="F18" s="1">
        <v>57</v>
      </c>
      <c r="G18" s="1">
        <v>59</v>
      </c>
      <c r="H18" s="1">
        <v>11</v>
      </c>
    </row>
    <row r="19" spans="1:14">
      <c r="A19" t="s">
        <v>63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>
      <c r="A20" t="s">
        <v>64</v>
      </c>
      <c r="B20" s="1">
        <v>116</v>
      </c>
      <c r="C20" s="1">
        <v>85</v>
      </c>
      <c r="D20" s="1">
        <v>111</v>
      </c>
      <c r="E20" s="1">
        <v>64</v>
      </c>
      <c r="F20" s="1">
        <v>101</v>
      </c>
      <c r="G20" s="1">
        <v>84</v>
      </c>
      <c r="H20" s="1">
        <v>71</v>
      </c>
      <c r="I20" s="1"/>
      <c r="J20" s="1"/>
      <c r="K20" s="1"/>
    </row>
    <row r="21" spans="1:14">
      <c r="A21" t="s">
        <v>54</v>
      </c>
      <c r="B21" s="1">
        <v>10</v>
      </c>
      <c r="C21" s="1">
        <v>11</v>
      </c>
      <c r="D21">
        <v>46</v>
      </c>
      <c r="E21">
        <v>9</v>
      </c>
      <c r="F21" s="1">
        <v>5</v>
      </c>
      <c r="G21">
        <v>2</v>
      </c>
      <c r="H21">
        <v>6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65</v>
      </c>
      <c r="B22" s="1">
        <v>307</v>
      </c>
      <c r="C22" s="1">
        <v>260</v>
      </c>
      <c r="D22" s="1">
        <v>361</v>
      </c>
      <c r="E22" s="1">
        <v>424</v>
      </c>
      <c r="F22" s="1">
        <v>351</v>
      </c>
      <c r="G22" s="1">
        <v>317</v>
      </c>
      <c r="H22" s="1">
        <v>232</v>
      </c>
      <c r="I22" s="1"/>
    </row>
    <row r="23" spans="1:14">
      <c r="A23" t="s">
        <v>66</v>
      </c>
      <c r="B23" s="1"/>
      <c r="D23" s="1"/>
      <c r="E23" s="1"/>
      <c r="F23" s="1"/>
      <c r="G23" s="1"/>
      <c r="H23" s="1"/>
    </row>
    <row r="24" spans="1:14">
      <c r="A24" t="s">
        <v>67</v>
      </c>
      <c r="B24" s="1">
        <v>283</v>
      </c>
      <c r="C24" s="1">
        <v>236</v>
      </c>
      <c r="D24" s="1">
        <v>339</v>
      </c>
      <c r="E24">
        <v>407</v>
      </c>
      <c r="F24" s="1">
        <v>337</v>
      </c>
      <c r="G24" s="1">
        <v>301</v>
      </c>
      <c r="H24" s="1">
        <v>218</v>
      </c>
      <c r="I24" s="1"/>
    </row>
    <row r="25" spans="1:14">
      <c r="A25" t="s">
        <v>68</v>
      </c>
    </row>
    <row r="26" spans="1:14">
      <c r="A26" t="s">
        <v>69</v>
      </c>
    </row>
    <row r="27" spans="1:14">
      <c r="A27" t="s">
        <v>70</v>
      </c>
      <c r="G27">
        <v>4</v>
      </c>
      <c r="H27">
        <v>4</v>
      </c>
    </row>
    <row r="28" spans="1:14">
      <c r="A28" t="s">
        <v>54</v>
      </c>
      <c r="B28" s="1">
        <v>24</v>
      </c>
      <c r="C28">
        <v>24</v>
      </c>
      <c r="D28">
        <v>22</v>
      </c>
      <c r="E28">
        <v>17</v>
      </c>
      <c r="F28">
        <v>14</v>
      </c>
      <c r="G28">
        <v>12</v>
      </c>
      <c r="H28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>
      <c r="A29" t="s">
        <v>71</v>
      </c>
    </row>
    <row r="30" spans="1:14">
      <c r="A30" t="s">
        <v>72</v>
      </c>
      <c r="B30" s="1">
        <v>563</v>
      </c>
      <c r="C30" s="1">
        <v>409</v>
      </c>
      <c r="D30" s="1">
        <v>508</v>
      </c>
      <c r="E30" s="1">
        <v>501</v>
      </c>
      <c r="F30" s="1">
        <v>484</v>
      </c>
      <c r="G30" s="1">
        <v>452</v>
      </c>
      <c r="H30" s="1">
        <v>244</v>
      </c>
      <c r="I30" s="1"/>
      <c r="J30" s="1"/>
      <c r="K30" s="1"/>
      <c r="L30" s="1"/>
      <c r="M30" s="1"/>
    </row>
    <row r="31" spans="1:14">
      <c r="A31" t="s">
        <v>40</v>
      </c>
      <c r="B31" s="1">
        <v>713</v>
      </c>
      <c r="C31" s="1">
        <v>529</v>
      </c>
      <c r="D31" s="1">
        <v>687</v>
      </c>
      <c r="E31" s="1">
        <v>590</v>
      </c>
      <c r="F31" s="1">
        <v>604</v>
      </c>
      <c r="G31" s="1">
        <v>554</v>
      </c>
      <c r="H31" s="1">
        <v>336</v>
      </c>
      <c r="I31" s="1"/>
      <c r="J31" s="1"/>
      <c r="K31" s="1"/>
      <c r="L31" s="1"/>
      <c r="M31" s="1"/>
    </row>
    <row r="32" spans="1:14">
      <c r="A32" t="s">
        <v>73</v>
      </c>
      <c r="B32" s="1">
        <v>789</v>
      </c>
      <c r="C32" s="1">
        <v>699</v>
      </c>
      <c r="D32" s="1">
        <v>646</v>
      </c>
      <c r="E32" s="1">
        <v>465</v>
      </c>
      <c r="F32" s="1">
        <v>310</v>
      </c>
      <c r="G32" s="1">
        <v>287</v>
      </c>
      <c r="H32" s="1">
        <v>248</v>
      </c>
      <c r="I32" s="1"/>
      <c r="J32" s="1"/>
      <c r="K32" s="1"/>
      <c r="L32" s="1"/>
      <c r="M32" s="1"/>
    </row>
    <row r="33" spans="1:13">
      <c r="A33" t="s">
        <v>74</v>
      </c>
      <c r="B33" s="1">
        <v>39</v>
      </c>
      <c r="C33" s="1">
        <v>30</v>
      </c>
      <c r="D33" s="1">
        <v>23</v>
      </c>
      <c r="E33" s="1">
        <v>21</v>
      </c>
      <c r="F33" s="1">
        <v>18</v>
      </c>
      <c r="G33" s="1">
        <v>15</v>
      </c>
      <c r="H33" s="1">
        <v>14</v>
      </c>
    </row>
    <row r="34" spans="1:13">
      <c r="A34" t="s">
        <v>38</v>
      </c>
      <c r="B34" s="1">
        <v>828</v>
      </c>
      <c r="C34" s="1">
        <v>728</v>
      </c>
      <c r="D34" s="1">
        <v>669</v>
      </c>
      <c r="E34" s="1">
        <v>486</v>
      </c>
      <c r="F34" s="1">
        <v>328</v>
      </c>
      <c r="G34" s="1">
        <v>302</v>
      </c>
      <c r="H34" s="1">
        <v>262</v>
      </c>
      <c r="I34" s="1"/>
      <c r="J34" s="1"/>
      <c r="K34" s="1"/>
      <c r="L34" s="1"/>
      <c r="M34" s="1"/>
    </row>
    <row r="37" spans="1:13">
      <c r="A37" t="s">
        <v>15</v>
      </c>
    </row>
    <row r="38" spans="1:13">
      <c r="A38" t="s">
        <v>168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B9102-AAF7-478A-91B9-CCAA4A8F9B25}">
  <dimension ref="A1:N14"/>
  <sheetViews>
    <sheetView workbookViewId="0">
      <selection sqref="A1:N14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75</v>
      </c>
      <c r="B2" s="1">
        <v>165</v>
      </c>
      <c r="C2" s="1">
        <v>121</v>
      </c>
      <c r="D2">
        <v>249</v>
      </c>
      <c r="E2" s="1">
        <v>59</v>
      </c>
      <c r="F2" s="1">
        <v>70</v>
      </c>
      <c r="G2">
        <v>73</v>
      </c>
      <c r="H2">
        <v>70</v>
      </c>
    </row>
    <row r="3" spans="1:14">
      <c r="A3" t="s">
        <v>76</v>
      </c>
      <c r="B3" s="1">
        <v>111</v>
      </c>
      <c r="C3" s="1">
        <v>22</v>
      </c>
      <c r="D3" s="1">
        <v>107</v>
      </c>
      <c r="E3" s="1">
        <v>49</v>
      </c>
      <c r="F3" s="1">
        <v>85</v>
      </c>
      <c r="G3" s="1">
        <v>40</v>
      </c>
      <c r="H3">
        <v>43</v>
      </c>
    </row>
    <row r="4" spans="1:14">
      <c r="A4" t="s">
        <v>77</v>
      </c>
      <c r="B4" s="1">
        <v>-245</v>
      </c>
      <c r="C4" s="1">
        <v>73</v>
      </c>
      <c r="D4" s="1">
        <v>-131</v>
      </c>
      <c r="E4" s="1">
        <v>-186</v>
      </c>
      <c r="F4" s="1">
        <v>-78</v>
      </c>
      <c r="G4" s="1">
        <v>-231</v>
      </c>
      <c r="H4" s="1">
        <v>-204</v>
      </c>
      <c r="I4" s="1"/>
    </row>
    <row r="5" spans="1:14">
      <c r="A5" t="s">
        <v>78</v>
      </c>
      <c r="B5">
        <v>143</v>
      </c>
      <c r="C5">
        <v>-105</v>
      </c>
      <c r="D5">
        <v>-7</v>
      </c>
      <c r="E5">
        <v>155</v>
      </c>
      <c r="F5" s="1">
        <v>30</v>
      </c>
      <c r="G5">
        <v>205</v>
      </c>
      <c r="H5" s="1">
        <v>163</v>
      </c>
      <c r="I5" s="1"/>
      <c r="J5" s="1"/>
    </row>
    <row r="6" spans="1:14">
      <c r="A6" t="s">
        <v>79</v>
      </c>
    </row>
    <row r="7" spans="1:14">
      <c r="A7" t="s">
        <v>80</v>
      </c>
      <c r="D7">
        <v>0</v>
      </c>
    </row>
    <row r="8" spans="1:14">
      <c r="A8" t="s">
        <v>81</v>
      </c>
      <c r="B8">
        <v>6</v>
      </c>
      <c r="C8">
        <v>0</v>
      </c>
      <c r="D8">
        <v>-3</v>
      </c>
      <c r="E8">
        <v>0</v>
      </c>
      <c r="F8">
        <v>-1</v>
      </c>
      <c r="G8">
        <v>0</v>
      </c>
      <c r="H8">
        <v>0</v>
      </c>
    </row>
    <row r="9" spans="1:14">
      <c r="A9" t="s">
        <v>82</v>
      </c>
      <c r="B9">
        <v>16</v>
      </c>
      <c r="C9">
        <v>-10</v>
      </c>
      <c r="D9">
        <v>-33</v>
      </c>
      <c r="E9" s="1">
        <v>19</v>
      </c>
      <c r="F9" s="1">
        <v>36</v>
      </c>
      <c r="G9">
        <v>14</v>
      </c>
      <c r="H9">
        <v>2</v>
      </c>
    </row>
    <row r="10" spans="1:14">
      <c r="A10" t="s">
        <v>83</v>
      </c>
      <c r="B10">
        <v>-128</v>
      </c>
      <c r="C10" s="1">
        <v>-103</v>
      </c>
      <c r="D10">
        <v>-63</v>
      </c>
      <c r="E10">
        <v>-134</v>
      </c>
      <c r="F10">
        <v>10</v>
      </c>
      <c r="G10">
        <v>-191</v>
      </c>
      <c r="H10" s="1">
        <v>-237</v>
      </c>
    </row>
    <row r="13" spans="1:14">
      <c r="A13" t="s">
        <v>15</v>
      </c>
    </row>
    <row r="14" spans="1:14">
      <c r="A14" t="s">
        <v>169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3BAB0-1EE2-4AFF-A72D-E6099238C294}">
  <dimension ref="A1:N31"/>
  <sheetViews>
    <sheetView workbookViewId="0">
      <selection sqref="A1:N31"/>
    </sheetView>
  </sheetViews>
  <sheetFormatPr defaultRowHeight="16.5"/>
  <sheetData>
    <row r="1" spans="1:14">
      <c r="B1">
        <v>2024.12</v>
      </c>
      <c r="C1">
        <v>2023.12</v>
      </c>
      <c r="D1">
        <v>2022.12</v>
      </c>
      <c r="E1">
        <v>2021.12</v>
      </c>
      <c r="F1">
        <v>2020.12</v>
      </c>
      <c r="G1">
        <v>2019.12</v>
      </c>
      <c r="H1">
        <v>2018.12</v>
      </c>
      <c r="I1">
        <v>2017.12</v>
      </c>
      <c r="J1">
        <v>2016.12</v>
      </c>
      <c r="K1">
        <v>2015.12</v>
      </c>
      <c r="L1">
        <v>2014.12</v>
      </c>
      <c r="M1">
        <v>2013.12</v>
      </c>
      <c r="N1">
        <v>2012.12</v>
      </c>
    </row>
    <row r="2" spans="1:14">
      <c r="A2" t="s">
        <v>84</v>
      </c>
      <c r="B2" s="1">
        <v>1104</v>
      </c>
      <c r="C2" s="1">
        <v>1002</v>
      </c>
      <c r="D2" s="1">
        <v>821</v>
      </c>
      <c r="E2" s="1">
        <v>862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>
        <v>0</v>
      </c>
      <c r="N2">
        <v>0</v>
      </c>
    </row>
    <row r="3" spans="1:14">
      <c r="A3" t="s">
        <v>85</v>
      </c>
      <c r="B3" s="1">
        <v>1556</v>
      </c>
      <c r="C3" s="1">
        <v>1316</v>
      </c>
      <c r="D3" s="1">
        <v>1214</v>
      </c>
      <c r="E3" s="1">
        <v>1225</v>
      </c>
      <c r="F3" s="1"/>
      <c r="G3" s="1"/>
      <c r="H3" s="1"/>
      <c r="I3" s="1"/>
      <c r="J3" s="1"/>
      <c r="K3" s="1"/>
      <c r="L3" s="1"/>
    </row>
    <row r="4" spans="1:14">
      <c r="A4" t="s">
        <v>86</v>
      </c>
    </row>
    <row r="5" spans="1:14">
      <c r="A5" t="s">
        <v>87</v>
      </c>
      <c r="B5" s="1">
        <v>747</v>
      </c>
      <c r="C5" s="1">
        <v>460</v>
      </c>
      <c r="D5" s="1">
        <v>1609</v>
      </c>
      <c r="E5" s="1">
        <v>99</v>
      </c>
      <c r="F5" s="1">
        <v>272</v>
      </c>
      <c r="G5" s="1">
        <v>422</v>
      </c>
      <c r="H5" s="1">
        <v>523</v>
      </c>
      <c r="I5" s="1"/>
      <c r="J5" s="1"/>
      <c r="K5" s="1"/>
      <c r="L5" s="1"/>
    </row>
    <row r="6" spans="1:14">
      <c r="A6" t="s">
        <v>88</v>
      </c>
      <c r="B6" s="1">
        <v>6569</v>
      </c>
      <c r="C6" s="1">
        <v>5817</v>
      </c>
      <c r="D6" s="1">
        <v>5376</v>
      </c>
      <c r="E6" s="1">
        <v>3816</v>
      </c>
      <c r="F6" s="1">
        <v>3209</v>
      </c>
      <c r="G6" s="1">
        <v>2973</v>
      </c>
      <c r="H6" s="1">
        <v>2571</v>
      </c>
      <c r="I6" s="1"/>
      <c r="J6" s="1"/>
      <c r="K6" s="1"/>
      <c r="L6" s="1"/>
      <c r="M6" s="1"/>
      <c r="N6" s="1"/>
    </row>
    <row r="7" spans="1:14">
      <c r="A7" t="s">
        <v>28</v>
      </c>
      <c r="B7">
        <v>12.1</v>
      </c>
      <c r="C7">
        <v>17.8</v>
      </c>
      <c r="D7">
        <v>4.2</v>
      </c>
      <c r="E7">
        <v>72.5</v>
      </c>
      <c r="F7" t="s">
        <v>89</v>
      </c>
      <c r="G7" t="s">
        <v>89</v>
      </c>
      <c r="H7" t="s">
        <v>89</v>
      </c>
      <c r="I7" t="s">
        <v>89</v>
      </c>
      <c r="J7" t="s">
        <v>89</v>
      </c>
      <c r="K7" t="s">
        <v>89</v>
      </c>
      <c r="L7" t="s">
        <v>89</v>
      </c>
      <c r="M7" t="s">
        <v>89</v>
      </c>
      <c r="N7" t="s">
        <v>89</v>
      </c>
    </row>
    <row r="8" spans="1:14">
      <c r="A8" t="s">
        <v>30</v>
      </c>
      <c r="B8">
        <v>1.4</v>
      </c>
      <c r="C8">
        <v>1.43</v>
      </c>
      <c r="D8">
        <v>1.27</v>
      </c>
      <c r="E8">
        <v>1.86</v>
      </c>
    </row>
    <row r="9" spans="1:14">
      <c r="A9" t="s">
        <v>32</v>
      </c>
      <c r="B9" s="4">
        <v>0.11600000000000001</v>
      </c>
      <c r="C9" s="4">
        <v>0.08</v>
      </c>
      <c r="D9" s="4">
        <v>0.30399999999999999</v>
      </c>
      <c r="E9" s="4">
        <v>2.5999999999999999E-2</v>
      </c>
      <c r="F9" s="4">
        <v>8.5000000000000006E-2</v>
      </c>
      <c r="G9" s="4">
        <v>0.14199999999999999</v>
      </c>
      <c r="H9" s="4">
        <v>0.20300000000000001</v>
      </c>
      <c r="I9" s="4"/>
      <c r="J9" s="4"/>
      <c r="K9" s="4"/>
      <c r="L9" s="4"/>
      <c r="M9" s="4"/>
      <c r="N9" s="4"/>
    </row>
    <row r="10" spans="1:14">
      <c r="A10" t="s">
        <v>90</v>
      </c>
      <c r="B10" s="1">
        <v>167</v>
      </c>
      <c r="C10" s="1">
        <v>145</v>
      </c>
      <c r="D10" s="1">
        <v>101</v>
      </c>
      <c r="E10" s="1">
        <v>80</v>
      </c>
      <c r="F10" s="1">
        <v>76</v>
      </c>
      <c r="G10">
        <v>76</v>
      </c>
      <c r="H10">
        <v>73</v>
      </c>
    </row>
    <row r="11" spans="1:14">
      <c r="A11" t="s">
        <v>91</v>
      </c>
      <c r="B11">
        <v>-128</v>
      </c>
      <c r="C11" s="1">
        <v>-103</v>
      </c>
      <c r="D11">
        <v>-63</v>
      </c>
      <c r="E11">
        <v>-134</v>
      </c>
      <c r="F11">
        <v>10</v>
      </c>
      <c r="G11">
        <v>-191</v>
      </c>
      <c r="H11" s="1">
        <v>-237</v>
      </c>
    </row>
    <row r="12" spans="1:14">
      <c r="A12" t="s">
        <v>92</v>
      </c>
    </row>
    <row r="13" spans="1:14">
      <c r="A13" t="s">
        <v>24</v>
      </c>
      <c r="B13" s="1">
        <v>794</v>
      </c>
      <c r="C13" s="1">
        <v>726</v>
      </c>
      <c r="D13" s="1">
        <v>643</v>
      </c>
      <c r="E13" s="1">
        <v>487</v>
      </c>
      <c r="F13" s="1">
        <v>464</v>
      </c>
      <c r="G13" s="1">
        <v>474</v>
      </c>
      <c r="H13" s="1">
        <v>464</v>
      </c>
      <c r="I13" s="1"/>
      <c r="J13" s="1"/>
      <c r="K13" s="1"/>
      <c r="L13" s="1"/>
    </row>
    <row r="14" spans="1:14">
      <c r="A14" t="s">
        <v>4</v>
      </c>
      <c r="B14" s="1">
        <v>106</v>
      </c>
      <c r="C14" s="1">
        <v>90</v>
      </c>
      <c r="D14">
        <v>53</v>
      </c>
      <c r="E14" s="1">
        <v>37</v>
      </c>
      <c r="F14">
        <v>36</v>
      </c>
      <c r="G14">
        <v>47</v>
      </c>
      <c r="H14">
        <v>56</v>
      </c>
    </row>
    <row r="15" spans="1:14">
      <c r="A15" t="s">
        <v>93</v>
      </c>
      <c r="B15">
        <v>91</v>
      </c>
      <c r="C15">
        <v>56</v>
      </c>
      <c r="D15">
        <v>196</v>
      </c>
      <c r="E15">
        <v>12</v>
      </c>
      <c r="F15">
        <v>26</v>
      </c>
      <c r="G15">
        <v>41</v>
      </c>
      <c r="H15">
        <v>50</v>
      </c>
    </row>
    <row r="16" spans="1:14">
      <c r="A16" t="s">
        <v>34</v>
      </c>
      <c r="B16">
        <v>111</v>
      </c>
      <c r="C16" s="1">
        <v>22</v>
      </c>
      <c r="D16" s="1">
        <v>107</v>
      </c>
      <c r="E16" s="1">
        <v>49</v>
      </c>
      <c r="F16">
        <v>85</v>
      </c>
      <c r="G16">
        <v>40</v>
      </c>
      <c r="H16">
        <v>43</v>
      </c>
    </row>
    <row r="17" spans="1:14">
      <c r="A17" t="s">
        <v>94</v>
      </c>
      <c r="B17" s="4">
        <v>0.86</v>
      </c>
      <c r="C17" s="4">
        <v>0.72699999999999998</v>
      </c>
      <c r="D17" s="4">
        <v>1.0269999999999999</v>
      </c>
      <c r="E17" s="4">
        <v>1.2150000000000001</v>
      </c>
      <c r="F17" s="4">
        <v>1.84</v>
      </c>
      <c r="G17" s="4">
        <v>1.8360000000000001</v>
      </c>
      <c r="H17" s="4">
        <v>1.2809999999999999</v>
      </c>
      <c r="I17" s="4"/>
      <c r="J17" s="4"/>
      <c r="K17" s="4"/>
      <c r="L17" s="4"/>
      <c r="M17" s="4"/>
      <c r="N17" s="4"/>
    </row>
    <row r="18" spans="1:14">
      <c r="A18" t="s">
        <v>95</v>
      </c>
    </row>
    <row r="19" spans="1:14">
      <c r="A19" t="s">
        <v>96</v>
      </c>
      <c r="B19">
        <v>104</v>
      </c>
      <c r="C19">
        <v>67</v>
      </c>
      <c r="D19">
        <v>201</v>
      </c>
      <c r="E19">
        <v>16</v>
      </c>
      <c r="F19">
        <v>30</v>
      </c>
      <c r="G19">
        <v>43</v>
      </c>
      <c r="H19">
        <v>53</v>
      </c>
    </row>
    <row r="20" spans="1:14">
      <c r="A20" t="s">
        <v>97</v>
      </c>
      <c r="B20">
        <v>61</v>
      </c>
      <c r="C20">
        <v>54</v>
      </c>
      <c r="D20">
        <v>48</v>
      </c>
      <c r="E20">
        <v>43</v>
      </c>
      <c r="F20">
        <v>40</v>
      </c>
      <c r="G20">
        <v>29</v>
      </c>
      <c r="H20">
        <v>17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>
      <c r="A21" t="s">
        <v>98</v>
      </c>
      <c r="B21" s="1">
        <v>241</v>
      </c>
      <c r="C21">
        <v>125</v>
      </c>
      <c r="D21">
        <v>168</v>
      </c>
      <c r="E21">
        <v>182</v>
      </c>
      <c r="F21">
        <v>75</v>
      </c>
      <c r="G21" s="1">
        <v>236</v>
      </c>
      <c r="H21">
        <v>281</v>
      </c>
      <c r="I21" s="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>
      <c r="A22" t="s">
        <v>99</v>
      </c>
    </row>
    <row r="23" spans="1:14">
      <c r="A23" t="s">
        <v>100</v>
      </c>
      <c r="B23" s="1">
        <v>60</v>
      </c>
      <c r="C23">
        <v>40</v>
      </c>
      <c r="D23">
        <v>20</v>
      </c>
      <c r="E23">
        <v>10</v>
      </c>
      <c r="F23">
        <v>10</v>
      </c>
      <c r="G23">
        <v>15</v>
      </c>
      <c r="H23">
        <v>13</v>
      </c>
      <c r="I23">
        <v>11</v>
      </c>
      <c r="J23">
        <v>15</v>
      </c>
      <c r="K23">
        <v>9</v>
      </c>
      <c r="L23">
        <v>6</v>
      </c>
      <c r="M23">
        <v>4</v>
      </c>
      <c r="N23">
        <v>4</v>
      </c>
    </row>
    <row r="24" spans="1:14">
      <c r="A24" t="s">
        <v>101</v>
      </c>
      <c r="B24" s="5">
        <v>0.08</v>
      </c>
      <c r="C24" s="5">
        <v>0.09</v>
      </c>
      <c r="D24" s="5">
        <v>0.01</v>
      </c>
      <c r="E24" s="5">
        <v>0.1</v>
      </c>
      <c r="F24" s="5">
        <v>0.04</v>
      </c>
      <c r="G24" s="5">
        <v>0.04</v>
      </c>
      <c r="H24" s="5">
        <v>0.03</v>
      </c>
      <c r="I24" s="5" t="s">
        <v>89</v>
      </c>
      <c r="J24" s="5" t="s">
        <v>89</v>
      </c>
      <c r="K24" s="5" t="s">
        <v>89</v>
      </c>
      <c r="L24" s="5" t="s">
        <v>89</v>
      </c>
      <c r="M24" s="5" t="s">
        <v>89</v>
      </c>
      <c r="N24" s="5" t="s">
        <v>89</v>
      </c>
    </row>
    <row r="25" spans="1:14">
      <c r="A25" t="s">
        <v>102</v>
      </c>
      <c r="B25" s="4">
        <v>7.0000000000000001E-3</v>
      </c>
      <c r="C25" s="4">
        <v>5.0000000000000001E-3</v>
      </c>
      <c r="D25" s="4">
        <v>3.0000000000000001E-3</v>
      </c>
      <c r="E25" s="4">
        <v>1E-3</v>
      </c>
      <c r="F25" s="4" t="s">
        <v>89</v>
      </c>
      <c r="G25" s="4" t="s">
        <v>89</v>
      </c>
      <c r="H25" s="4" t="s">
        <v>89</v>
      </c>
      <c r="I25" s="4" t="s">
        <v>89</v>
      </c>
      <c r="J25" s="4" t="s">
        <v>89</v>
      </c>
      <c r="K25" s="4" t="s">
        <v>89</v>
      </c>
      <c r="L25" s="4" t="s">
        <v>89</v>
      </c>
      <c r="M25" s="4" t="s">
        <v>89</v>
      </c>
      <c r="N25" s="4" t="s">
        <v>89</v>
      </c>
    </row>
    <row r="26" spans="1:14">
      <c r="A26" t="s">
        <v>103</v>
      </c>
      <c r="C26" s="1">
        <v>151</v>
      </c>
      <c r="E26" s="1">
        <v>115</v>
      </c>
      <c r="F26" s="1">
        <v>115</v>
      </c>
      <c r="G26" s="1"/>
    </row>
    <row r="27" spans="1:14">
      <c r="A27" t="s">
        <v>104</v>
      </c>
      <c r="C27" s="1">
        <v>45519</v>
      </c>
      <c r="E27" s="1">
        <v>44212</v>
      </c>
      <c r="F27" s="1">
        <v>42279</v>
      </c>
      <c r="G27" s="1"/>
      <c r="H27" s="1"/>
      <c r="I27" s="1"/>
      <c r="J27" s="1"/>
      <c r="K27" s="1"/>
      <c r="L27" s="1"/>
      <c r="M27" s="1"/>
      <c r="N27" s="1"/>
    </row>
    <row r="30" spans="1:14">
      <c r="A30" t="s">
        <v>15</v>
      </c>
    </row>
    <row r="31" spans="1:14">
      <c r="A31" t="s">
        <v>170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D220A-CF2D-4798-9A75-5131B0536E96}">
  <dimension ref="A1:BA20"/>
  <sheetViews>
    <sheetView workbookViewId="0">
      <selection sqref="A1:BA20"/>
    </sheetView>
  </sheetViews>
  <sheetFormatPr defaultRowHeight="16.5"/>
  <sheetData>
    <row r="1" spans="1:53">
      <c r="B1">
        <v>2024.12</v>
      </c>
      <c r="C1">
        <v>2024.09</v>
      </c>
      <c r="D1">
        <v>2024.06</v>
      </c>
      <c r="E1">
        <v>2024.03</v>
      </c>
      <c r="F1">
        <v>2023.12</v>
      </c>
      <c r="G1">
        <v>2023.09</v>
      </c>
      <c r="H1">
        <v>2023.06</v>
      </c>
      <c r="I1">
        <v>2023.03</v>
      </c>
      <c r="J1">
        <v>2022.12</v>
      </c>
      <c r="K1">
        <v>2022.09</v>
      </c>
      <c r="L1">
        <v>2022.06</v>
      </c>
      <c r="M1">
        <v>2022.03</v>
      </c>
      <c r="N1">
        <v>2021.12</v>
      </c>
      <c r="O1">
        <v>2021.09</v>
      </c>
      <c r="P1">
        <v>2021.06</v>
      </c>
      <c r="Q1">
        <v>2021.03</v>
      </c>
      <c r="R1">
        <v>2020.12</v>
      </c>
      <c r="S1">
        <v>2020.09</v>
      </c>
      <c r="T1">
        <v>2020.06</v>
      </c>
      <c r="U1">
        <v>2020.03</v>
      </c>
      <c r="V1">
        <v>2019.12</v>
      </c>
      <c r="W1">
        <v>2019.09</v>
      </c>
      <c r="X1">
        <v>2019.06</v>
      </c>
      <c r="Y1">
        <v>2019.03</v>
      </c>
      <c r="Z1">
        <v>2018.12</v>
      </c>
      <c r="AA1">
        <v>2018.09</v>
      </c>
      <c r="AB1">
        <v>2018.06</v>
      </c>
      <c r="AC1">
        <v>2018.03</v>
      </c>
      <c r="AD1">
        <v>2017.12</v>
      </c>
      <c r="AE1">
        <v>2017.09</v>
      </c>
      <c r="AF1">
        <v>2017.06</v>
      </c>
      <c r="AG1">
        <v>2017.03</v>
      </c>
      <c r="AH1">
        <v>2016.12</v>
      </c>
      <c r="AI1">
        <v>2016.09</v>
      </c>
      <c r="AJ1">
        <v>2016.06</v>
      </c>
      <c r="AK1">
        <v>2016.03</v>
      </c>
      <c r="AL1">
        <v>2015.12</v>
      </c>
      <c r="AM1">
        <v>2015.09</v>
      </c>
      <c r="AN1">
        <v>2015.06</v>
      </c>
      <c r="AO1">
        <v>2015.03</v>
      </c>
      <c r="AP1">
        <v>2014.12</v>
      </c>
      <c r="AQ1">
        <v>2014.09</v>
      </c>
      <c r="AR1">
        <v>2014.06</v>
      </c>
      <c r="AS1">
        <v>2014.03</v>
      </c>
      <c r="AT1">
        <v>2013.12</v>
      </c>
      <c r="AU1">
        <v>2013.09</v>
      </c>
      <c r="AV1">
        <v>2013.06</v>
      </c>
      <c r="AW1">
        <v>2013.03</v>
      </c>
      <c r="AX1">
        <v>2012.12</v>
      </c>
      <c r="AY1">
        <v>2012.09</v>
      </c>
      <c r="AZ1">
        <v>2012.06</v>
      </c>
      <c r="BA1">
        <v>2012.03</v>
      </c>
    </row>
    <row r="2" spans="1:53">
      <c r="A2" t="s">
        <v>0</v>
      </c>
      <c r="B2" s="1">
        <v>185</v>
      </c>
      <c r="C2" s="1">
        <v>182</v>
      </c>
      <c r="D2" s="1">
        <v>218</v>
      </c>
      <c r="E2" s="1">
        <v>208</v>
      </c>
      <c r="F2" s="1">
        <v>179</v>
      </c>
      <c r="G2" s="1">
        <v>153</v>
      </c>
      <c r="H2" s="1">
        <v>190</v>
      </c>
      <c r="I2" s="1">
        <v>204</v>
      </c>
      <c r="J2" s="1">
        <v>176</v>
      </c>
      <c r="K2" s="1">
        <v>144</v>
      </c>
      <c r="L2" s="1">
        <v>160</v>
      </c>
      <c r="M2" s="1">
        <v>163</v>
      </c>
      <c r="N2" s="1">
        <v>129</v>
      </c>
      <c r="O2" s="1">
        <v>100</v>
      </c>
      <c r="P2" s="1">
        <v>129</v>
      </c>
      <c r="Q2" s="1">
        <v>130</v>
      </c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spans="1:53">
      <c r="A3" t="s">
        <v>1</v>
      </c>
      <c r="B3" s="1">
        <v>132</v>
      </c>
      <c r="C3" s="1">
        <v>111</v>
      </c>
      <c r="D3" s="1">
        <v>135</v>
      </c>
      <c r="E3" s="1">
        <v>133</v>
      </c>
      <c r="F3" s="1">
        <v>120</v>
      </c>
      <c r="G3" s="1">
        <v>99</v>
      </c>
      <c r="H3" s="1">
        <v>128</v>
      </c>
      <c r="I3" s="1">
        <v>135</v>
      </c>
      <c r="J3" s="1">
        <v>123</v>
      </c>
      <c r="K3" s="1">
        <v>97</v>
      </c>
      <c r="L3" s="1">
        <v>111</v>
      </c>
      <c r="M3" s="1">
        <v>109</v>
      </c>
      <c r="N3" s="1">
        <v>90</v>
      </c>
      <c r="O3" s="1">
        <v>73</v>
      </c>
      <c r="P3" s="1">
        <v>90</v>
      </c>
      <c r="Q3" s="1">
        <v>98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spans="1:53">
      <c r="A4" t="s">
        <v>2</v>
      </c>
      <c r="B4" s="1">
        <v>53</v>
      </c>
      <c r="C4" s="1">
        <v>71</v>
      </c>
      <c r="D4" s="1">
        <v>83</v>
      </c>
      <c r="E4" s="1">
        <v>75</v>
      </c>
      <c r="F4" s="1">
        <v>59</v>
      </c>
      <c r="G4" s="1">
        <v>54</v>
      </c>
      <c r="H4" s="1">
        <v>63</v>
      </c>
      <c r="I4" s="1">
        <v>69</v>
      </c>
      <c r="J4" s="1">
        <v>53</v>
      </c>
      <c r="K4" s="1">
        <v>47</v>
      </c>
      <c r="L4" s="1">
        <v>49</v>
      </c>
      <c r="M4" s="1">
        <v>54</v>
      </c>
      <c r="N4" s="1">
        <v>38</v>
      </c>
      <c r="O4" s="1">
        <v>27</v>
      </c>
      <c r="P4" s="1">
        <v>38</v>
      </c>
      <c r="Q4" s="1">
        <v>32</v>
      </c>
      <c r="R4" s="1"/>
      <c r="S4" s="1"/>
      <c r="U4" s="1"/>
      <c r="W4" s="1"/>
      <c r="X4" s="1"/>
      <c r="Y4" s="1"/>
      <c r="Z4" s="1"/>
      <c r="AA4" s="1"/>
    </row>
    <row r="5" spans="1:53">
      <c r="A5" t="s">
        <v>3</v>
      </c>
      <c r="B5" s="1">
        <v>48</v>
      </c>
      <c r="C5" s="1">
        <v>46</v>
      </c>
      <c r="D5" s="1">
        <v>45</v>
      </c>
      <c r="E5" s="1">
        <v>37</v>
      </c>
      <c r="F5" s="1">
        <v>39</v>
      </c>
      <c r="G5" s="1">
        <v>39</v>
      </c>
      <c r="H5" s="1">
        <v>37</v>
      </c>
      <c r="I5" s="1">
        <v>38</v>
      </c>
      <c r="J5" s="1">
        <v>41</v>
      </c>
      <c r="K5" s="1">
        <v>39</v>
      </c>
      <c r="L5" s="1">
        <v>35</v>
      </c>
      <c r="M5">
        <v>35</v>
      </c>
      <c r="N5">
        <v>31</v>
      </c>
      <c r="O5">
        <v>22</v>
      </c>
      <c r="P5">
        <v>22</v>
      </c>
      <c r="Q5">
        <v>23</v>
      </c>
    </row>
    <row r="6" spans="1:53">
      <c r="A6" t="s">
        <v>4</v>
      </c>
      <c r="B6">
        <v>5</v>
      </c>
      <c r="C6">
        <v>25</v>
      </c>
      <c r="D6">
        <v>38</v>
      </c>
      <c r="E6">
        <v>38</v>
      </c>
      <c r="F6">
        <v>20</v>
      </c>
      <c r="G6">
        <v>15</v>
      </c>
      <c r="H6">
        <v>26</v>
      </c>
      <c r="I6">
        <v>30</v>
      </c>
      <c r="J6">
        <v>12</v>
      </c>
      <c r="K6">
        <v>8</v>
      </c>
      <c r="L6">
        <v>13</v>
      </c>
      <c r="M6">
        <v>20</v>
      </c>
      <c r="N6">
        <v>8</v>
      </c>
      <c r="O6">
        <v>5</v>
      </c>
      <c r="P6">
        <v>16</v>
      </c>
      <c r="Q6">
        <v>9</v>
      </c>
    </row>
    <row r="7" spans="1:53">
      <c r="A7" t="s">
        <v>5</v>
      </c>
      <c r="B7">
        <v>-4</v>
      </c>
      <c r="C7">
        <v>-4</v>
      </c>
      <c r="D7">
        <v>-3</v>
      </c>
      <c r="E7">
        <v>-4</v>
      </c>
      <c r="F7">
        <v>-4</v>
      </c>
      <c r="G7">
        <v>-4</v>
      </c>
      <c r="H7">
        <v>-4</v>
      </c>
      <c r="I7">
        <v>-5</v>
      </c>
      <c r="J7">
        <v>-4</v>
      </c>
      <c r="K7">
        <v>-4</v>
      </c>
      <c r="L7">
        <v>-3</v>
      </c>
      <c r="M7">
        <v>-2</v>
      </c>
      <c r="N7">
        <v>-2</v>
      </c>
      <c r="O7">
        <v>-2</v>
      </c>
      <c r="P7">
        <v>-2</v>
      </c>
      <c r="Q7">
        <v>-2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>
      <c r="A8" t="s">
        <v>6</v>
      </c>
      <c r="B8">
        <v>4</v>
      </c>
      <c r="C8">
        <v>-8</v>
      </c>
      <c r="D8">
        <v>1</v>
      </c>
      <c r="E8">
        <v>1</v>
      </c>
      <c r="F8">
        <v>-4</v>
      </c>
      <c r="G8">
        <v>-3</v>
      </c>
      <c r="H8">
        <v>-6</v>
      </c>
      <c r="I8">
        <v>2</v>
      </c>
      <c r="J8">
        <v>-17</v>
      </c>
      <c r="K8">
        <v>3</v>
      </c>
      <c r="L8">
        <v>-3</v>
      </c>
      <c r="M8">
        <v>-3</v>
      </c>
      <c r="N8">
        <v>-2</v>
      </c>
      <c r="O8">
        <v>3</v>
      </c>
      <c r="P8">
        <v>-1</v>
      </c>
      <c r="Q8">
        <v>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>
      <c r="A9" t="s">
        <v>7</v>
      </c>
      <c r="B9">
        <v>0</v>
      </c>
      <c r="C9">
        <v>0</v>
      </c>
      <c r="D9">
        <v>3</v>
      </c>
      <c r="E9">
        <v>3</v>
      </c>
      <c r="F9">
        <v>-5</v>
      </c>
      <c r="G9">
        <v>-3</v>
      </c>
      <c r="H9">
        <v>0</v>
      </c>
      <c r="I9">
        <v>1</v>
      </c>
      <c r="J9">
        <v>214</v>
      </c>
      <c r="K9">
        <v>-6</v>
      </c>
      <c r="L9">
        <v>3</v>
      </c>
      <c r="M9">
        <v>1</v>
      </c>
      <c r="N9">
        <v>-30</v>
      </c>
      <c r="O9">
        <v>-1</v>
      </c>
      <c r="P9">
        <v>-1</v>
      </c>
      <c r="Q9">
        <v>1</v>
      </c>
      <c r="R9" s="1"/>
    </row>
    <row r="10" spans="1:53">
      <c r="A10" t="s">
        <v>8</v>
      </c>
    </row>
    <row r="11" spans="1:53">
      <c r="A11" t="s">
        <v>9</v>
      </c>
      <c r="B11">
        <v>9</v>
      </c>
      <c r="C11">
        <v>18</v>
      </c>
      <c r="D11">
        <v>42</v>
      </c>
      <c r="E11">
        <v>43</v>
      </c>
      <c r="F11">
        <v>10</v>
      </c>
      <c r="G11">
        <v>8</v>
      </c>
      <c r="H11">
        <v>20</v>
      </c>
      <c r="I11">
        <v>33</v>
      </c>
      <c r="J11">
        <v>210</v>
      </c>
      <c r="K11">
        <v>6</v>
      </c>
      <c r="L11">
        <v>14</v>
      </c>
      <c r="M11">
        <v>17</v>
      </c>
      <c r="N11">
        <v>-24</v>
      </c>
      <c r="O11">
        <v>7</v>
      </c>
      <c r="P11">
        <v>14</v>
      </c>
      <c r="Q11">
        <v>12</v>
      </c>
      <c r="R11" s="1"/>
    </row>
    <row r="12" spans="1:53">
      <c r="A12" t="s">
        <v>10</v>
      </c>
      <c r="B12">
        <v>-18</v>
      </c>
      <c r="C12">
        <v>4</v>
      </c>
      <c r="D12">
        <v>15</v>
      </c>
      <c r="E12">
        <v>6</v>
      </c>
      <c r="F12">
        <v>-4</v>
      </c>
      <c r="G12">
        <v>3</v>
      </c>
      <c r="H12">
        <v>4</v>
      </c>
      <c r="I12">
        <v>3</v>
      </c>
      <c r="J12">
        <v>43</v>
      </c>
      <c r="K12">
        <v>2</v>
      </c>
      <c r="L12">
        <v>0</v>
      </c>
      <c r="M12">
        <v>1</v>
      </c>
      <c r="N12">
        <v>-11</v>
      </c>
      <c r="O12">
        <v>1</v>
      </c>
      <c r="P12">
        <v>2</v>
      </c>
      <c r="Q12">
        <v>0</v>
      </c>
    </row>
    <row r="13" spans="1:53">
      <c r="A13" t="s">
        <v>11</v>
      </c>
    </row>
    <row r="14" spans="1:53">
      <c r="A14" t="s">
        <v>12</v>
      </c>
      <c r="B14">
        <v>27</v>
      </c>
      <c r="C14">
        <v>14</v>
      </c>
      <c r="D14">
        <v>27</v>
      </c>
      <c r="E14">
        <v>36</v>
      </c>
      <c r="F14">
        <v>14</v>
      </c>
      <c r="G14">
        <v>6</v>
      </c>
      <c r="H14">
        <v>17</v>
      </c>
      <c r="I14">
        <v>30</v>
      </c>
      <c r="J14">
        <v>167</v>
      </c>
      <c r="K14">
        <v>4</v>
      </c>
      <c r="L14">
        <v>14</v>
      </c>
      <c r="M14">
        <v>17</v>
      </c>
      <c r="N14">
        <v>-14</v>
      </c>
      <c r="O14">
        <v>6</v>
      </c>
      <c r="P14">
        <v>12</v>
      </c>
      <c r="Q14">
        <v>12</v>
      </c>
      <c r="R14" s="1"/>
    </row>
    <row r="15" spans="1:53">
      <c r="A15" t="s">
        <v>13</v>
      </c>
      <c r="B15">
        <v>3</v>
      </c>
      <c r="C15">
        <v>-1</v>
      </c>
      <c r="D15">
        <v>4</v>
      </c>
      <c r="E15">
        <v>1</v>
      </c>
      <c r="F15">
        <v>-2</v>
      </c>
      <c r="G15">
        <v>1</v>
      </c>
      <c r="H15">
        <v>-2</v>
      </c>
      <c r="I15">
        <v>2</v>
      </c>
      <c r="J15">
        <v>-11</v>
      </c>
      <c r="K15">
        <v>6</v>
      </c>
      <c r="L15">
        <v>0</v>
      </c>
      <c r="M15">
        <v>1</v>
      </c>
      <c r="N15">
        <v>2</v>
      </c>
      <c r="O15">
        <v>0</v>
      </c>
      <c r="P15">
        <v>1</v>
      </c>
      <c r="Q15">
        <v>1</v>
      </c>
    </row>
    <row r="16" spans="1:53">
      <c r="A16" t="s">
        <v>14</v>
      </c>
      <c r="B16">
        <v>30</v>
      </c>
      <c r="C16">
        <v>14</v>
      </c>
      <c r="D16">
        <v>31</v>
      </c>
      <c r="E16">
        <v>37</v>
      </c>
      <c r="F16">
        <v>12</v>
      </c>
      <c r="G16">
        <v>6</v>
      </c>
      <c r="H16">
        <v>15</v>
      </c>
      <c r="I16">
        <v>32</v>
      </c>
      <c r="J16">
        <v>156</v>
      </c>
      <c r="K16">
        <v>10</v>
      </c>
      <c r="L16">
        <v>14</v>
      </c>
      <c r="M16">
        <v>18</v>
      </c>
      <c r="N16">
        <v>-12</v>
      </c>
      <c r="O16">
        <v>6</v>
      </c>
      <c r="P16">
        <v>13</v>
      </c>
      <c r="Q16">
        <v>13</v>
      </c>
      <c r="R16" s="1"/>
    </row>
    <row r="19" spans="1:1">
      <c r="A19" t="s">
        <v>15</v>
      </c>
    </row>
    <row r="20" spans="1:1">
      <c r="A20" t="s">
        <v>171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336A-44E0-4959-AA02-BC5244FA6B61}">
  <dimension ref="A1:L38"/>
  <sheetViews>
    <sheetView workbookViewId="0">
      <selection sqref="A1:I37"/>
    </sheetView>
  </sheetViews>
  <sheetFormatPr defaultRowHeight="16.5"/>
  <sheetData>
    <row r="1" spans="1:12" ht="18" customHeight="1" thickBot="1">
      <c r="A1" s="77" t="s">
        <v>123</v>
      </c>
      <c r="B1" s="78" t="s">
        <v>124</v>
      </c>
      <c r="C1" s="78" t="s">
        <v>125</v>
      </c>
      <c r="D1" s="120"/>
      <c r="E1" s="121"/>
    </row>
    <row r="2" spans="1:12" ht="18" customHeight="1" thickTop="1" thickBot="1">
      <c r="A2" s="130" t="s">
        <v>126</v>
      </c>
      <c r="B2" s="133" t="s">
        <v>124</v>
      </c>
      <c r="C2" s="134"/>
      <c r="D2" s="134"/>
      <c r="E2" s="134"/>
      <c r="F2" s="134"/>
      <c r="G2" s="134"/>
      <c r="H2" s="134"/>
      <c r="I2" s="134"/>
    </row>
    <row r="3" spans="1:12" ht="27">
      <c r="A3" s="131"/>
      <c r="B3" s="123">
        <v>44166</v>
      </c>
      <c r="C3" s="123">
        <v>44531</v>
      </c>
      <c r="D3" s="123">
        <v>44896</v>
      </c>
      <c r="E3" s="123">
        <v>45261</v>
      </c>
      <c r="F3" s="123">
        <v>45627</v>
      </c>
      <c r="G3" s="122" t="s">
        <v>128</v>
      </c>
      <c r="H3" s="122" t="s">
        <v>129</v>
      </c>
      <c r="I3" s="125" t="s">
        <v>130</v>
      </c>
      <c r="L3" s="86" t="s">
        <v>154</v>
      </c>
    </row>
    <row r="4" spans="1:12" ht="18" customHeight="1" thickBot="1">
      <c r="A4" s="132"/>
      <c r="B4" s="124" t="s">
        <v>127</v>
      </c>
      <c r="C4" s="124" t="s">
        <v>127</v>
      </c>
      <c r="D4" s="124" t="s">
        <v>127</v>
      </c>
      <c r="E4" s="124" t="s">
        <v>127</v>
      </c>
      <c r="F4" s="124" t="s">
        <v>127</v>
      </c>
      <c r="G4" s="124" t="s">
        <v>127</v>
      </c>
      <c r="H4" s="124" t="s">
        <v>127</v>
      </c>
      <c r="I4" s="126" t="s">
        <v>127</v>
      </c>
    </row>
    <row r="5" spans="1:12" ht="17.25" thickBot="1">
      <c r="A5" s="127" t="s">
        <v>24</v>
      </c>
      <c r="B5" s="81">
        <v>464</v>
      </c>
      <c r="C5" s="81">
        <v>487</v>
      </c>
      <c r="D5" s="81">
        <v>643</v>
      </c>
      <c r="E5" s="81">
        <v>726</v>
      </c>
      <c r="F5" s="81">
        <v>794</v>
      </c>
      <c r="G5" s="128">
        <v>881</v>
      </c>
      <c r="H5" s="80"/>
      <c r="I5" s="80"/>
    </row>
    <row r="6" spans="1:12" ht="17.25" thickBot="1">
      <c r="A6" s="127" t="s">
        <v>4</v>
      </c>
      <c r="B6" s="81">
        <v>36</v>
      </c>
      <c r="C6" s="81">
        <v>37</v>
      </c>
      <c r="D6" s="81">
        <v>53</v>
      </c>
      <c r="E6" s="81">
        <v>90</v>
      </c>
      <c r="F6" s="81">
        <v>106</v>
      </c>
      <c r="G6" s="128">
        <v>135</v>
      </c>
      <c r="H6" s="80"/>
      <c r="I6" s="80"/>
    </row>
    <row r="7" spans="1:12" ht="41.25" thickBot="1">
      <c r="A7" s="127" t="s">
        <v>131</v>
      </c>
      <c r="B7" s="81">
        <v>36</v>
      </c>
      <c r="C7" s="81">
        <v>37</v>
      </c>
      <c r="D7" s="81">
        <v>53</v>
      </c>
      <c r="E7" s="81">
        <v>90</v>
      </c>
      <c r="F7" s="81">
        <v>106</v>
      </c>
      <c r="G7" s="80"/>
      <c r="H7" s="80"/>
      <c r="I7" s="80"/>
    </row>
    <row r="8" spans="1:12" ht="27.75" thickBot="1">
      <c r="A8" s="127" t="s">
        <v>132</v>
      </c>
      <c r="B8" s="81">
        <v>27</v>
      </c>
      <c r="C8" s="81">
        <v>9</v>
      </c>
      <c r="D8" s="81">
        <v>247</v>
      </c>
      <c r="E8" s="81">
        <v>72</v>
      </c>
      <c r="F8" s="81">
        <v>111</v>
      </c>
      <c r="G8" s="128">
        <v>124</v>
      </c>
      <c r="H8" s="80"/>
      <c r="I8" s="80"/>
    </row>
    <row r="9" spans="1:12" ht="27.75" thickBot="1">
      <c r="A9" s="127" t="s">
        <v>96</v>
      </c>
      <c r="B9" s="81">
        <v>30</v>
      </c>
      <c r="C9" s="81">
        <v>16</v>
      </c>
      <c r="D9" s="81">
        <v>201</v>
      </c>
      <c r="E9" s="81">
        <v>67</v>
      </c>
      <c r="F9" s="81">
        <v>104</v>
      </c>
      <c r="G9" s="128">
        <v>99</v>
      </c>
      <c r="H9" s="80"/>
      <c r="I9" s="80"/>
    </row>
    <row r="10" spans="1:12" ht="41.25" thickBot="1">
      <c r="A10" s="127" t="s">
        <v>133</v>
      </c>
      <c r="B10" s="81">
        <v>26</v>
      </c>
      <c r="C10" s="81">
        <v>12</v>
      </c>
      <c r="D10" s="81">
        <v>196</v>
      </c>
      <c r="E10" s="81">
        <v>56</v>
      </c>
      <c r="F10" s="81">
        <v>91</v>
      </c>
      <c r="G10" s="80"/>
      <c r="H10" s="80"/>
      <c r="I10" s="80"/>
    </row>
    <row r="11" spans="1:12" ht="41.25" thickBot="1">
      <c r="A11" s="127" t="s">
        <v>134</v>
      </c>
      <c r="B11" s="81">
        <v>4</v>
      </c>
      <c r="C11" s="81">
        <v>4</v>
      </c>
      <c r="D11" s="81">
        <v>5</v>
      </c>
      <c r="E11" s="81">
        <v>11</v>
      </c>
      <c r="F11" s="81">
        <v>13</v>
      </c>
      <c r="G11" s="80"/>
      <c r="H11" s="80"/>
      <c r="I11" s="80"/>
    </row>
    <row r="12" spans="1:12" ht="17.25" thickBot="1">
      <c r="A12" s="127" t="s">
        <v>57</v>
      </c>
      <c r="B12" s="81">
        <v>932</v>
      </c>
      <c r="C12" s="79">
        <v>1076</v>
      </c>
      <c r="D12" s="79">
        <v>1356</v>
      </c>
      <c r="E12" s="79">
        <v>1258</v>
      </c>
      <c r="F12" s="79">
        <v>1541</v>
      </c>
      <c r="G12" s="80"/>
      <c r="H12" s="80"/>
      <c r="I12" s="80"/>
    </row>
    <row r="13" spans="1:12" ht="17.25" thickBot="1">
      <c r="A13" s="127" t="s">
        <v>40</v>
      </c>
      <c r="B13" s="81">
        <v>604</v>
      </c>
      <c r="C13" s="81">
        <v>590</v>
      </c>
      <c r="D13" s="81">
        <v>687</v>
      </c>
      <c r="E13" s="81">
        <v>529</v>
      </c>
      <c r="F13" s="81">
        <v>713</v>
      </c>
      <c r="G13" s="80"/>
      <c r="H13" s="80"/>
      <c r="I13" s="80"/>
    </row>
    <row r="14" spans="1:12" ht="17.25" thickBot="1">
      <c r="A14" s="127" t="s">
        <v>38</v>
      </c>
      <c r="B14" s="81">
        <v>328</v>
      </c>
      <c r="C14" s="81">
        <v>486</v>
      </c>
      <c r="D14" s="81">
        <v>669</v>
      </c>
      <c r="E14" s="81">
        <v>728</v>
      </c>
      <c r="F14" s="81">
        <v>828</v>
      </c>
      <c r="G14" s="80"/>
      <c r="H14" s="80"/>
      <c r="I14" s="80"/>
    </row>
    <row r="15" spans="1:12" ht="27.75" thickBot="1">
      <c r="A15" s="127" t="s">
        <v>135</v>
      </c>
      <c r="B15" s="81">
        <v>310</v>
      </c>
      <c r="C15" s="81">
        <v>465</v>
      </c>
      <c r="D15" s="81">
        <v>646</v>
      </c>
      <c r="E15" s="81">
        <v>699</v>
      </c>
      <c r="F15" s="81">
        <v>789</v>
      </c>
      <c r="G15" s="80"/>
      <c r="H15" s="80"/>
      <c r="I15" s="80"/>
    </row>
    <row r="16" spans="1:12" ht="41.25" thickBot="1">
      <c r="A16" s="127" t="s">
        <v>136</v>
      </c>
      <c r="B16" s="81">
        <v>18</v>
      </c>
      <c r="C16" s="81">
        <v>21</v>
      </c>
      <c r="D16" s="81">
        <v>23</v>
      </c>
      <c r="E16" s="81">
        <v>30</v>
      </c>
      <c r="F16" s="81">
        <v>39</v>
      </c>
      <c r="G16" s="80"/>
      <c r="H16" s="80"/>
      <c r="I16" s="80"/>
    </row>
    <row r="17" spans="1:9" ht="17.25" thickBot="1">
      <c r="A17" s="127" t="s">
        <v>137</v>
      </c>
      <c r="B17" s="81">
        <v>24</v>
      </c>
      <c r="C17" s="81">
        <v>31</v>
      </c>
      <c r="D17" s="81">
        <v>61</v>
      </c>
      <c r="E17" s="81">
        <v>61</v>
      </c>
      <c r="F17" s="81">
        <v>61</v>
      </c>
      <c r="G17" s="80"/>
      <c r="H17" s="80"/>
      <c r="I17" s="80"/>
    </row>
    <row r="18" spans="1:9" ht="27.75" thickBot="1">
      <c r="A18" s="127" t="s">
        <v>138</v>
      </c>
      <c r="B18" s="81">
        <v>85</v>
      </c>
      <c r="C18" s="81">
        <v>49</v>
      </c>
      <c r="D18" s="81">
        <v>107</v>
      </c>
      <c r="E18" s="81">
        <v>22</v>
      </c>
      <c r="F18" s="81">
        <v>111</v>
      </c>
      <c r="G18" s="80"/>
      <c r="H18" s="80"/>
      <c r="I18" s="80"/>
    </row>
    <row r="19" spans="1:9" ht="27.75" thickBot="1">
      <c r="A19" s="127" t="s">
        <v>139</v>
      </c>
      <c r="B19" s="82">
        <v>-78</v>
      </c>
      <c r="C19" s="82">
        <v>-186</v>
      </c>
      <c r="D19" s="82">
        <v>-131</v>
      </c>
      <c r="E19" s="81">
        <v>73</v>
      </c>
      <c r="F19" s="82">
        <v>-245</v>
      </c>
      <c r="G19" s="80"/>
      <c r="H19" s="80"/>
      <c r="I19" s="80"/>
    </row>
    <row r="20" spans="1:9" ht="27.75" thickBot="1">
      <c r="A20" s="127" t="s">
        <v>140</v>
      </c>
      <c r="B20" s="81">
        <v>30</v>
      </c>
      <c r="C20" s="81">
        <v>155</v>
      </c>
      <c r="D20" s="82">
        <v>-7</v>
      </c>
      <c r="E20" s="82">
        <v>-105</v>
      </c>
      <c r="F20" s="81">
        <v>143</v>
      </c>
      <c r="G20" s="80"/>
      <c r="H20" s="80"/>
      <c r="I20" s="80"/>
    </row>
    <row r="21" spans="1:9" ht="17.25" thickBot="1">
      <c r="A21" s="127" t="s">
        <v>141</v>
      </c>
      <c r="B21" s="81">
        <v>75</v>
      </c>
      <c r="C21" s="81">
        <v>183</v>
      </c>
      <c r="D21" s="81">
        <v>171</v>
      </c>
      <c r="E21" s="81">
        <v>125</v>
      </c>
      <c r="F21" s="81">
        <v>240</v>
      </c>
      <c r="G21" s="80"/>
      <c r="H21" s="80"/>
      <c r="I21" s="80"/>
    </row>
    <row r="22" spans="1:9" ht="17.25" thickBot="1">
      <c r="A22" s="127" t="s">
        <v>91</v>
      </c>
      <c r="B22" s="81">
        <v>10</v>
      </c>
      <c r="C22" s="82">
        <v>-134</v>
      </c>
      <c r="D22" s="82">
        <v>-63</v>
      </c>
      <c r="E22" s="82">
        <v>-103</v>
      </c>
      <c r="F22" s="82">
        <v>-128</v>
      </c>
      <c r="G22" s="80"/>
      <c r="H22" s="80"/>
      <c r="I22" s="80"/>
    </row>
    <row r="23" spans="1:9" ht="27.75" thickBot="1">
      <c r="A23" s="127" t="s">
        <v>142</v>
      </c>
      <c r="B23" s="81">
        <v>484</v>
      </c>
      <c r="C23" s="81">
        <v>501</v>
      </c>
      <c r="D23" s="81">
        <v>508</v>
      </c>
      <c r="E23" s="81">
        <v>409</v>
      </c>
      <c r="F23" s="81">
        <v>563</v>
      </c>
      <c r="G23" s="80"/>
      <c r="H23" s="80"/>
      <c r="I23" s="80"/>
    </row>
    <row r="24" spans="1:9" ht="27.75" thickBot="1">
      <c r="A24" s="127" t="s">
        <v>143</v>
      </c>
      <c r="B24" s="81">
        <v>7.67</v>
      </c>
      <c r="C24" s="81">
        <v>7.6</v>
      </c>
      <c r="D24" s="81">
        <v>8.27</v>
      </c>
      <c r="E24" s="81">
        <v>12.45</v>
      </c>
      <c r="F24" s="81">
        <v>13.41</v>
      </c>
      <c r="G24" s="128">
        <v>15.32</v>
      </c>
      <c r="H24" s="80"/>
      <c r="I24" s="80"/>
    </row>
    <row r="25" spans="1:9" ht="17.25" thickBot="1">
      <c r="A25" s="127" t="s">
        <v>144</v>
      </c>
      <c r="B25" s="81">
        <v>6.44</v>
      </c>
      <c r="C25" s="81">
        <v>3.33</v>
      </c>
      <c r="D25" s="81">
        <v>31.25</v>
      </c>
      <c r="E25" s="81">
        <v>9.18</v>
      </c>
      <c r="F25" s="81">
        <v>13.15</v>
      </c>
      <c r="G25" s="128">
        <v>11.24</v>
      </c>
      <c r="H25" s="80"/>
      <c r="I25" s="80"/>
    </row>
    <row r="26" spans="1:9" ht="17.25" thickBot="1">
      <c r="A26" s="127" t="s">
        <v>145</v>
      </c>
      <c r="B26" s="81">
        <v>8.81</v>
      </c>
      <c r="C26" s="81">
        <v>3.07</v>
      </c>
      <c r="D26" s="81">
        <v>35.369999999999997</v>
      </c>
      <c r="E26" s="81">
        <v>8.35</v>
      </c>
      <c r="F26" s="81">
        <v>12.26</v>
      </c>
      <c r="G26" s="80"/>
      <c r="H26" s="80"/>
      <c r="I26" s="80"/>
    </row>
    <row r="27" spans="1:9" ht="17.25" thickBot="1">
      <c r="A27" s="127" t="s">
        <v>146</v>
      </c>
      <c r="B27" s="81">
        <v>3.34</v>
      </c>
      <c r="C27" s="81">
        <v>1.62</v>
      </c>
      <c r="D27" s="81">
        <v>16.53</v>
      </c>
      <c r="E27" s="81">
        <v>5.0999999999999996</v>
      </c>
      <c r="F27" s="81">
        <v>7.46</v>
      </c>
      <c r="G27" s="80"/>
      <c r="H27" s="80"/>
      <c r="I27" s="80"/>
    </row>
    <row r="28" spans="1:9" ht="17.25" thickBot="1">
      <c r="A28" s="127" t="s">
        <v>94</v>
      </c>
      <c r="B28" s="81">
        <v>184</v>
      </c>
      <c r="C28" s="81">
        <v>121.53</v>
      </c>
      <c r="D28" s="81">
        <v>102.75</v>
      </c>
      <c r="E28" s="81">
        <v>72.680000000000007</v>
      </c>
      <c r="F28" s="81">
        <v>86.05</v>
      </c>
      <c r="G28" s="80"/>
      <c r="H28" s="80"/>
      <c r="I28" s="80"/>
    </row>
    <row r="29" spans="1:9" ht="27.75" thickBot="1">
      <c r="A29" s="127" t="s">
        <v>147</v>
      </c>
      <c r="B29" s="83">
        <v>1198.77</v>
      </c>
      <c r="C29" s="83">
        <v>1430.04</v>
      </c>
      <c r="D29" s="81">
        <v>986.1</v>
      </c>
      <c r="E29" s="83">
        <v>1074.1600000000001</v>
      </c>
      <c r="F29" s="83">
        <v>1215.78</v>
      </c>
      <c r="G29" s="80"/>
      <c r="H29" s="80"/>
      <c r="I29" s="80"/>
    </row>
    <row r="30" spans="1:9" ht="17.25" thickBot="1">
      <c r="A30" s="127" t="s">
        <v>87</v>
      </c>
      <c r="B30" s="81">
        <v>272</v>
      </c>
      <c r="C30" s="81">
        <v>99</v>
      </c>
      <c r="D30" s="79">
        <v>1609</v>
      </c>
      <c r="E30" s="81">
        <v>460</v>
      </c>
      <c r="F30" s="81">
        <v>747</v>
      </c>
      <c r="G30" s="80"/>
      <c r="H30" s="80"/>
      <c r="I30" s="80"/>
    </row>
    <row r="31" spans="1:9" ht="17.25" thickBot="1">
      <c r="A31" s="127" t="s">
        <v>148</v>
      </c>
      <c r="B31" s="90"/>
      <c r="C31" s="81">
        <v>71.66</v>
      </c>
      <c r="D31" s="81">
        <v>4.18</v>
      </c>
      <c r="E31" s="81">
        <v>17.850000000000001</v>
      </c>
      <c r="F31" s="81">
        <v>12.11</v>
      </c>
      <c r="G31" s="80"/>
      <c r="H31" s="80"/>
      <c r="I31" s="80"/>
    </row>
    <row r="32" spans="1:9" ht="17.25" thickBot="1">
      <c r="A32" s="127" t="s">
        <v>88</v>
      </c>
      <c r="B32" s="79">
        <v>3209</v>
      </c>
      <c r="C32" s="79">
        <v>3816</v>
      </c>
      <c r="D32" s="79">
        <v>5376</v>
      </c>
      <c r="E32" s="79">
        <v>5817</v>
      </c>
      <c r="F32" s="79">
        <v>6569</v>
      </c>
      <c r="G32" s="80"/>
      <c r="H32" s="80"/>
      <c r="I32" s="80"/>
    </row>
    <row r="33" spans="1:9" ht="17.25" thickBot="1">
      <c r="A33" s="127" t="s">
        <v>149</v>
      </c>
      <c r="B33" s="81">
        <v>0</v>
      </c>
      <c r="C33" s="81">
        <v>1.85</v>
      </c>
      <c r="D33" s="81">
        <v>1.25</v>
      </c>
      <c r="E33" s="81">
        <v>1.41</v>
      </c>
      <c r="F33" s="81">
        <v>1.38</v>
      </c>
      <c r="G33" s="80"/>
      <c r="H33" s="80"/>
      <c r="I33" s="80"/>
    </row>
    <row r="34" spans="1:9" ht="27.75" thickBot="1">
      <c r="A34" s="127" t="s">
        <v>150</v>
      </c>
      <c r="B34" s="81">
        <v>10</v>
      </c>
      <c r="C34" s="81">
        <v>10</v>
      </c>
      <c r="D34" s="81">
        <v>20</v>
      </c>
      <c r="E34" s="81">
        <v>40</v>
      </c>
      <c r="F34" s="81">
        <v>60</v>
      </c>
      <c r="G34" s="80"/>
      <c r="H34" s="80"/>
      <c r="I34" s="80"/>
    </row>
    <row r="35" spans="1:9" ht="27.75" thickBot="1">
      <c r="A35" s="127" t="s">
        <v>151</v>
      </c>
      <c r="B35" s="90"/>
      <c r="C35" s="81">
        <v>0.14000000000000001</v>
      </c>
      <c r="D35" s="81">
        <v>0.3</v>
      </c>
      <c r="E35" s="81">
        <v>0.49</v>
      </c>
      <c r="F35" s="81">
        <v>0.66</v>
      </c>
      <c r="G35" s="80"/>
      <c r="H35" s="80"/>
      <c r="I35" s="80"/>
    </row>
    <row r="36" spans="1:9" ht="27.75" thickBot="1">
      <c r="A36" s="127" t="s">
        <v>152</v>
      </c>
      <c r="B36" s="81">
        <v>3.66</v>
      </c>
      <c r="C36" s="81">
        <v>10.23</v>
      </c>
      <c r="D36" s="81">
        <v>1.22</v>
      </c>
      <c r="E36" s="81">
        <v>8.56</v>
      </c>
      <c r="F36" s="81">
        <v>7.9</v>
      </c>
      <c r="G36" s="80"/>
      <c r="H36" s="80"/>
      <c r="I36" s="80"/>
    </row>
    <row r="37" spans="1:9" ht="41.25" thickBot="1">
      <c r="A37" s="129" t="s">
        <v>153</v>
      </c>
      <c r="B37" s="84">
        <v>9649045</v>
      </c>
      <c r="C37" s="84">
        <v>12203280</v>
      </c>
      <c r="D37" s="84">
        <v>12203280</v>
      </c>
      <c r="E37" s="84">
        <v>12203280</v>
      </c>
      <c r="F37" s="84">
        <v>12203280</v>
      </c>
      <c r="G37" s="85"/>
      <c r="H37" s="85"/>
      <c r="I37" s="85"/>
    </row>
    <row r="38" spans="1:9" ht="17.25" thickTop="1"/>
  </sheetData>
  <mergeCells count="2">
    <mergeCell ref="A2:A4"/>
    <mergeCell ref="B2:I2"/>
  </mergeCells>
  <phoneticPr fontId="2" type="noConversion"/>
  <hyperlinks>
    <hyperlink ref="A1" r:id="rId1" tooltip="분기" display="javascript:;" xr:uid="{AB149924-B1D5-4A24-B591-9BC9CF557BF4}"/>
    <hyperlink ref="B1" r:id="rId2" tooltip="연간" display="javascript:;" xr:uid="{498CC698-3305-46AC-998B-B9B9CF864487}"/>
    <hyperlink ref="C1" r:id="rId3" tooltip="분기" display="javascript:;" xr:uid="{78332BE1-C8C5-4CB6-80E9-13D1EF8510B2}"/>
  </hyperlink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투자아이디어</vt:lpstr>
      <vt:lpstr>연간요약</vt:lpstr>
      <vt:lpstr>분기요약</vt:lpstr>
      <vt:lpstr>연간손익</vt:lpstr>
      <vt:lpstr>연간재무</vt:lpstr>
      <vt:lpstr>연간현금</vt:lpstr>
      <vt:lpstr>기본정보</vt:lpstr>
      <vt:lpstr>분기손익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 Woo Kim</dc:creator>
  <cp:lastModifiedBy>Hyoung Woo Kim</cp:lastModifiedBy>
  <dcterms:created xsi:type="dcterms:W3CDTF">2025-03-29T16:31:58Z</dcterms:created>
  <dcterms:modified xsi:type="dcterms:W3CDTF">2025-04-05T15:18:38Z</dcterms:modified>
</cp:coreProperties>
</file>