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xr:revisionPtr revIDLastSave="0" documentId="13_ncr:1_{23E01254-3960-424A-9770-71DAB2EBF9D4}" xr6:coauthVersionLast="47" xr6:coauthVersionMax="47" xr10:uidLastSave="{00000000-0000-0000-0000-000000000000}"/>
  <bookViews>
    <workbookView xWindow="-98" yWindow="-98" windowWidth="21795" windowHeight="12975" activeTab="1" xr2:uid="{4F5BDEC4-A2BE-4B50-BB71-245170A21CD0}"/>
  </bookViews>
  <sheets>
    <sheet name="투자아이디어" sheetId="10" r:id="rId1"/>
    <sheet name="연간요약" sheetId="3" r:id="rId2"/>
    <sheet name="분기요약" sheetId="8" r:id="rId3"/>
    <sheet name="기타정보" sheetId="9" r:id="rId4"/>
    <sheet name="연간손익" sheetId="2" r:id="rId5"/>
    <sheet name="연간재무" sheetId="1" r:id="rId6"/>
    <sheet name="연간현금" sheetId="4" r:id="rId7"/>
    <sheet name="기본정보" sheetId="5" r:id="rId8"/>
    <sheet name="분기손익" sheetId="7" r:id="rId9"/>
    <sheet name="Sheet6" sheetId="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3" l="1"/>
  <c r="M41" i="3"/>
  <c r="N41" i="3"/>
  <c r="L37" i="3"/>
  <c r="M37" i="3"/>
  <c r="N37" i="3"/>
  <c r="L38" i="3"/>
  <c r="M38" i="3"/>
  <c r="N38" i="3"/>
  <c r="L39" i="3"/>
  <c r="M39" i="3"/>
  <c r="N39" i="3"/>
  <c r="L40" i="3"/>
  <c r="M40" i="3"/>
  <c r="N40" i="3"/>
  <c r="M22" i="3"/>
  <c r="N22" i="3"/>
  <c r="L22" i="3"/>
  <c r="M18" i="3"/>
  <c r="N18" i="3"/>
  <c r="L18" i="3"/>
  <c r="M17" i="3"/>
  <c r="N17" i="3"/>
  <c r="L17" i="3"/>
  <c r="M16" i="3"/>
  <c r="N16" i="3"/>
  <c r="L16" i="3"/>
  <c r="M12" i="3"/>
  <c r="N12" i="3"/>
  <c r="L12" i="3"/>
  <c r="F47" i="3"/>
  <c r="G47" i="3"/>
  <c r="E47" i="3"/>
  <c r="F46" i="3"/>
  <c r="E52" i="3"/>
  <c r="F52" i="3"/>
  <c r="E53" i="3"/>
  <c r="F53" i="3"/>
  <c r="E54" i="3"/>
  <c r="F54" i="3"/>
  <c r="E55" i="3"/>
  <c r="F55" i="3"/>
  <c r="F51" i="3"/>
  <c r="D52" i="3"/>
  <c r="G52" i="3"/>
  <c r="H52" i="3"/>
  <c r="I52" i="3"/>
  <c r="J52" i="3"/>
  <c r="K52" i="3"/>
  <c r="L52" i="3"/>
  <c r="D53" i="3"/>
  <c r="G53" i="3"/>
  <c r="H53" i="3"/>
  <c r="I53" i="3"/>
  <c r="J53" i="3"/>
  <c r="K53" i="3"/>
  <c r="L53" i="3"/>
  <c r="D54" i="3"/>
  <c r="G54" i="3"/>
  <c r="H54" i="3"/>
  <c r="I54" i="3"/>
  <c r="J54" i="3"/>
  <c r="K54" i="3"/>
  <c r="L54" i="3"/>
  <c r="D55" i="3"/>
  <c r="G55" i="3"/>
  <c r="H55" i="3"/>
  <c r="I55" i="3"/>
  <c r="J55" i="3"/>
  <c r="K55" i="3"/>
  <c r="L55" i="3"/>
  <c r="G51" i="3"/>
  <c r="H51" i="3"/>
  <c r="I51" i="3"/>
  <c r="J51" i="3"/>
  <c r="K51" i="3"/>
  <c r="L51" i="3"/>
  <c r="E51" i="3"/>
  <c r="D51" i="3"/>
  <c r="I13" i="8"/>
  <c r="J13" i="8"/>
  <c r="P13" i="8"/>
  <c r="Q13" i="8"/>
  <c r="G14" i="8"/>
  <c r="H14" i="8"/>
  <c r="I14" i="8"/>
  <c r="T14" i="8"/>
  <c r="U14" i="8"/>
  <c r="V14" i="8"/>
  <c r="W14" i="8"/>
  <c r="X14" i="8"/>
  <c r="Y14" i="8"/>
  <c r="F14" i="8"/>
  <c r="F13" i="8"/>
  <c r="Y8" i="8"/>
  <c r="X8" i="8"/>
  <c r="W8" i="8"/>
  <c r="V8" i="8"/>
  <c r="U8" i="8"/>
  <c r="T8" i="8"/>
  <c r="S8" i="8"/>
  <c r="R8" i="8"/>
  <c r="Q8" i="8"/>
  <c r="P8" i="8"/>
  <c r="O8" i="8"/>
  <c r="N8" i="8"/>
  <c r="M8" i="8"/>
  <c r="M12" i="8" s="1"/>
  <c r="L8" i="8"/>
  <c r="L12" i="8" s="1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M14" i="8" s="1"/>
  <c r="J4" i="8"/>
  <c r="N14" i="8" s="1"/>
  <c r="K4" i="8"/>
  <c r="K14" i="8" s="1"/>
  <c r="L4" i="8"/>
  <c r="L14" i="8" s="1"/>
  <c r="M4" i="8"/>
  <c r="N4" i="8"/>
  <c r="O4" i="8"/>
  <c r="P4" i="8"/>
  <c r="Q4" i="8"/>
  <c r="Q14" i="8" s="1"/>
  <c r="R4" i="8"/>
  <c r="R14" i="8" s="1"/>
  <c r="S4" i="8"/>
  <c r="S14" i="8" s="1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H11" i="8" s="1"/>
  <c r="I7" i="8"/>
  <c r="J7" i="8"/>
  <c r="K7" i="8"/>
  <c r="L7" i="8"/>
  <c r="M7" i="8"/>
  <c r="M11" i="8" s="1"/>
  <c r="N7" i="8"/>
  <c r="O7" i="8"/>
  <c r="P7" i="8"/>
  <c r="Q7" i="8"/>
  <c r="R7" i="8"/>
  <c r="S7" i="8"/>
  <c r="T7" i="8"/>
  <c r="U7" i="8"/>
  <c r="V7" i="8"/>
  <c r="W7" i="8"/>
  <c r="X7" i="8"/>
  <c r="Y7" i="8"/>
  <c r="Y3" i="8"/>
  <c r="X3" i="8"/>
  <c r="X13" i="8" s="1"/>
  <c r="W3" i="8"/>
  <c r="W12" i="8" s="1"/>
  <c r="V3" i="8"/>
  <c r="V13" i="8" s="1"/>
  <c r="U3" i="8"/>
  <c r="U13" i="8" s="1"/>
  <c r="T3" i="8"/>
  <c r="S3" i="8"/>
  <c r="R3" i="8"/>
  <c r="R13" i="8" s="1"/>
  <c r="Q3" i="8"/>
  <c r="P3" i="8"/>
  <c r="T13" i="8" s="1"/>
  <c r="O3" i="8"/>
  <c r="O13" i="8" s="1"/>
  <c r="N3" i="8"/>
  <c r="N9" i="8" s="1"/>
  <c r="M3" i="8"/>
  <c r="L3" i="8"/>
  <c r="L13" i="8" s="1"/>
  <c r="K3" i="8"/>
  <c r="K13" i="8" s="1"/>
  <c r="J3" i="8"/>
  <c r="I3" i="8"/>
  <c r="M13" i="8" s="1"/>
  <c r="H3" i="8"/>
  <c r="G3" i="8"/>
  <c r="F3" i="8"/>
  <c r="E3" i="8"/>
  <c r="D3" i="8"/>
  <c r="H13" i="8" s="1"/>
  <c r="C3" i="8"/>
  <c r="G13" i="8" s="1"/>
  <c r="B3" i="8"/>
  <c r="B11" i="8" s="1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K42" i="3" s="1"/>
  <c r="J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K41" i="3" s="1"/>
  <c r="J18" i="3"/>
  <c r="J41" i="3" s="1"/>
  <c r="I18" i="3"/>
  <c r="I41" i="3" s="1"/>
  <c r="H18" i="3"/>
  <c r="H41" i="3" s="1"/>
  <c r="G18" i="3"/>
  <c r="G41" i="3" s="1"/>
  <c r="F18" i="3"/>
  <c r="F41" i="3" s="1"/>
  <c r="E18" i="3"/>
  <c r="E41" i="3" s="1"/>
  <c r="D18" i="3"/>
  <c r="D41" i="3" s="1"/>
  <c r="K17" i="3"/>
  <c r="K39" i="3" s="1"/>
  <c r="J17" i="3"/>
  <c r="I17" i="3"/>
  <c r="H17" i="3"/>
  <c r="G17" i="3"/>
  <c r="F17" i="3"/>
  <c r="E17" i="3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F38" i="3" s="1"/>
  <c r="G16" i="3"/>
  <c r="H16" i="3"/>
  <c r="H38" i="3" s="1"/>
  <c r="I16" i="3"/>
  <c r="J16" i="3"/>
  <c r="J38" i="3" s="1"/>
  <c r="K16" i="3"/>
  <c r="K38" i="3" s="1"/>
  <c r="K12" i="3"/>
  <c r="J12" i="3"/>
  <c r="J42" i="3" s="1"/>
  <c r="I12" i="3"/>
  <c r="H12" i="3"/>
  <c r="G12" i="3"/>
  <c r="F12" i="3"/>
  <c r="F42" i="3" s="1"/>
  <c r="E12" i="3"/>
  <c r="D12" i="3"/>
  <c r="Y13" i="8" l="1"/>
  <c r="Y11" i="8"/>
  <c r="O14" i="8"/>
  <c r="J14" i="8"/>
  <c r="W13" i="8"/>
  <c r="S13" i="8"/>
  <c r="T11" i="8"/>
  <c r="H10" i="8"/>
  <c r="T9" i="8"/>
  <c r="Y10" i="8"/>
  <c r="P14" i="8"/>
  <c r="N13" i="8"/>
  <c r="X12" i="8"/>
  <c r="T10" i="8"/>
  <c r="Y12" i="8"/>
  <c r="I37" i="3"/>
  <c r="G37" i="3"/>
  <c r="K37" i="3"/>
  <c r="H39" i="3"/>
  <c r="I38" i="3"/>
  <c r="I42" i="3"/>
  <c r="D42" i="3"/>
  <c r="E42" i="3"/>
  <c r="H37" i="3"/>
  <c r="E39" i="3"/>
  <c r="G40" i="3"/>
  <c r="E40" i="3"/>
  <c r="H42" i="3"/>
  <c r="G42" i="3"/>
  <c r="D40" i="3"/>
  <c r="Y9" i="8"/>
  <c r="X11" i="8"/>
  <c r="L11" i="8"/>
  <c r="X10" i="8"/>
  <c r="L10" i="8"/>
  <c r="X9" i="8"/>
  <c r="L9" i="8"/>
  <c r="M9" i="8"/>
  <c r="W11" i="8"/>
  <c r="K11" i="8"/>
  <c r="W10" i="8"/>
  <c r="K10" i="8"/>
  <c r="W9" i="8"/>
  <c r="K9" i="8"/>
  <c r="V11" i="8"/>
  <c r="J11" i="8"/>
  <c r="V10" i="8"/>
  <c r="J10" i="8"/>
  <c r="V9" i="8"/>
  <c r="J9" i="8"/>
  <c r="M10" i="8"/>
  <c r="U11" i="8"/>
  <c r="I11" i="8"/>
  <c r="U10" i="8"/>
  <c r="I10" i="8"/>
  <c r="U9" i="8"/>
  <c r="I9" i="8"/>
  <c r="H9" i="8"/>
  <c r="J37" i="3"/>
  <c r="H40" i="3"/>
  <c r="F39" i="3"/>
  <c r="G38" i="3"/>
  <c r="F40" i="3"/>
  <c r="G39" i="3"/>
  <c r="I39" i="3"/>
  <c r="J39" i="3"/>
  <c r="E37" i="3"/>
  <c r="F37" i="3"/>
  <c r="K40" i="3"/>
  <c r="E38" i="3"/>
  <c r="J40" i="3"/>
  <c r="I40" i="3"/>
  <c r="N12" i="8"/>
  <c r="B12" i="8"/>
  <c r="D12" i="8"/>
  <c r="P12" i="8"/>
  <c r="E12" i="8"/>
  <c r="Q12" i="8"/>
  <c r="F12" i="8"/>
  <c r="R12" i="8"/>
  <c r="G12" i="8"/>
  <c r="S12" i="8"/>
  <c r="C12" i="8"/>
  <c r="S11" i="8"/>
  <c r="G11" i="8"/>
  <c r="S10" i="8"/>
  <c r="G10" i="8"/>
  <c r="S9" i="8"/>
  <c r="G9" i="8"/>
  <c r="H12" i="8"/>
  <c r="T12" i="8"/>
  <c r="R11" i="8"/>
  <c r="F11" i="8"/>
  <c r="R10" i="8"/>
  <c r="F10" i="8"/>
  <c r="R9" i="8"/>
  <c r="F9" i="8"/>
  <c r="I12" i="8"/>
  <c r="U12" i="8"/>
  <c r="Q11" i="8"/>
  <c r="E11" i="8"/>
  <c r="Q10" i="8"/>
  <c r="E10" i="8"/>
  <c r="Q9" i="8"/>
  <c r="E9" i="8"/>
  <c r="J12" i="8"/>
  <c r="V12" i="8"/>
  <c r="P11" i="8"/>
  <c r="D11" i="8"/>
  <c r="P10" i="8"/>
  <c r="D10" i="8"/>
  <c r="P9" i="8"/>
  <c r="D9" i="8"/>
  <c r="K12" i="8"/>
  <c r="O12" i="8"/>
  <c r="O11" i="8"/>
  <c r="C11" i="8"/>
  <c r="O10" i="8"/>
  <c r="C10" i="8"/>
  <c r="O9" i="8"/>
  <c r="C9" i="8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<sst xmlns="http://schemas.openxmlformats.org/spreadsheetml/2006/main" count="414" uniqueCount="262">
  <si>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</si>
  <si>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</si>
  <si>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</si>
  <si>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</si>
  <si>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</si>
  <si>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</si>
  <si>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</si>
  <si>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</si>
  <si>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</si>
  <si>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</si>
  <si>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</si>
  <si>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</si>
  <si>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</si>
  <si>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</si>
  <si>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</si>
  <si>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</si>
  <si>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</si>
  <si>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</si>
  <si>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</si>
  <si>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</si>
  <si>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</si>
  <si>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</si>
  <si>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</si>
  <si>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</si>
  <si>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</si>
  <si>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</si>
  <si>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</si>
  <si>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</si>
  <si>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</si>
  <si>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</si>
  <si>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</si>
  <si>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</si>
  <si>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</si>
  <si>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</si>
  <si>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</si>
  <si>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</si>
  <si>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</si>
  <si>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</si>
  <si>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</si>
  <si>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</si>
  <si>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</si>
  <si>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</si>
  <si>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</si>
  <si>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</si>
  <si>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</si>
  <si>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</si>
  <si>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</si>
  <si>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</si>
  <si>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</si>
  <si>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</si>
  <si>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</si>
  <si>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</si>
  <si>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</si>
  <si>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</si>
  <si>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</si>
  <si>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</si>
  <si>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</si>
  <si>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</si>
  <si>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</si>
  <si>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</si>
  <si>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</si>
  <si>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</si>
  <si>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</si>
  <si>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</si>
  <si>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</si>
  <si>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</si>
  <si>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</si>
  <si>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</si>
  <si>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</si>
  <si>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</si>
  <si>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</si>
  <si>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</si>
  <si>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</si>
  <si>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</si>
  <si>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</si>
  <si>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</si>
  <si>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</si>
  <si>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</si>
  <si>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</si>
  <si>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</si>
  <si>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</si>
  <si>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</si>
  <si>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</si>
  <si>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</si>
  <si>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</si>
  <si>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</si>
  <si>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</si>
  <si>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</si>
  <si>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</si>
  <si>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</si>
  <si>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</si>
  <si>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</si>
  <si>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</si>
  <si>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</si>
  <si>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</si>
  <si>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</si>
  <si>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</si>
  <si>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</si>
  <si>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</si>
  <si>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</si>
  <si>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</si>
  <si>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</si>
  <si>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</si>
  <si>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</si>
  <si>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</si>
  <si>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</si>
  <si>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</si>
  <si>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</si>
  <si>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</si>
  <si>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</si>
  <si>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</si>
  <si>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</si>
  <si>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주식수/유통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</si>
  <si>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</si>
  <si>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</si>
  <si>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</si>
  <si>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</si>
  <si>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</si>
  <si>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</si>
  <si>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</si>
  <si>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</si>
  <si>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</si>
  <si>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</si>
  <si>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</si>
  <si>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</si>
  <si>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</si>
  <si>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</si>
  <si>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</si>
  <si>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</si>
  <si>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</si>
  <si>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</si>
  <si>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</si>
  <si>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</si>
  <si>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</si>
  <si>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</si>
  <si>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</si>
  <si>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</si>
  <si>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</si>
  <si>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</si>
  <si>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</si>
  <si>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</si>
  <si>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</si>
  <si>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</si>
  <si>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</si>
  <si>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</si>
  <si>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</si>
  <si>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</si>
  <si>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</si>
  <si>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</si>
  <si>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</si>
  <si>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</si>
  <si>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</si>
  <si>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</si>
  <si>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</si>
  <si>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</si>
  <si>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</si>
  <si>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</si>
  <si>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</si>
  <si>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</si>
  <si>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</si>
  <si>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</si>
  <si>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</si>
  <si>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OPM</t>
    <phoneticPr fontId="2" type="noConversion"/>
  </si>
  <si>
    <t>부채비율(%)</t>
    <phoneticPr fontId="2" type="noConversion"/>
  </si>
  <si>
    <t>https://itooza.com/stats/098120/2/32</t>
  </si>
  <si>
    <t>-</t>
  </si>
  <si>
    <t>-</t>
    <phoneticPr fontId="2" type="noConversion"/>
  </si>
  <si>
    <t>제25기</t>
  </si>
  <si>
    <t>제24기</t>
  </si>
  <si>
    <t>매출유형</t>
  </si>
  <si>
    <t>합계</t>
  </si>
  <si>
    <t>인당 매출액(억)</t>
    <phoneticPr fontId="2" type="noConversion"/>
  </si>
  <si>
    <t>매출YoY</t>
    <phoneticPr fontId="2" type="noConversion"/>
  </si>
  <si>
    <t>영업이익YoY</t>
    <phoneticPr fontId="2" type="noConversion"/>
  </si>
  <si>
    <t>타겟 PER</t>
    <phoneticPr fontId="2" type="noConversion"/>
  </si>
  <si>
    <t>전자개폐기 사업부는 매출의 20% 이상 점유중이며, LS Electric의 특정모델의 솔밴드로 납품 중. 25년 LS Electric 매출 증가 예상되어 동사도 매출이 증가할것으로 전망</t>
    <phoneticPr fontId="2" type="noConversion"/>
  </si>
  <si>
    <t>24년 소켓의 수출은 역대 최대치로 중국의 창신 메모리에 DDR4 납품 중이고, 창신메모리는 올해 68% 생산량 증대 예정. 동사도 납품수량이 증가 예상되고 DDR5도 납품할것으로 추정</t>
    <phoneticPr fontId="2" type="noConversion"/>
  </si>
  <si>
    <t>삼성향으로 DDR5 와 GDDR7(소켐) 매출 일부 발생으로 앞으로 소켐물량을 하반기에 증가할것으로 예상</t>
    <phoneticPr fontId="2" type="noConversion"/>
  </si>
  <si>
    <t>하이닉스향으로 세컨밴드로 등록하고 마이크론향으로 납품하는것으로 추정, 메모리 물량이 늘어 날것으로 판단되어 동사에 긍정적</t>
    <phoneticPr fontId="2" type="noConversion"/>
  </si>
  <si>
    <t>No</t>
    <phoneticPr fontId="2" type="noConversion"/>
  </si>
  <si>
    <t>7월부터 증설로 생산케파 증가</t>
    <phoneticPr fontId="2" type="noConversion"/>
  </si>
  <si>
    <t>관련기사</t>
    <phoneticPr fontId="2" type="noConversion"/>
  </si>
  <si>
    <t>https://www.dailyinvest.kr/news/articleView.html?idxno=62248</t>
    <phoneticPr fontId="2" type="noConversion"/>
  </si>
  <si>
    <t>https://ssl.pstatic.net/imgstock/upload/research/company/1650498840440.pdf</t>
    <phoneticPr fontId="2" type="noConversion"/>
  </si>
  <si>
    <t>밸류 계산</t>
    <phoneticPr fontId="2" type="noConversion"/>
  </si>
  <si>
    <t>목표밴드</t>
    <phoneticPr fontId="2" type="noConversion"/>
  </si>
  <si>
    <t>하단</t>
    <phoneticPr fontId="2" type="noConversion"/>
  </si>
  <si>
    <t>상단</t>
    <phoneticPr fontId="2" type="noConversion"/>
  </si>
  <si>
    <t>중위값</t>
    <phoneticPr fontId="2" type="noConversion"/>
  </si>
  <si>
    <t>업사이드</t>
    <phoneticPr fontId="2" type="noConversion"/>
  </si>
  <si>
    <t>https://itooza.com/stats/079900</t>
  </si>
  <si>
    <t>https://itooza.com/stats/079900/2/31</t>
  </si>
  <si>
    <t>https://itooza.com/stats/079900/1/31</t>
  </si>
  <si>
    <t>https://itooza.com/stats/079900/4/31</t>
  </si>
  <si>
    <t>https://itooza.com/stats/079900/2/32</t>
  </si>
  <si>
    <t>전진건설로봇</t>
    <phoneticPr fontId="2" type="noConversion"/>
  </si>
  <si>
    <t>079900</t>
    <phoneticPr fontId="2" type="noConversion"/>
  </si>
  <si>
    <t>기계장비</t>
    <phoneticPr fontId="2" type="noConversion"/>
  </si>
  <si>
    <t>코스피</t>
    <phoneticPr fontId="2" type="noConversion"/>
  </si>
  <si>
    <t>모트렉스전진1호</t>
    <phoneticPr fontId="2" type="noConversion"/>
  </si>
  <si>
    <t>자사주</t>
    <phoneticPr fontId="2" type="noConversion"/>
  </si>
  <si>
    <t>출유형</t>
  </si>
  <si>
    <t>품목</t>
  </si>
  <si>
    <t>구체적 용도</t>
  </si>
  <si>
    <t>제26기</t>
  </si>
  <si>
    <t>(2024년)</t>
  </si>
  <si>
    <t>(2023년)</t>
  </si>
  <si>
    <t>(2022년)</t>
  </si>
  <si>
    <t>비율</t>
  </si>
  <si>
    <t>제품 판매</t>
  </si>
  <si>
    <t>콘크리트 펌프</t>
  </si>
  <si>
    <t>콘크리트 타설</t>
  </si>
  <si>
    <t>상품 판매</t>
  </si>
  <si>
    <t>부품, 정비, 임대 및 기타</t>
  </si>
  <si>
    <t>부품판매 및 정비 외</t>
  </si>
  <si>
    <t>CPC 부품 등</t>
  </si>
  <si>
    <t>특장차 판매</t>
  </si>
  <si>
    <t>특장차 개조 및 판매</t>
  </si>
  <si>
    <t>특장차</t>
  </si>
  <si>
    <t>   169,785,980,240</t>
  </si>
  <si>
    <t>     158,370,290,546</t>
  </si>
  <si>
    <t>     141,320,573,291</t>
  </si>
  <si>
    <t>제품군</t>
  </si>
  <si>
    <t>판매가격</t>
    <phoneticPr fontId="2" type="noConversion"/>
  </si>
  <si>
    <t>단위:백만원</t>
    <phoneticPr fontId="2" type="noConversion"/>
  </si>
  <si>
    <t>(단위 : 원/KG)</t>
  </si>
  <si>
    <t>PLATE</t>
  </si>
  <si>
    <t>        1,576 </t>
  </si>
  <si>
    <t>        1,656 </t>
  </si>
  <si>
    <t>PIPE류</t>
  </si>
  <si>
    <t>        2,046 </t>
  </si>
  <si>
    <t>(단위 : 백만원, %)</t>
  </si>
  <si>
    <t>매입유형</t>
  </si>
  <si>
    <t>구체적용도</t>
  </si>
  <si>
    <t>매입액</t>
  </si>
  <si>
    <t>국내</t>
  </si>
  <si>
    <t>콘크리트펌프 주요 원자재</t>
  </si>
  <si>
    <t>         2,768 </t>
  </si>
  <si>
    <t>         2,823 </t>
  </si>
  <si>
    <t>         2,850 </t>
  </si>
  <si>
    <t>             98 </t>
  </si>
  <si>
    <t>            108 </t>
  </si>
  <si>
    <t>            179 </t>
  </si>
  <si>
    <t>해외</t>
  </si>
  <si>
    <t>         6,155 </t>
  </si>
  <si>
    <t>         6,915 </t>
  </si>
  <si>
    <t>         6,992 </t>
  </si>
  <si>
    <t>         2,825 </t>
  </si>
  <si>
    <t>         1,760 </t>
  </si>
  <si>
    <t>         1,416 </t>
  </si>
  <si>
    <t>       11,846 </t>
  </si>
  <si>
    <t>       11,606 </t>
  </si>
  <si>
    <t>       11,437 </t>
  </si>
  <si>
    <t>          1,844</t>
    <phoneticPr fontId="2" type="noConversion"/>
  </si>
  <si>
    <t>          2,074</t>
    <phoneticPr fontId="2" type="noConversion"/>
  </si>
  <si>
    <t>        1,919 </t>
    <phoneticPr fontId="2" type="noConversion"/>
  </si>
  <si>
    <t>수 출</t>
  </si>
  <si>
    <t>내 수</t>
  </si>
  <si>
    <t>합 계</t>
  </si>
  <si>
    <t>(단위 : 억)</t>
    <phoneticPr fontId="2" type="noConversion"/>
  </si>
  <si>
    <t>부품, 정비, 
임대 및 기타</t>
    <phoneticPr fontId="2" type="noConversion"/>
  </si>
  <si>
    <t>부품판매 및 
정비 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</si>
</sst>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  <numFmt numFmtId="181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3C3C3C"/>
      <name val="Dotum"/>
      <family val="3"/>
    </font>
    <font>
      <sz val="11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3C3C3C"/>
      <name val="Dotum"/>
      <family val="3"/>
      <charset val="129"/>
    </font>
    <font>
      <sz val="11"/>
      <color theme="1"/>
      <name val="Dotum"/>
      <family val="3"/>
      <charset val="129"/>
    </font>
    <font>
      <sz val="11"/>
      <color rgb="FFFFFFFF"/>
      <name val="Dotum"/>
      <family val="3"/>
      <charset val="129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1"/>
      <color rgb="FFD40400"/>
      <name val="Tahoma"/>
      <family val="2"/>
    </font>
    <font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rgb="FFC5C5C5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 style="medium">
        <color rgb="FF353535"/>
      </top>
      <bottom/>
      <diagonal/>
    </border>
    <border>
      <left style="thin">
        <color rgb="FF000000"/>
      </left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/>
      <top style="thin">
        <color rgb="FF000000"/>
      </top>
      <bottom/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9" fontId="0" fillId="0" borderId="40" xfId="1" applyFont="1" applyBorder="1">
      <alignment vertical="center"/>
    </xf>
    <xf numFmtId="9" fontId="0" fillId="0" borderId="42" xfId="1" applyFont="1" applyBorder="1">
      <alignment vertical="center"/>
    </xf>
    <xf numFmtId="9" fontId="0" fillId="0" borderId="0" xfId="1" applyFont="1" applyBorder="1">
      <alignment vertical="center"/>
    </xf>
    <xf numFmtId="9" fontId="0" fillId="0" borderId="44" xfId="1" applyFont="1" applyBorder="1">
      <alignment vertical="center"/>
    </xf>
    <xf numFmtId="9" fontId="0" fillId="0" borderId="46" xfId="1" applyFont="1" applyBorder="1">
      <alignment vertical="center"/>
    </xf>
    <xf numFmtId="9" fontId="0" fillId="0" borderId="47" xfId="1" applyFont="1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9" fontId="0" fillId="0" borderId="45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9" fontId="0" fillId="0" borderId="25" xfId="1" applyFont="1" applyBorder="1">
      <alignment vertical="center"/>
    </xf>
    <xf numFmtId="9" fontId="0" fillId="0" borderId="48" xfId="1" applyFont="1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9" fontId="0" fillId="0" borderId="1" xfId="1" applyFont="1" applyBorder="1">
      <alignment vertical="center"/>
    </xf>
    <xf numFmtId="0" fontId="7" fillId="0" borderId="0" xfId="0" applyFont="1" applyAlignment="1">
      <alignment horizontal="right" vertical="center" wrapText="1"/>
    </xf>
    <xf numFmtId="0" fontId="7" fillId="0" borderId="49" xfId="0" applyFont="1" applyBorder="1" applyAlignment="1">
      <alignment horizontal="center" vertical="center" wrapText="1"/>
    </xf>
    <xf numFmtId="3" fontId="7" fillId="0" borderId="49" xfId="0" applyNumberFormat="1" applyFont="1" applyBorder="1" applyAlignment="1">
      <alignment horizontal="right" vertical="center" wrapText="1"/>
    </xf>
    <xf numFmtId="0" fontId="7" fillId="0" borderId="49" xfId="0" applyFont="1" applyBorder="1" applyAlignment="1">
      <alignment horizontal="right" vertical="center" wrapText="1"/>
    </xf>
    <xf numFmtId="0" fontId="7" fillId="0" borderId="53" xfId="0" applyFont="1" applyBorder="1" applyAlignment="1">
      <alignment horizontal="right" vertical="center" wrapText="1"/>
    </xf>
    <xf numFmtId="9" fontId="7" fillId="0" borderId="56" xfId="0" applyNumberFormat="1" applyFont="1" applyBorder="1" applyAlignment="1">
      <alignment horizontal="right" vertical="center" wrapText="1"/>
    </xf>
    <xf numFmtId="0" fontId="7" fillId="0" borderId="56" xfId="0" applyFont="1" applyBorder="1" applyAlignment="1">
      <alignment horizontal="right" vertical="center" wrapText="1"/>
    </xf>
    <xf numFmtId="0" fontId="7" fillId="0" borderId="57" xfId="0" applyFont="1" applyBorder="1" applyAlignment="1">
      <alignment horizontal="right" vertical="center" wrapText="1"/>
    </xf>
    <xf numFmtId="0" fontId="7" fillId="8" borderId="1" xfId="0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right" vertical="top" wrapText="1"/>
    </xf>
    <xf numFmtId="181" fontId="0" fillId="0" borderId="22" xfId="0" applyNumberFormat="1" applyBorder="1" applyAlignment="1">
      <alignment horizontal="center" vertical="center"/>
    </xf>
    <xf numFmtId="181" fontId="0" fillId="0" borderId="25" xfId="0" applyNumberFormat="1" applyBorder="1" applyAlignment="1">
      <alignment horizontal="center" vertical="center"/>
    </xf>
    <xf numFmtId="181" fontId="0" fillId="0" borderId="48" xfId="0" applyNumberFormat="1" applyBorder="1" applyAlignment="1">
      <alignment horizontal="center" vertical="center"/>
    </xf>
    <xf numFmtId="3" fontId="0" fillId="3" borderId="1" xfId="0" applyNumberForma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2">
      <alignment vertical="center"/>
    </xf>
    <xf numFmtId="9" fontId="0" fillId="0" borderId="1" xfId="1" applyFont="1" applyBorder="1" applyAlignment="1">
      <alignment horizontal="center" vertical="center"/>
    </xf>
    <xf numFmtId="14" fontId="0" fillId="9" borderId="3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3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7" fontId="10" fillId="5" borderId="0" xfId="0" applyNumberFormat="1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39" xfId="0" applyFont="1" applyFill="1" applyBorder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3" fillId="4" borderId="0" xfId="2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12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3" fontId="13" fillId="7" borderId="0" xfId="0" applyNumberFormat="1" applyFont="1" applyFill="1" applyAlignment="1">
      <alignment horizontal="right" vertical="center" wrapText="1"/>
    </xf>
    <xf numFmtId="0" fontId="13" fillId="7" borderId="0" xfId="0" applyFont="1" applyFill="1" applyAlignment="1">
      <alignment horizontal="right" vertical="center" wrapText="1"/>
    </xf>
    <xf numFmtId="0" fontId="14" fillId="7" borderId="0" xfId="0" applyFont="1" applyFill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/>
    </xf>
    <xf numFmtId="4" fontId="13" fillId="0" borderId="0" xfId="0" applyNumberFormat="1" applyFont="1" applyAlignment="1">
      <alignment horizontal="right" vertical="center" wrapText="1"/>
    </xf>
    <xf numFmtId="3" fontId="13" fillId="0" borderId="39" xfId="0" applyNumberFormat="1" applyFont="1" applyBorder="1" applyAlignment="1">
      <alignment horizontal="right" vertical="center" wrapText="1"/>
    </xf>
    <xf numFmtId="0" fontId="14" fillId="7" borderId="39" xfId="0" applyFont="1" applyFill="1" applyBorder="1" applyAlignment="1">
      <alignment horizontal="right" vertical="center" wrapText="1"/>
    </xf>
    <xf numFmtId="3" fontId="0" fillId="0" borderId="16" xfId="0" applyNumberFormat="1" applyBorder="1">
      <alignment vertical="center"/>
    </xf>
    <xf numFmtId="0" fontId="7" fillId="8" borderId="49" xfId="0" applyFont="1" applyFill="1" applyBorder="1" applyAlignment="1">
      <alignment horizontal="center" vertical="center" wrapText="1"/>
    </xf>
    <xf numFmtId="0" fontId="7" fillId="0" borderId="49" xfId="0" applyFont="1" applyBorder="1" applyAlignment="1">
      <alignment vertical="center" wrapText="1"/>
    </xf>
    <xf numFmtId="10" fontId="7" fillId="0" borderId="49" xfId="0" applyNumberFormat="1" applyFont="1" applyBorder="1" applyAlignment="1">
      <alignment horizontal="right" vertical="center" wrapText="1"/>
    </xf>
    <xf numFmtId="0" fontId="7" fillId="8" borderId="53" xfId="0" applyFont="1" applyFill="1" applyBorder="1" applyAlignment="1">
      <alignment horizontal="center" vertical="center" wrapText="1"/>
    </xf>
    <xf numFmtId="0" fontId="7" fillId="0" borderId="67" xfId="0" applyFont="1" applyBorder="1" applyAlignment="1">
      <alignment vertical="center" wrapText="1"/>
    </xf>
    <xf numFmtId="10" fontId="7" fillId="0" borderId="53" xfId="0" applyNumberFormat="1" applyFont="1" applyBorder="1" applyAlignment="1">
      <alignment horizontal="right" vertical="center" wrapText="1"/>
    </xf>
    <xf numFmtId="0" fontId="7" fillId="0" borderId="68" xfId="0" applyFont="1" applyBorder="1" applyAlignment="1">
      <alignment vertical="center" wrapText="1"/>
    </xf>
    <xf numFmtId="0" fontId="7" fillId="0" borderId="56" xfId="0" applyFont="1" applyBorder="1" applyAlignment="1">
      <alignment vertical="center" wrapText="1"/>
    </xf>
    <xf numFmtId="10" fontId="7" fillId="0" borderId="56" xfId="0" applyNumberFormat="1" applyFont="1" applyBorder="1" applyAlignment="1">
      <alignment horizontal="right" vertical="center" wrapText="1"/>
    </xf>
    <xf numFmtId="10" fontId="7" fillId="0" borderId="57" xfId="0" applyNumberFormat="1" applyFont="1" applyBorder="1" applyAlignment="1">
      <alignment horizontal="right" vertical="center" wrapText="1"/>
    </xf>
    <xf numFmtId="0" fontId="7" fillId="8" borderId="61" xfId="0" applyFont="1" applyFill="1" applyBorder="1" applyAlignment="1">
      <alignment horizontal="center" vertical="center" wrapText="1"/>
    </xf>
    <xf numFmtId="0" fontId="7" fillId="8" borderId="54" xfId="0" applyFont="1" applyFill="1" applyBorder="1" applyAlignment="1">
      <alignment horizontal="center" vertical="center" wrapText="1"/>
    </xf>
    <xf numFmtId="0" fontId="7" fillId="8" borderId="55" xfId="0" applyFont="1" applyFill="1" applyBorder="1" applyAlignment="1">
      <alignment horizontal="center" vertical="center" wrapText="1"/>
    </xf>
    <xf numFmtId="0" fontId="7" fillId="8" borderId="62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7" fillId="8" borderId="51" xfId="0" applyFont="1" applyFill="1" applyBorder="1" applyAlignment="1">
      <alignment horizontal="center" vertical="center" wrapText="1"/>
    </xf>
    <xf numFmtId="0" fontId="7" fillId="8" borderId="63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58" xfId="0" applyFont="1" applyFill="1" applyBorder="1" applyAlignment="1">
      <alignment horizontal="center" vertical="center" wrapText="1"/>
    </xf>
    <xf numFmtId="0" fontId="7" fillId="8" borderId="5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66" xfId="0" applyFont="1" applyFill="1" applyBorder="1" applyAlignment="1">
      <alignment horizontal="center" vertical="center" wrapText="1"/>
    </xf>
    <xf numFmtId="0" fontId="7" fillId="10" borderId="51" xfId="0" applyFont="1" applyFill="1" applyBorder="1" applyAlignment="1">
      <alignment horizontal="center" vertical="center" wrapText="1"/>
    </xf>
    <xf numFmtId="0" fontId="7" fillId="10" borderId="62" xfId="0" applyFont="1" applyFill="1" applyBorder="1" applyAlignment="1">
      <alignment horizontal="center" vertical="center" wrapText="1"/>
    </xf>
    <xf numFmtId="0" fontId="7" fillId="10" borderId="69" xfId="0" applyFont="1" applyFill="1" applyBorder="1" applyAlignment="1">
      <alignment horizontal="center" vertical="center" wrapText="1"/>
    </xf>
    <xf numFmtId="0" fontId="7" fillId="10" borderId="70" xfId="0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0" borderId="61" xfId="0" applyFont="1" applyFill="1" applyBorder="1" applyAlignment="1">
      <alignment horizontal="center" vertical="center" wrapText="1"/>
    </xf>
    <xf numFmtId="0" fontId="7" fillId="10" borderId="55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7" fillId="8" borderId="69" xfId="0" applyFont="1" applyFill="1" applyBorder="1" applyAlignment="1">
      <alignment horizontal="center" vertical="center" wrapText="1"/>
    </xf>
    <xf numFmtId="0" fontId="7" fillId="8" borderId="70" xfId="0" applyFont="1" applyFill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9" fontId="7" fillId="0" borderId="57" xfId="0" applyNumberFormat="1" applyFont="1" applyBorder="1" applyAlignment="1">
      <alignment horizontal="right" vertical="center" wrapText="1"/>
    </xf>
    <xf numFmtId="0" fontId="7" fillId="10" borderId="63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vertical="center" wrapText="1"/>
    </xf>
    <xf numFmtId="0" fontId="7" fillId="10" borderId="58" xfId="0" applyFont="1" applyFill="1" applyBorder="1" applyAlignment="1">
      <alignment horizontal="center" vertical="center" wrapText="1"/>
    </xf>
    <xf numFmtId="0" fontId="7" fillId="10" borderId="59" xfId="0" applyFont="1" applyFill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1"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연간요약!$B$12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317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8-4164-B5BD-1841D07AA4EE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317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98-4164-B5BD-1841D07AA4EE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317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8-4164-B5BD-1841D07AA4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연간요약!$D$12:$N$12</c:f>
              <c:numCache>
                <c:formatCode>#,##0</c:formatCode>
                <c:ptCount val="11"/>
                <c:pt idx="0">
                  <c:v>1329</c:v>
                </c:pt>
                <c:pt idx="1">
                  <c:v>1085</c:v>
                </c:pt>
                <c:pt idx="2">
                  <c:v>983</c:v>
                </c:pt>
                <c:pt idx="3">
                  <c:v>912</c:v>
                </c:pt>
                <c:pt idx="4">
                  <c:v>1255</c:v>
                </c:pt>
                <c:pt idx="5">
                  <c:v>1413</c:v>
                </c:pt>
                <c:pt idx="6">
                  <c:v>1584</c:v>
                </c:pt>
                <c:pt idx="7">
                  <c:v>1698</c:v>
                </c:pt>
                <c:pt idx="8">
                  <c:v>1850</c:v>
                </c:pt>
                <c:pt idx="9">
                  <c:v>2035</c:v>
                </c:pt>
                <c:pt idx="10">
                  <c:v>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9-470E-AF24-0035BFB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8341087"/>
        <c:axId val="1548342527"/>
      </c:barChart>
      <c:lineChart>
        <c:grouping val="standard"/>
        <c:varyColors val="0"/>
        <c:ser>
          <c:idx val="0"/>
          <c:order val="1"/>
          <c:tx>
            <c:strRef>
              <c:f>연간요약!$B$40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연간요약!$D$40:$N$40</c:f>
              <c:numCache>
                <c:formatCode>0%</c:formatCode>
                <c:ptCount val="11"/>
                <c:pt idx="0">
                  <c:v>0.16403310759969902</c:v>
                </c:pt>
                <c:pt idx="1">
                  <c:v>0.13824884792626729</c:v>
                </c:pt>
                <c:pt idx="2">
                  <c:v>0.14038657171922686</c:v>
                </c:pt>
                <c:pt idx="3">
                  <c:v>0.12280701754385964</c:v>
                </c:pt>
                <c:pt idx="4">
                  <c:v>0.1450199203187251</c:v>
                </c:pt>
                <c:pt idx="5">
                  <c:v>0.19745222929936307</c:v>
                </c:pt>
                <c:pt idx="6">
                  <c:v>0.20770202020202019</c:v>
                </c:pt>
                <c:pt idx="7">
                  <c:v>0.18433451118963487</c:v>
                </c:pt>
                <c:pt idx="8">
                  <c:v>0.20702702702702702</c:v>
                </c:pt>
                <c:pt idx="9">
                  <c:v>0.20786240786240787</c:v>
                </c:pt>
                <c:pt idx="10">
                  <c:v>0.20846465556055832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9-470E-AF24-0035BFB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판관비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20734908136484"/>
                  <c:y val="-0.1480504133388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417</c:v>
                </c:pt>
                <c:pt idx="21">
                  <c:v>0</c:v>
                </c:pt>
                <c:pt idx="22">
                  <c:v>430</c:v>
                </c:pt>
                <c:pt idx="23">
                  <c:v>367</c:v>
                </c:pt>
              </c:numCache>
            </c:numRef>
          </c:xVal>
          <c:yVal>
            <c:numRef>
              <c:f>분기요약!$B$6:$Y$6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44</c:v>
                </c:pt>
                <c:pt idx="2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B-47F2-B909-72008D16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매출원가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lineChart>
        <c:grouping val="standard"/>
        <c:varyColors val="0"/>
        <c:ser>
          <c:idx val="1"/>
          <c:order val="0"/>
          <c:tx>
            <c:strRef>
              <c:f>연간요약!$B$35</c:f>
              <c:strCache>
                <c:ptCount val="1"/>
                <c:pt idx="0">
                  <c:v>PBR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연간요약!$D$35:$N$35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41087"/>
        <c:axId val="1548342527"/>
      </c:lineChart>
      <c:lineChart>
        <c:grouping val="standard"/>
        <c:varyColors val="0"/>
        <c:ser>
          <c:idx val="0"/>
          <c:order val="1"/>
          <c:tx>
            <c:strRef>
              <c:f>연간요약!$B$36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연간요약!$D$36:$N$36</c:f>
              <c:numCache>
                <c:formatCode>0.0%</c:formatCode>
                <c:ptCount val="11"/>
                <c:pt idx="0">
                  <c:v>0.153</c:v>
                </c:pt>
                <c:pt idx="1">
                  <c:v>0.193</c:v>
                </c:pt>
                <c:pt idx="2">
                  <c:v>0.111</c:v>
                </c:pt>
                <c:pt idx="3">
                  <c:v>9.6000000000000002E-2</c:v>
                </c:pt>
                <c:pt idx="4">
                  <c:v>0.23599999999999999</c:v>
                </c:pt>
                <c:pt idx="5">
                  <c:v>0.251</c:v>
                </c:pt>
                <c:pt idx="6">
                  <c:v>0.27700000000000002</c:v>
                </c:pt>
                <c:pt idx="7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  <c:max val="0.25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lineChart>
        <c:grouping val="standard"/>
        <c:varyColors val="0"/>
        <c:ser>
          <c:idx val="1"/>
          <c:order val="0"/>
          <c:tx>
            <c:strRef>
              <c:f>연간요약!$B$37</c:f>
              <c:strCache>
                <c:ptCount val="1"/>
                <c:pt idx="0">
                  <c:v>매출YoY(%)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연간요약!$D$37:$N$37</c:f>
              <c:numCache>
                <c:formatCode>0%</c:formatCode>
                <c:ptCount val="11"/>
                <c:pt idx="1">
                  <c:v>-0.18359668924003009</c:v>
                </c:pt>
                <c:pt idx="2">
                  <c:v>-9.4009216589861749E-2</c:v>
                </c:pt>
                <c:pt idx="3">
                  <c:v>-7.2227873855544258E-2</c:v>
                </c:pt>
                <c:pt idx="4">
                  <c:v>0.37609649122807015</c:v>
                </c:pt>
                <c:pt idx="5">
                  <c:v>0.12589641434262949</c:v>
                </c:pt>
                <c:pt idx="6">
                  <c:v>0.12101910828025478</c:v>
                </c:pt>
                <c:pt idx="7">
                  <c:v>7.1969696969696975E-2</c:v>
                </c:pt>
                <c:pt idx="8">
                  <c:v>8.95170789163722E-2</c:v>
                </c:pt>
                <c:pt idx="9">
                  <c:v>0.1</c:v>
                </c:pt>
                <c:pt idx="10">
                  <c:v>9.1400491400491404E-2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41087"/>
        <c:axId val="1548342527"/>
      </c:lineChart>
      <c:lineChart>
        <c:grouping val="standard"/>
        <c:varyColors val="0"/>
        <c:ser>
          <c:idx val="0"/>
          <c:order val="1"/>
          <c:tx>
            <c:strRef>
              <c:f>연간요약!$B$38</c:f>
              <c:strCache>
                <c:ptCount val="1"/>
                <c:pt idx="0">
                  <c:v>영업이익YoY(%)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연간요약!$D$38:$N$38</c:f>
              <c:numCache>
                <c:formatCode>0%</c:formatCode>
                <c:ptCount val="11"/>
                <c:pt idx="1">
                  <c:v>-0.31192660550458717</c:v>
                </c:pt>
                <c:pt idx="2">
                  <c:v>-0.08</c:v>
                </c:pt>
                <c:pt idx="3">
                  <c:v>-0.18840579710144928</c:v>
                </c:pt>
                <c:pt idx="4">
                  <c:v>0.625</c:v>
                </c:pt>
                <c:pt idx="5">
                  <c:v>0.53296703296703296</c:v>
                </c:pt>
                <c:pt idx="6">
                  <c:v>0.17921146953405018</c:v>
                </c:pt>
                <c:pt idx="7">
                  <c:v>-4.8632218844984802E-2</c:v>
                </c:pt>
                <c:pt idx="8">
                  <c:v>0.22364217252396165</c:v>
                </c:pt>
                <c:pt idx="9">
                  <c:v>0.10443864229765012</c:v>
                </c:pt>
                <c:pt idx="10">
                  <c:v>9.4562647754137114E-2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비용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0.71223021582733814</c:v>
                </c:pt>
                <c:pt idx="21">
                  <c:v>0</c:v>
                </c:pt>
                <c:pt idx="22">
                  <c:v>0.68604651162790697</c:v>
                </c:pt>
                <c:pt idx="23">
                  <c:v>0.70299727520435973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9.5923261390887291E-2</c:v>
                </c:pt>
                <c:pt idx="21">
                  <c:v>0</c:v>
                </c:pt>
                <c:pt idx="22">
                  <c:v>0.10232558139534884</c:v>
                </c:pt>
                <c:pt idx="23">
                  <c:v>0.17166212534059946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</a:t>
            </a:r>
            <a:r>
              <a:rPr lang="en-US" altLang="ko-KR"/>
              <a:t>,OPM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417</c:v>
                </c:pt>
                <c:pt idx="21">
                  <c:v>0</c:v>
                </c:pt>
                <c:pt idx="22">
                  <c:v>430</c:v>
                </c:pt>
                <c:pt idx="23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0.19184652278177458</c:v>
                </c:pt>
                <c:pt idx="21">
                  <c:v>0</c:v>
                </c:pt>
                <c:pt idx="22">
                  <c:v>0.21395348837209302</c:v>
                </c:pt>
                <c:pt idx="23">
                  <c:v>0.12534059945504086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성장률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분기요약!$A$13</c:f>
              <c:strCache>
                <c:ptCount val="1"/>
                <c:pt idx="0">
                  <c:v>매출YoY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분기요약!$B$13:$Y$13</c:f>
              <c:numCache>
                <c:formatCode>General</c:formatCode>
                <c:ptCount val="24"/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0</c:v>
                </c:pt>
                <c:pt idx="14" formatCode="0%">
                  <c:v>0</c:v>
                </c:pt>
                <c:pt idx="15" formatCode="0%">
                  <c:v>0</c:v>
                </c:pt>
                <c:pt idx="16" formatCode="0%">
                  <c:v>0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  <c:pt idx="21" formatCode="0%">
                  <c:v>0</c:v>
                </c:pt>
                <c:pt idx="22" formatCode="0%">
                  <c:v>0</c:v>
                </c:pt>
                <c:pt idx="23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분기요약!$A$14</c:f>
              <c:strCache>
                <c:ptCount val="1"/>
                <c:pt idx="0">
                  <c:v>영업이익YoY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분기요약!$B$14:$Y$14</c:f>
              <c:numCache>
                <c:formatCode>General</c:formatCode>
                <c:ptCount val="24"/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0</c:v>
                </c:pt>
                <c:pt idx="14" formatCode="0%">
                  <c:v>0</c:v>
                </c:pt>
                <c:pt idx="15" formatCode="0%">
                  <c:v>0</c:v>
                </c:pt>
                <c:pt idx="16" formatCode="0%">
                  <c:v>0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  <c:pt idx="21" formatCode="0%">
                  <c:v>0</c:v>
                </c:pt>
                <c:pt idx="22" formatCode="0%">
                  <c:v>0</c:v>
                </c:pt>
                <c:pt idx="23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매출원가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20734908136484"/>
                  <c:y val="-0.1480504133388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417</c:v>
                </c:pt>
                <c:pt idx="21">
                  <c:v>0</c:v>
                </c:pt>
                <c:pt idx="22">
                  <c:v>430</c:v>
                </c:pt>
                <c:pt idx="23">
                  <c:v>367</c:v>
                </c:pt>
              </c:numCache>
            </c:numRef>
          </c:xVal>
          <c:yVal>
            <c:numRef>
              <c:f>분기요약!$B$4:$Y$4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297</c:v>
                </c:pt>
                <c:pt idx="21">
                  <c:v>0</c:v>
                </c:pt>
                <c:pt idx="22">
                  <c:v>295</c:v>
                </c:pt>
                <c:pt idx="23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C-45BB-8540-522ADFDE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매출원가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영업이익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82597158557215"/>
                  <c:y val="-0.22597184840659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417</c:v>
                </c:pt>
                <c:pt idx="21">
                  <c:v>0</c:v>
                </c:pt>
                <c:pt idx="22">
                  <c:v>430</c:v>
                </c:pt>
                <c:pt idx="23">
                  <c:v>367</c:v>
                </c:pt>
              </c:numCache>
            </c:numRef>
          </c:xVal>
          <c:yVal>
            <c:numRef>
              <c:f>분기요약!$B$7:$Y$7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92</c:v>
                </c:pt>
                <c:pt idx="2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C-45BB-8540-522ADFDE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영업이익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</a:t>
            </a:r>
            <a:r>
              <a:rPr lang="en-US" altLang="ko-KR"/>
              <a:t>&amp; </a:t>
            </a:r>
            <a:r>
              <a:rPr lang="ko-KR" altLang="en-US"/>
              <a:t>순이익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82597158557215"/>
                  <c:y val="-0.22597184840659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분기요약!$B$3:$Y$3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417</c:v>
                </c:pt>
                <c:pt idx="21">
                  <c:v>0</c:v>
                </c:pt>
                <c:pt idx="22">
                  <c:v>430</c:v>
                </c:pt>
                <c:pt idx="23">
                  <c:v>367</c:v>
                </c:pt>
              </c:numCache>
            </c:numRef>
          </c:xVal>
          <c:yVal>
            <c:numRef>
              <c:f>분기요약!$B$8:$Y$8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66</c:v>
                </c:pt>
                <c:pt idx="23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09C-BA05-7BE1B6D9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77599"/>
        <c:axId val="979576639"/>
      </c:scatterChart>
      <c:valAx>
        <c:axId val="9795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매출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6639"/>
        <c:crosses val="autoZero"/>
        <c:crossBetween val="midCat"/>
      </c:valAx>
      <c:valAx>
        <c:axId val="979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순이익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5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10</xdr:row>
      <xdr:rowOff>9525</xdr:rowOff>
    </xdr:from>
    <xdr:to>
      <xdr:col>20</xdr:col>
      <xdr:colOff>533400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B59FFB-6890-8280-C7C3-15B37CDA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22</xdr:row>
      <xdr:rowOff>66675</xdr:rowOff>
    </xdr:from>
    <xdr:to>
      <xdr:col>20</xdr:col>
      <xdr:colOff>561975</xdr:colOff>
      <xdr:row>34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477F2D-BCDA-4725-8305-9F9D5EDE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34</xdr:row>
      <xdr:rowOff>95250</xdr:rowOff>
    </xdr:from>
    <xdr:to>
      <xdr:col>20</xdr:col>
      <xdr:colOff>590550</xdr:colOff>
      <xdr:row>46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9B4F39-9107-946F-F380-DF35236B2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211666</xdr:colOff>
      <xdr:row>16</xdr:row>
      <xdr:rowOff>205318</xdr:rowOff>
    </xdr:from>
    <xdr:to>
      <xdr:col>7</xdr:col>
      <xdr:colOff>420484</xdr:colOff>
      <xdr:row>32</xdr:row>
      <xdr:rowOff>70386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451317</xdr:colOff>
      <xdr:row>16</xdr:row>
      <xdr:rowOff>205318</xdr:rowOff>
    </xdr:from>
    <xdr:to>
      <xdr:col>15</xdr:col>
      <xdr:colOff>518584</xdr:colOff>
      <xdr:row>32</xdr:row>
      <xdr:rowOff>52918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116416</xdr:colOff>
      <xdr:row>23</xdr:row>
      <xdr:rowOff>148167</xdr:rowOff>
    </xdr:from>
    <xdr:to>
      <xdr:col>15</xdr:col>
      <xdr:colOff>190500</xdr:colOff>
      <xdr:row>23</xdr:row>
      <xdr:rowOff>148167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36527B5C-CD19-C9BB-2151-30AF63A3F032}"/>
            </a:ext>
          </a:extLst>
        </xdr:cNvPr>
        <xdr:cNvCxnSpPr/>
      </xdr:nvCxnSpPr>
      <xdr:spPr>
        <a:xfrm>
          <a:off x="6138333" y="5016500"/>
          <a:ext cx="48895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571499</xdr:colOff>
      <xdr:row>17</xdr:row>
      <xdr:rowOff>10583</xdr:rowOff>
    </xdr:from>
    <xdr:to>
      <xdr:col>23</xdr:col>
      <xdr:colOff>610983</xdr:colOff>
      <xdr:row>32</xdr:row>
      <xdr:rowOff>49218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3BABC52-D36A-C835-185A-7FAEB4E1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216956</xdr:colOff>
      <xdr:row>32</xdr:row>
      <xdr:rowOff>127000</xdr:rowOff>
    </xdr:from>
    <xdr:to>
      <xdr:col>5</xdr:col>
      <xdr:colOff>201082</xdr:colOff>
      <xdr:row>47</xdr:row>
      <xdr:rowOff>143933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0ED994B-45A8-63EE-8D90-9B83A31DF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114651</xdr:colOff>
      <xdr:row>32</xdr:row>
      <xdr:rowOff>127000</xdr:rowOff>
    </xdr:from>
    <xdr:to>
      <xdr:col>16</xdr:col>
      <xdr:colOff>617361</xdr:colOff>
      <xdr:row>47</xdr:row>
      <xdr:rowOff>143933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052273E-F980-24E0-C82F-A9952346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666750</xdr:colOff>
      <xdr:row>32</xdr:row>
      <xdr:rowOff>127000</xdr:rowOff>
    </xdr:from>
    <xdr:to>
      <xdr:col>22</xdr:col>
      <xdr:colOff>481543</xdr:colOff>
      <xdr:row>47</xdr:row>
      <xdr:rowOff>143933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77AFB41-8612-493D-AFB5-9A1782E01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250470</xdr:colOff>
      <xdr:row>32</xdr:row>
      <xdr:rowOff>127000</xdr:rowOff>
    </xdr:from>
    <xdr:to>
      <xdr:col>11</xdr:col>
      <xdr:colOff>65263</xdr:colOff>
      <xdr:row>47</xdr:row>
      <xdr:rowOff>143933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B401BC-A624-438C-96BB-C322785B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137436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sl.pstatic.net/imgstock/upload/research/company/1650498840440.pdf" TargetMode="External"/><Relationship Id="rId1" Type="http://schemas.openxmlformats.org/officeDocument/2006/relationships/hyperlink" Target="https://www.dailyinvest.kr/news/articleView.html?idxno=6224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8098-ACEB-4871-9437-6E5FE3BCAB32}">
  <dimension ref="B2:E8"/>
  <sheetViews>
    <sheetView workbookViewId="0">
      <selection activeCell="B9" sqref="B9"/>
    </sheetView>
  </sheetViews>
  <sheetFormatPr defaultRowHeight="16.899999999999999"/>
  <cols>
    <col min="3" max="3" width="61.875" style="109" customWidth="1"/>
    <col min="5" max="5" width="73.25" bestFit="1" customWidth="1"/>
  </cols>
  <sheetData>
    <row r="2" spans="2:5">
      <c r="B2" s="3" t="s">
        <v>179</v>
      </c>
      <c r="C2" s="110" t="s">
        <v>22</v>
      </c>
      <c r="E2" t="s">
        <v>181</v>
      </c>
    </row>
    <row r="3" spans="2:5" ht="50.65">
      <c r="B3" s="3">
        <v>1</v>
      </c>
      <c r="C3" s="111" t="s">
        <v>175</v>
      </c>
      <c r="E3" s="112" t="s">
        <v>182</v>
      </c>
    </row>
    <row r="4" spans="2:5" ht="60.75" customHeight="1">
      <c r="B4" s="3">
        <v>2</v>
      </c>
      <c r="C4" s="111" t="s">
        <v>176</v>
      </c>
      <c r="E4" s="112" t="s">
        <v>183</v>
      </c>
    </row>
    <row r="5" spans="2:5" ht="41.25" customHeight="1">
      <c r="B5" s="3">
        <v>3</v>
      </c>
      <c r="C5" s="111" t="s">
        <v>177</v>
      </c>
    </row>
    <row r="6" spans="2:5" ht="41.25" customHeight="1">
      <c r="B6" s="3">
        <v>4</v>
      </c>
      <c r="C6" s="111" t="s">
        <v>178</v>
      </c>
    </row>
    <row r="7" spans="2:5" ht="41.25" customHeight="1">
      <c r="B7" s="3">
        <v>5</v>
      </c>
      <c r="C7" s="111" t="s">
        <v>180</v>
      </c>
    </row>
    <row r="8" spans="2:5" ht="41.25" customHeight="1">
      <c r="B8" s="88"/>
    </row>
  </sheetData>
  <phoneticPr fontId="2" type="noConversion"/>
  <hyperlinks>
    <hyperlink ref="E3" r:id="rId1" xr:uid="{65B424FB-2719-48DC-BBCB-88E7FB79D623}"/>
    <hyperlink ref="E4" r:id="rId2" xr:uid="{799ED0CD-BE2F-48BB-9B23-68AC9EFF41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7"/>
  <sheetViews>
    <sheetView topLeftCell="A13" workbookViewId="0">
      <selection activeCell="K6" sqref="K6"/>
    </sheetView>
  </sheetViews>
  <sheetFormatPr defaultRowHeight="16.899999999999999"/>
  <cols>
    <col min="1" max="1" width="9" style="156"/>
    <col min="2" max="6" width="10.125" style="156" bestFit="1" customWidth="1"/>
    <col min="7" max="9" width="9.0625" style="156" bestFit="1" customWidth="1"/>
    <col min="10" max="16384" width="9" style="156"/>
  </cols>
  <sheetData>
    <row r="1" spans="1:12" ht="18" customHeight="1" thickBot="1">
      <c r="A1" s="154" t="s">
        <v>122</v>
      </c>
      <c r="B1" s="154" t="s">
        <v>123</v>
      </c>
      <c r="C1" s="154" t="s">
        <v>124</v>
      </c>
      <c r="D1" s="155"/>
      <c r="E1" s="155"/>
    </row>
    <row r="2" spans="1:12" ht="18" customHeight="1">
      <c r="A2" s="152" t="s">
        <v>125</v>
      </c>
      <c r="B2" s="152" t="s">
        <v>123</v>
      </c>
      <c r="C2" s="152"/>
      <c r="D2" s="152"/>
      <c r="E2" s="152"/>
      <c r="F2" s="152"/>
      <c r="G2" s="152"/>
      <c r="H2" s="152"/>
      <c r="I2" s="152"/>
    </row>
    <row r="3" spans="1:12" ht="27">
      <c r="A3" s="153"/>
      <c r="B3" s="149">
        <v>44166</v>
      </c>
      <c r="C3" s="149">
        <v>44531</v>
      </c>
      <c r="D3" s="149">
        <v>44896</v>
      </c>
      <c r="E3" s="149">
        <v>45261</v>
      </c>
      <c r="F3" s="149">
        <v>45627</v>
      </c>
      <c r="G3" s="148" t="s">
        <v>127</v>
      </c>
      <c r="H3" s="148" t="s">
        <v>128</v>
      </c>
      <c r="I3" s="148" t="s">
        <v>129</v>
      </c>
      <c r="L3" s="75" t="s">
        <v>153</v>
      </c>
    </row>
    <row r="4" spans="1:12" ht="18" customHeight="1">
      <c r="A4" s="153"/>
      <c r="B4" s="157" t="s">
        <v>126</v>
      </c>
      <c r="C4" s="157" t="s">
        <v>126</v>
      </c>
      <c r="D4" s="157" t="s">
        <v>126</v>
      </c>
      <c r="E4" s="157" t="s">
        <v>126</v>
      </c>
      <c r="F4" s="157" t="s">
        <v>126</v>
      </c>
      <c r="G4" s="157" t="s">
        <v>126</v>
      </c>
      <c r="H4" s="157" t="s">
        <v>126</v>
      </c>
      <c r="I4" s="157" t="s">
        <v>126</v>
      </c>
    </row>
    <row r="5" spans="1:12">
      <c r="A5" s="150" t="s">
        <v>24</v>
      </c>
      <c r="B5" s="158">
        <v>912</v>
      </c>
      <c r="C5" s="159">
        <v>1254</v>
      </c>
      <c r="D5" s="159">
        <v>1413</v>
      </c>
      <c r="E5" s="159">
        <v>1584</v>
      </c>
      <c r="F5" s="159">
        <v>1698</v>
      </c>
      <c r="G5" s="160">
        <v>1850</v>
      </c>
      <c r="H5" s="160">
        <v>2035</v>
      </c>
      <c r="I5" s="160">
        <v>2221</v>
      </c>
    </row>
    <row r="6" spans="1:12">
      <c r="A6" s="150" t="s">
        <v>4</v>
      </c>
      <c r="B6" s="158">
        <v>112</v>
      </c>
      <c r="C6" s="158">
        <v>182</v>
      </c>
      <c r="D6" s="158">
        <v>279</v>
      </c>
      <c r="E6" s="158">
        <v>329</v>
      </c>
      <c r="F6" s="158">
        <v>313</v>
      </c>
      <c r="G6" s="161">
        <v>383</v>
      </c>
      <c r="H6" s="161">
        <v>423</v>
      </c>
      <c r="I6" s="161">
        <v>463</v>
      </c>
    </row>
    <row r="7" spans="1:12" ht="40.5">
      <c r="A7" s="150" t="s">
        <v>130</v>
      </c>
      <c r="B7" s="158">
        <v>112</v>
      </c>
      <c r="C7" s="158">
        <v>182</v>
      </c>
      <c r="D7" s="158">
        <v>279</v>
      </c>
      <c r="E7" s="158">
        <v>329</v>
      </c>
      <c r="F7" s="158">
        <v>313</v>
      </c>
      <c r="G7" s="162"/>
      <c r="H7" s="162"/>
      <c r="I7" s="162"/>
    </row>
    <row r="8" spans="1:12" ht="27">
      <c r="A8" s="150" t="s">
        <v>131</v>
      </c>
      <c r="B8" s="158">
        <v>127</v>
      </c>
      <c r="C8" s="158">
        <v>236</v>
      </c>
      <c r="D8" s="158">
        <v>297</v>
      </c>
      <c r="E8" s="158">
        <v>366</v>
      </c>
      <c r="F8" s="158">
        <v>394</v>
      </c>
      <c r="G8" s="161">
        <v>434</v>
      </c>
      <c r="H8" s="161">
        <v>476</v>
      </c>
      <c r="I8" s="161">
        <v>518</v>
      </c>
    </row>
    <row r="9" spans="1:12" ht="27">
      <c r="A9" s="150" t="s">
        <v>96</v>
      </c>
      <c r="B9" s="158">
        <v>103</v>
      </c>
      <c r="C9" s="158">
        <v>188</v>
      </c>
      <c r="D9" s="158">
        <v>233</v>
      </c>
      <c r="E9" s="158">
        <v>289</v>
      </c>
      <c r="F9" s="158">
        <v>314</v>
      </c>
      <c r="G9" s="161">
        <v>345</v>
      </c>
      <c r="H9" s="161">
        <v>371</v>
      </c>
      <c r="I9" s="161">
        <v>399</v>
      </c>
    </row>
    <row r="10" spans="1:12" ht="40.5">
      <c r="A10" s="150" t="s">
        <v>132</v>
      </c>
      <c r="B10" s="158">
        <v>103</v>
      </c>
      <c r="C10" s="158">
        <v>188</v>
      </c>
      <c r="D10" s="158">
        <v>233</v>
      </c>
      <c r="E10" s="158">
        <v>289</v>
      </c>
      <c r="F10" s="158">
        <v>313</v>
      </c>
      <c r="G10" s="161">
        <v>345</v>
      </c>
      <c r="H10" s="161">
        <v>370</v>
      </c>
      <c r="I10" s="161">
        <v>398</v>
      </c>
    </row>
    <row r="11" spans="1:12" ht="40.5">
      <c r="A11" s="150" t="s">
        <v>133</v>
      </c>
      <c r="B11" s="163"/>
      <c r="C11" s="163"/>
      <c r="D11" s="163"/>
      <c r="E11" s="163"/>
      <c r="F11" s="158">
        <v>1</v>
      </c>
      <c r="G11" s="162"/>
      <c r="H11" s="162"/>
      <c r="I11" s="162"/>
    </row>
    <row r="12" spans="1:12">
      <c r="A12" s="150" t="s">
        <v>57</v>
      </c>
      <c r="B12" s="159">
        <v>1270</v>
      </c>
      <c r="C12" s="159">
        <v>1283</v>
      </c>
      <c r="D12" s="159">
        <v>1428</v>
      </c>
      <c r="E12" s="159">
        <v>1583</v>
      </c>
      <c r="F12" s="159">
        <v>2192</v>
      </c>
      <c r="G12" s="160">
        <v>2374</v>
      </c>
      <c r="H12" s="160">
        <v>2555</v>
      </c>
      <c r="I12" s="160">
        <v>2764</v>
      </c>
    </row>
    <row r="13" spans="1:12">
      <c r="A13" s="150" t="s">
        <v>40</v>
      </c>
      <c r="B13" s="158">
        <v>198</v>
      </c>
      <c r="C13" s="158">
        <v>485</v>
      </c>
      <c r="D13" s="158">
        <v>499</v>
      </c>
      <c r="E13" s="158">
        <v>539</v>
      </c>
      <c r="F13" s="158">
        <v>648</v>
      </c>
      <c r="G13" s="161">
        <v>682</v>
      </c>
      <c r="H13" s="161">
        <v>722</v>
      </c>
      <c r="I13" s="161">
        <v>763</v>
      </c>
    </row>
    <row r="14" spans="1:12">
      <c r="A14" s="150" t="s">
        <v>38</v>
      </c>
      <c r="B14" s="159">
        <v>1073</v>
      </c>
      <c r="C14" s="158">
        <v>798</v>
      </c>
      <c r="D14" s="158">
        <v>929</v>
      </c>
      <c r="E14" s="159">
        <v>1044</v>
      </c>
      <c r="F14" s="159">
        <v>1544</v>
      </c>
      <c r="G14" s="160">
        <v>1692</v>
      </c>
      <c r="H14" s="160">
        <v>1833</v>
      </c>
      <c r="I14" s="160">
        <v>2001</v>
      </c>
    </row>
    <row r="15" spans="1:12" ht="27">
      <c r="A15" s="150" t="s">
        <v>134</v>
      </c>
      <c r="B15" s="159">
        <v>1073</v>
      </c>
      <c r="C15" s="158">
        <v>798</v>
      </c>
      <c r="D15" s="158">
        <v>929</v>
      </c>
      <c r="E15" s="159">
        <v>1044</v>
      </c>
      <c r="F15" s="159">
        <v>1510</v>
      </c>
      <c r="G15" s="160">
        <v>1657</v>
      </c>
      <c r="H15" s="160">
        <v>1798</v>
      </c>
      <c r="I15" s="160">
        <v>1965</v>
      </c>
    </row>
    <row r="16" spans="1:12" ht="40.5">
      <c r="A16" s="150" t="s">
        <v>135</v>
      </c>
      <c r="B16" s="163"/>
      <c r="C16" s="163"/>
      <c r="D16" s="163"/>
      <c r="E16" s="163"/>
      <c r="F16" s="158">
        <v>34</v>
      </c>
      <c r="G16" s="162"/>
      <c r="H16" s="162"/>
      <c r="I16" s="162"/>
    </row>
    <row r="17" spans="1:9">
      <c r="A17" s="150" t="s">
        <v>136</v>
      </c>
      <c r="B17" s="158">
        <v>53</v>
      </c>
      <c r="C17" s="158">
        <v>53</v>
      </c>
      <c r="D17" s="158">
        <v>53</v>
      </c>
      <c r="E17" s="158">
        <v>53</v>
      </c>
      <c r="F17" s="158">
        <v>88</v>
      </c>
      <c r="G17" s="161">
        <v>88</v>
      </c>
      <c r="H17" s="161">
        <v>88</v>
      </c>
      <c r="I17" s="161">
        <v>88</v>
      </c>
    </row>
    <row r="18" spans="1:9" ht="27">
      <c r="A18" s="150" t="s">
        <v>137</v>
      </c>
      <c r="B18" s="158">
        <v>241</v>
      </c>
      <c r="C18" s="158">
        <v>111</v>
      </c>
      <c r="D18" s="158">
        <v>154</v>
      </c>
      <c r="E18" s="158">
        <v>367</v>
      </c>
      <c r="F18" s="158">
        <v>195</v>
      </c>
      <c r="G18" s="161">
        <v>301</v>
      </c>
      <c r="H18" s="161">
        <v>295</v>
      </c>
      <c r="I18" s="161">
        <v>356</v>
      </c>
    </row>
    <row r="19" spans="1:9" ht="27">
      <c r="A19" s="150" t="s">
        <v>138</v>
      </c>
      <c r="B19" s="164">
        <v>-123</v>
      </c>
      <c r="C19" s="158">
        <v>224</v>
      </c>
      <c r="D19" s="158">
        <v>9</v>
      </c>
      <c r="E19" s="164">
        <v>-69</v>
      </c>
      <c r="F19" s="164">
        <v>-359</v>
      </c>
      <c r="G19" s="165">
        <v>-65</v>
      </c>
      <c r="H19" s="165">
        <v>-73</v>
      </c>
      <c r="I19" s="165">
        <v>-78</v>
      </c>
    </row>
    <row r="20" spans="1:9" ht="27">
      <c r="A20" s="150" t="s">
        <v>139</v>
      </c>
      <c r="B20" s="164">
        <v>-161</v>
      </c>
      <c r="C20" s="164">
        <v>-280</v>
      </c>
      <c r="D20" s="164">
        <v>-123</v>
      </c>
      <c r="E20" s="164">
        <v>-167</v>
      </c>
      <c r="F20" s="158">
        <v>159</v>
      </c>
      <c r="G20" s="165">
        <v>-182</v>
      </c>
      <c r="H20" s="165">
        <v>-193</v>
      </c>
      <c r="I20" s="165">
        <v>-226</v>
      </c>
    </row>
    <row r="21" spans="1:9">
      <c r="A21" s="150" t="s">
        <v>140</v>
      </c>
      <c r="B21" s="158">
        <v>7</v>
      </c>
      <c r="C21" s="158">
        <v>8</v>
      </c>
      <c r="D21" s="158">
        <v>14</v>
      </c>
      <c r="E21" s="158">
        <v>19</v>
      </c>
      <c r="F21" s="158">
        <v>17</v>
      </c>
      <c r="G21" s="161">
        <v>36</v>
      </c>
      <c r="H21" s="161">
        <v>36</v>
      </c>
      <c r="I21" s="161">
        <v>41</v>
      </c>
    </row>
    <row r="22" spans="1:9">
      <c r="A22" s="150" t="s">
        <v>91</v>
      </c>
      <c r="B22" s="158">
        <v>234</v>
      </c>
      <c r="C22" s="158">
        <v>103</v>
      </c>
      <c r="D22" s="158">
        <v>140</v>
      </c>
      <c r="E22" s="158">
        <v>348</v>
      </c>
      <c r="F22" s="158">
        <v>178</v>
      </c>
      <c r="G22" s="161">
        <v>239</v>
      </c>
      <c r="H22" s="161">
        <v>252</v>
      </c>
      <c r="I22" s="161">
        <v>274</v>
      </c>
    </row>
    <row r="23" spans="1:9" ht="27">
      <c r="A23" s="150" t="s">
        <v>141</v>
      </c>
      <c r="B23" s="158">
        <v>1</v>
      </c>
      <c r="C23" s="158">
        <v>201</v>
      </c>
      <c r="D23" s="158">
        <v>191</v>
      </c>
      <c r="E23" s="158">
        <v>196</v>
      </c>
      <c r="F23" s="158">
        <v>278</v>
      </c>
      <c r="G23" s="162"/>
      <c r="H23" s="162"/>
      <c r="I23" s="162"/>
    </row>
    <row r="24" spans="1:9" ht="27">
      <c r="A24" s="150" t="s">
        <v>142</v>
      </c>
      <c r="B24" s="158">
        <v>12.31</v>
      </c>
      <c r="C24" s="158">
        <v>14.54</v>
      </c>
      <c r="D24" s="158">
        <v>19.760000000000002</v>
      </c>
      <c r="E24" s="158">
        <v>20.78</v>
      </c>
      <c r="F24" s="158">
        <v>18.46</v>
      </c>
      <c r="G24" s="161">
        <v>20.7</v>
      </c>
      <c r="H24" s="161">
        <v>20.79</v>
      </c>
      <c r="I24" s="161">
        <v>20.85</v>
      </c>
    </row>
    <row r="25" spans="1:9">
      <c r="A25" s="150" t="s">
        <v>143</v>
      </c>
      <c r="B25" s="158">
        <v>11.32</v>
      </c>
      <c r="C25" s="158">
        <v>14.99</v>
      </c>
      <c r="D25" s="158">
        <v>16.510000000000002</v>
      </c>
      <c r="E25" s="158">
        <v>18.28</v>
      </c>
      <c r="F25" s="158">
        <v>18.5</v>
      </c>
      <c r="G25" s="161">
        <v>18.649999999999999</v>
      </c>
      <c r="H25" s="161">
        <v>18.23</v>
      </c>
      <c r="I25" s="161">
        <v>17.96</v>
      </c>
    </row>
    <row r="26" spans="1:9">
      <c r="A26" s="150" t="s">
        <v>144</v>
      </c>
      <c r="B26" s="158">
        <v>9.91</v>
      </c>
      <c r="C26" s="158">
        <v>20.100000000000001</v>
      </c>
      <c r="D26" s="158">
        <v>27.02</v>
      </c>
      <c r="E26" s="158">
        <v>29.35</v>
      </c>
      <c r="F26" s="158">
        <v>24.55</v>
      </c>
      <c r="G26" s="161">
        <v>21.79</v>
      </c>
      <c r="H26" s="161">
        <v>21.42</v>
      </c>
      <c r="I26" s="161">
        <v>21.15</v>
      </c>
    </row>
    <row r="27" spans="1:9">
      <c r="A27" s="150" t="s">
        <v>145</v>
      </c>
      <c r="B27" s="158">
        <v>7.92</v>
      </c>
      <c r="C27" s="158">
        <v>14.73</v>
      </c>
      <c r="D27" s="158">
        <v>17.21</v>
      </c>
      <c r="E27" s="158">
        <v>19.23</v>
      </c>
      <c r="F27" s="158">
        <v>16.64</v>
      </c>
      <c r="G27" s="161">
        <v>15.11</v>
      </c>
      <c r="H27" s="161">
        <v>15.05</v>
      </c>
      <c r="I27" s="161">
        <v>15</v>
      </c>
    </row>
    <row r="28" spans="1:9">
      <c r="A28" s="150" t="s">
        <v>94</v>
      </c>
      <c r="B28" s="158">
        <v>18.420000000000002</v>
      </c>
      <c r="C28" s="158">
        <v>60.73</v>
      </c>
      <c r="D28" s="158">
        <v>53.71</v>
      </c>
      <c r="E28" s="158">
        <v>51.66</v>
      </c>
      <c r="F28" s="158">
        <v>41.99</v>
      </c>
      <c r="G28" s="161">
        <v>40.31</v>
      </c>
      <c r="H28" s="161">
        <v>39.39</v>
      </c>
      <c r="I28" s="161">
        <v>38.130000000000003</v>
      </c>
    </row>
    <row r="29" spans="1:9" ht="27">
      <c r="A29" s="150" t="s">
        <v>146</v>
      </c>
      <c r="B29" s="166">
        <v>2116.1</v>
      </c>
      <c r="C29" s="166">
        <v>1568.83</v>
      </c>
      <c r="D29" s="166">
        <v>1795.21</v>
      </c>
      <c r="E29" s="166">
        <v>2020.18</v>
      </c>
      <c r="F29" s="166">
        <v>1603.74</v>
      </c>
      <c r="G29" s="162"/>
      <c r="H29" s="162"/>
      <c r="I29" s="162"/>
    </row>
    <row r="30" spans="1:9">
      <c r="A30" s="150" t="s">
        <v>87</v>
      </c>
      <c r="B30" s="158">
        <v>672</v>
      </c>
      <c r="C30" s="159">
        <v>1224</v>
      </c>
      <c r="D30" s="159">
        <v>1519</v>
      </c>
      <c r="E30" s="159">
        <v>1885</v>
      </c>
      <c r="F30" s="159">
        <v>2064</v>
      </c>
      <c r="G30" s="160">
        <v>2364</v>
      </c>
      <c r="H30" s="160">
        <v>2536</v>
      </c>
      <c r="I30" s="160">
        <v>2727</v>
      </c>
    </row>
    <row r="31" spans="1:9">
      <c r="A31" s="150" t="s">
        <v>147</v>
      </c>
      <c r="B31" s="163"/>
      <c r="C31" s="163"/>
      <c r="D31" s="163"/>
      <c r="E31" s="163"/>
      <c r="F31" s="158">
        <v>17.2</v>
      </c>
      <c r="G31" s="161">
        <v>20.98</v>
      </c>
      <c r="H31" s="161">
        <v>19.559999999999999</v>
      </c>
      <c r="I31" s="161">
        <v>18.190000000000001</v>
      </c>
    </row>
    <row r="32" spans="1:9">
      <c r="A32" s="150" t="s">
        <v>88</v>
      </c>
      <c r="B32" s="159">
        <v>6984</v>
      </c>
      <c r="C32" s="159">
        <v>5196</v>
      </c>
      <c r="D32" s="159">
        <v>6046</v>
      </c>
      <c r="E32" s="159">
        <v>6796</v>
      </c>
      <c r="F32" s="159">
        <v>10397</v>
      </c>
      <c r="G32" s="160">
        <v>11410</v>
      </c>
      <c r="H32" s="160">
        <v>12381</v>
      </c>
      <c r="I32" s="160">
        <v>13531</v>
      </c>
    </row>
    <row r="33" spans="1:9">
      <c r="A33" s="150" t="s">
        <v>148</v>
      </c>
      <c r="B33" s="158">
        <v>0</v>
      </c>
      <c r="C33" s="158">
        <v>0</v>
      </c>
      <c r="D33" s="158">
        <v>0</v>
      </c>
      <c r="E33" s="158">
        <v>0</v>
      </c>
      <c r="F33" s="158">
        <v>3.41</v>
      </c>
      <c r="G33" s="161">
        <v>4.3499999999999996</v>
      </c>
      <c r="H33" s="161">
        <v>4.01</v>
      </c>
      <c r="I33" s="161">
        <v>3.67</v>
      </c>
    </row>
    <row r="34" spans="1:9" ht="27">
      <c r="A34" s="150" t="s">
        <v>149</v>
      </c>
      <c r="B34" s="159">
        <v>1607</v>
      </c>
      <c r="C34" s="159">
        <v>2491</v>
      </c>
      <c r="D34" s="159">
        <v>1453</v>
      </c>
      <c r="E34" s="159">
        <v>1162</v>
      </c>
      <c r="F34" s="159">
        <v>1277</v>
      </c>
      <c r="G34" s="160">
        <v>1361</v>
      </c>
      <c r="H34" s="160">
        <v>1585</v>
      </c>
      <c r="I34" s="160">
        <v>1585</v>
      </c>
    </row>
    <row r="35" spans="1:9" ht="27">
      <c r="A35" s="150" t="s">
        <v>150</v>
      </c>
      <c r="B35" s="163"/>
      <c r="C35" s="163"/>
      <c r="D35" s="163"/>
      <c r="E35" s="163"/>
      <c r="F35" s="158">
        <v>3.6</v>
      </c>
      <c r="G35" s="161">
        <v>2.74</v>
      </c>
      <c r="H35" s="161">
        <v>3.2</v>
      </c>
      <c r="I35" s="161">
        <v>3.2</v>
      </c>
    </row>
    <row r="36" spans="1:9" ht="27">
      <c r="A36" s="150" t="s">
        <v>151</v>
      </c>
      <c r="B36" s="158">
        <v>193.67</v>
      </c>
      <c r="C36" s="158">
        <v>164.93</v>
      </c>
      <c r="D36" s="158">
        <v>77.540000000000006</v>
      </c>
      <c r="E36" s="158">
        <v>49.98</v>
      </c>
      <c r="F36" s="158">
        <v>59.17</v>
      </c>
      <c r="G36" s="161">
        <v>57.57</v>
      </c>
      <c r="H36" s="161">
        <v>62.51</v>
      </c>
      <c r="I36" s="161">
        <v>58.11</v>
      </c>
    </row>
    <row r="37" spans="1:9" ht="40.9" thickBot="1">
      <c r="A37" s="151" t="s">
        <v>152</v>
      </c>
      <c r="B37" s="167">
        <v>15360574</v>
      </c>
      <c r="C37" s="167">
        <v>15360574</v>
      </c>
      <c r="D37" s="167">
        <v>15360574</v>
      </c>
      <c r="E37" s="167">
        <v>15360574</v>
      </c>
      <c r="F37" s="167">
        <v>14592545</v>
      </c>
      <c r="G37" s="168"/>
      <c r="H37" s="168"/>
      <c r="I37" s="168"/>
    </row>
  </sheetData>
  <mergeCells count="2">
    <mergeCell ref="A2:A4"/>
    <mergeCell ref="B2:I2"/>
  </mergeCells>
  <phoneticPr fontId="2" type="noConversion"/>
  <hyperlinks>
    <hyperlink ref="A1" r:id="rId1" tooltip="분기" display="javascript:;" xr:uid="{238A0F8E-F64A-4CDD-BCC3-243893282999}"/>
    <hyperlink ref="B1" r:id="rId2" tooltip="연간" display="javascript:;" xr:uid="{04A95B2D-2ABC-49FB-A734-962489F6FD5F}"/>
    <hyperlink ref="C1" r:id="rId3" tooltip="분기" display="javascript:;" xr:uid="{DF9CDE07-0D9D-4B03-B512-62F14B1D82C2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55"/>
  <sheetViews>
    <sheetView showGridLines="0" tabSelected="1" topLeftCell="A40" workbookViewId="0">
      <selection activeCell="K45" sqref="K45"/>
    </sheetView>
  </sheetViews>
  <sheetFormatPr defaultRowHeight="16.899999999999999"/>
  <cols>
    <col min="1" max="1" width="2" customWidth="1"/>
    <col min="3" max="3" width="18" customWidth="1"/>
    <col min="4" max="14" width="11.125" customWidth="1"/>
  </cols>
  <sheetData>
    <row r="2" spans="2:17">
      <c r="B2" s="45" t="s">
        <v>42</v>
      </c>
      <c r="C2" s="46">
        <v>45771</v>
      </c>
      <c r="Q2" t="s">
        <v>22</v>
      </c>
    </row>
    <row r="3" spans="2:17">
      <c r="B3" s="50" t="s">
        <v>16</v>
      </c>
      <c r="C3" s="42" t="s">
        <v>195</v>
      </c>
      <c r="D3" s="51" t="s">
        <v>114</v>
      </c>
      <c r="E3" s="47">
        <v>48350</v>
      </c>
      <c r="F3" s="50" t="s">
        <v>112</v>
      </c>
      <c r="G3" s="119">
        <v>0.20569999999999999</v>
      </c>
      <c r="H3" s="120"/>
      <c r="I3" s="121"/>
    </row>
    <row r="4" spans="2:17">
      <c r="B4" s="50" t="s">
        <v>19</v>
      </c>
      <c r="C4" s="89" t="s">
        <v>196</v>
      </c>
      <c r="D4" s="51" t="s">
        <v>115</v>
      </c>
      <c r="E4" s="47">
        <v>71900</v>
      </c>
      <c r="F4" s="128" t="s">
        <v>21</v>
      </c>
      <c r="G4" s="122" t="s">
        <v>199</v>
      </c>
      <c r="H4" s="121"/>
      <c r="I4" s="6">
        <v>78.430000000000007</v>
      </c>
    </row>
    <row r="5" spans="2:17">
      <c r="B5" s="51" t="s">
        <v>111</v>
      </c>
      <c r="C5" s="3">
        <v>7092</v>
      </c>
      <c r="D5" s="51" t="s">
        <v>116</v>
      </c>
      <c r="E5" s="47">
        <v>14500</v>
      </c>
      <c r="F5" s="129"/>
      <c r="G5" s="122" t="s">
        <v>200</v>
      </c>
      <c r="H5" s="121"/>
      <c r="I5" s="6">
        <v>0.48</v>
      </c>
    </row>
    <row r="6" spans="2:17">
      <c r="B6" s="50" t="s">
        <v>17</v>
      </c>
      <c r="C6" s="3" t="s">
        <v>197</v>
      </c>
      <c r="D6" s="51" t="s">
        <v>117</v>
      </c>
      <c r="E6" s="47" t="s">
        <v>166</v>
      </c>
      <c r="F6" s="129"/>
      <c r="G6" s="122"/>
      <c r="H6" s="121"/>
      <c r="I6" s="6"/>
    </row>
    <row r="7" spans="2:17">
      <c r="B7" s="50" t="s">
        <v>18</v>
      </c>
      <c r="C7" s="3" t="s">
        <v>198</v>
      </c>
      <c r="D7" s="51" t="s">
        <v>29</v>
      </c>
      <c r="E7" s="48">
        <v>23.55</v>
      </c>
      <c r="F7" s="129"/>
      <c r="G7" s="122"/>
      <c r="H7" s="121"/>
      <c r="I7" s="6"/>
    </row>
    <row r="8" spans="2:17">
      <c r="B8" s="50" t="s">
        <v>20</v>
      </c>
      <c r="C8" s="43">
        <v>14592545</v>
      </c>
      <c r="D8" s="52" t="s">
        <v>118</v>
      </c>
      <c r="E8" s="49" t="s">
        <v>166</v>
      </c>
      <c r="F8" s="130"/>
      <c r="G8" s="116"/>
      <c r="H8" s="117"/>
      <c r="I8" s="6"/>
    </row>
    <row r="9" spans="2:17">
      <c r="B9" s="50" t="s">
        <v>113</v>
      </c>
      <c r="C9" s="44">
        <v>3.0000000000000001E-3</v>
      </c>
      <c r="D9" s="51" t="s">
        <v>31</v>
      </c>
      <c r="E9" s="48">
        <v>4.7699999999999996</v>
      </c>
      <c r="F9" s="51" t="s">
        <v>119</v>
      </c>
      <c r="G9" s="3" t="s">
        <v>121</v>
      </c>
      <c r="H9" s="51" t="s">
        <v>120</v>
      </c>
      <c r="I9" s="3" t="s">
        <v>121</v>
      </c>
    </row>
    <row r="10" spans="2:17" ht="17.25" thickBot="1"/>
    <row r="11" spans="2:17" ht="17.25" thickBot="1">
      <c r="B11" s="135" t="s">
        <v>23</v>
      </c>
      <c r="C11" s="136"/>
      <c r="D11" s="13">
        <v>2017</v>
      </c>
      <c r="E11" s="11">
        <v>2018</v>
      </c>
      <c r="F11" s="11">
        <v>2019</v>
      </c>
      <c r="G11" s="11">
        <v>2020</v>
      </c>
      <c r="H11" s="11">
        <v>2021</v>
      </c>
      <c r="I11" s="11">
        <v>2022</v>
      </c>
      <c r="J11" s="11">
        <v>2023</v>
      </c>
      <c r="K11" s="12">
        <v>2024</v>
      </c>
      <c r="L11" s="57" t="s">
        <v>43</v>
      </c>
      <c r="M11" s="58" t="s">
        <v>44</v>
      </c>
      <c r="N11" s="59" t="s">
        <v>45</v>
      </c>
    </row>
    <row r="12" spans="2:17">
      <c r="B12" s="123" t="s">
        <v>0</v>
      </c>
      <c r="C12" s="124"/>
      <c r="D12" s="14">
        <f>연간손익!I2</f>
        <v>1329</v>
      </c>
      <c r="E12" s="15">
        <f>연간손익!H2</f>
        <v>1085</v>
      </c>
      <c r="F12" s="15">
        <f>연간손익!G2</f>
        <v>983</v>
      </c>
      <c r="G12" s="15">
        <f>연간손익!F2</f>
        <v>912</v>
      </c>
      <c r="H12" s="15">
        <f>연간손익!E2</f>
        <v>1255</v>
      </c>
      <c r="I12" s="15">
        <f>연간손익!D2</f>
        <v>1413</v>
      </c>
      <c r="J12" s="15">
        <f>연간손익!C2</f>
        <v>1584</v>
      </c>
      <c r="K12" s="16">
        <f>연간손익!B2</f>
        <v>1698</v>
      </c>
      <c r="L12" s="76">
        <f>Sheet6!G5</f>
        <v>1850</v>
      </c>
      <c r="M12" s="76">
        <f>Sheet6!H5</f>
        <v>2035</v>
      </c>
      <c r="N12" s="76">
        <f>Sheet6!I5</f>
        <v>2221</v>
      </c>
    </row>
    <row r="13" spans="2:17">
      <c r="B13" s="125" t="s">
        <v>1</v>
      </c>
      <c r="C13" s="120"/>
      <c r="D13" s="17">
        <f>연간손익!I3</f>
        <v>990</v>
      </c>
      <c r="E13" s="18">
        <f>연간손익!H3</f>
        <v>829</v>
      </c>
      <c r="F13" s="18">
        <f>연간손익!G3</f>
        <v>736</v>
      </c>
      <c r="G13" s="18">
        <f>연간손익!F3</f>
        <v>665</v>
      </c>
      <c r="H13" s="18">
        <f>연간손익!E3</f>
        <v>942</v>
      </c>
      <c r="I13" s="18">
        <f>연간손익!D3</f>
        <v>1004</v>
      </c>
      <c r="J13" s="18">
        <f>연간손익!C3</f>
        <v>1115</v>
      </c>
      <c r="K13" s="19">
        <f>연간손익!B3</f>
        <v>1190</v>
      </c>
      <c r="L13" s="63"/>
      <c r="M13" s="64"/>
      <c r="N13" s="65"/>
    </row>
    <row r="14" spans="2:17">
      <c r="B14" s="125" t="s">
        <v>2</v>
      </c>
      <c r="C14" s="120"/>
      <c r="D14" s="17">
        <f>연간손익!I4</f>
        <v>339</v>
      </c>
      <c r="E14" s="18">
        <f>연간손익!H4</f>
        <v>256</v>
      </c>
      <c r="F14" s="18">
        <f>연간손익!G4</f>
        <v>247</v>
      </c>
      <c r="G14" s="18">
        <f>연간손익!F4</f>
        <v>248</v>
      </c>
      <c r="H14" s="18">
        <f>연간손익!E4</f>
        <v>312</v>
      </c>
      <c r="I14" s="18">
        <f>연간손익!D4</f>
        <v>409</v>
      </c>
      <c r="J14" s="18">
        <f>연간손익!C4</f>
        <v>468</v>
      </c>
      <c r="K14" s="19">
        <f>연간손익!B4</f>
        <v>508</v>
      </c>
      <c r="L14" s="63"/>
      <c r="M14" s="64"/>
      <c r="N14" s="65"/>
    </row>
    <row r="15" spans="2:17">
      <c r="B15" s="125" t="s">
        <v>3</v>
      </c>
      <c r="C15" s="120"/>
      <c r="D15" s="17">
        <f>연간손익!I5</f>
        <v>122</v>
      </c>
      <c r="E15" s="18">
        <f>연간손익!H5</f>
        <v>106</v>
      </c>
      <c r="F15" s="18">
        <f>연간손익!G5</f>
        <v>109</v>
      </c>
      <c r="G15" s="18">
        <f>연간손익!F5</f>
        <v>135</v>
      </c>
      <c r="H15" s="18">
        <f>연간손익!E5</f>
        <v>130</v>
      </c>
      <c r="I15" s="18">
        <f>연간손익!D5</f>
        <v>130</v>
      </c>
      <c r="J15" s="18">
        <f>연간손익!C5</f>
        <v>139</v>
      </c>
      <c r="K15" s="19">
        <f>연간손익!B5</f>
        <v>195</v>
      </c>
      <c r="L15" s="63"/>
      <c r="M15" s="64"/>
      <c r="N15" s="65"/>
    </row>
    <row r="16" spans="2:17">
      <c r="B16" s="125" t="s">
        <v>4</v>
      </c>
      <c r="C16" s="120"/>
      <c r="D16" s="17">
        <f>연간손익!I6</f>
        <v>218</v>
      </c>
      <c r="E16" s="18">
        <f>연간손익!H6</f>
        <v>150</v>
      </c>
      <c r="F16" s="18">
        <f>연간손익!G6</f>
        <v>138</v>
      </c>
      <c r="G16" s="18">
        <f>연간손익!F6</f>
        <v>112</v>
      </c>
      <c r="H16" s="18">
        <f>연간손익!E6</f>
        <v>182</v>
      </c>
      <c r="I16" s="18">
        <f>연간손익!D6</f>
        <v>279</v>
      </c>
      <c r="J16" s="18">
        <f>연간손익!C6</f>
        <v>329</v>
      </c>
      <c r="K16" s="19">
        <f>연간손익!B6</f>
        <v>313</v>
      </c>
      <c r="L16" s="77">
        <f>Sheet6!G6</f>
        <v>383</v>
      </c>
      <c r="M16" s="77">
        <f>Sheet6!H6</f>
        <v>423</v>
      </c>
      <c r="N16" s="77">
        <f>Sheet6!I6</f>
        <v>463</v>
      </c>
    </row>
    <row r="17" spans="2:14" ht="17.25" thickBot="1">
      <c r="B17" s="131" t="s">
        <v>25</v>
      </c>
      <c r="C17" s="132"/>
      <c r="D17" s="20">
        <f>연간손익!I14</f>
        <v>221</v>
      </c>
      <c r="E17" s="21">
        <f>연간손익!H14</f>
        <v>190</v>
      </c>
      <c r="F17" s="21">
        <f>연간손익!G14</f>
        <v>113</v>
      </c>
      <c r="G17" s="21">
        <f>연간손익!F14</f>
        <v>103</v>
      </c>
      <c r="H17" s="21">
        <f>연간손익!E14</f>
        <v>188</v>
      </c>
      <c r="I17" s="21">
        <f>연간손익!D14</f>
        <v>233</v>
      </c>
      <c r="J17" s="21">
        <f>연간손익!C14</f>
        <v>289</v>
      </c>
      <c r="K17" s="22">
        <f>연간손익!B14</f>
        <v>314</v>
      </c>
      <c r="L17" s="78">
        <f>Sheet6!G9</f>
        <v>345</v>
      </c>
      <c r="M17" s="78">
        <f>Sheet6!H9</f>
        <v>371</v>
      </c>
      <c r="N17" s="78">
        <f>Sheet6!I9</f>
        <v>399</v>
      </c>
    </row>
    <row r="18" spans="2:14">
      <c r="B18" s="123" t="s">
        <v>41</v>
      </c>
      <c r="C18" s="124"/>
      <c r="D18" s="23">
        <f>연간재무!I31</f>
        <v>630</v>
      </c>
      <c r="E18" s="24">
        <f>연간재무!H31</f>
        <v>317</v>
      </c>
      <c r="F18" s="15">
        <f>연간재무!G31</f>
        <v>324</v>
      </c>
      <c r="G18" s="24">
        <f>연간재무!F31</f>
        <v>198</v>
      </c>
      <c r="H18" s="24">
        <f>연간재무!E31</f>
        <v>485</v>
      </c>
      <c r="I18" s="24">
        <f>연간재무!D31</f>
        <v>499</v>
      </c>
      <c r="J18" s="24">
        <f>연간재무!C31</f>
        <v>539</v>
      </c>
      <c r="K18" s="25">
        <f>연간재무!B31</f>
        <v>648</v>
      </c>
      <c r="L18" s="56">
        <f>Sheet6!G13</f>
        <v>682</v>
      </c>
      <c r="M18" s="56">
        <f>Sheet6!H13</f>
        <v>722</v>
      </c>
      <c r="N18" s="56">
        <f>Sheet6!I13</f>
        <v>763</v>
      </c>
    </row>
    <row r="19" spans="2:14">
      <c r="B19" s="126" t="s">
        <v>105</v>
      </c>
      <c r="C19" s="127"/>
      <c r="D19" s="26">
        <f>연간재무!I17</f>
        <v>205</v>
      </c>
      <c r="E19" s="3">
        <f>연간재무!H17</f>
        <v>80</v>
      </c>
      <c r="F19" s="18">
        <f>연간재무!G17</f>
        <v>80</v>
      </c>
      <c r="G19" s="3">
        <f>연간재무!F17</f>
        <v>0</v>
      </c>
      <c r="H19" s="3">
        <f>연간재무!E17</f>
        <v>100</v>
      </c>
      <c r="I19" s="3">
        <f>연간재무!D17</f>
        <v>90</v>
      </c>
      <c r="J19" s="3">
        <f>연간재무!C17</f>
        <v>90</v>
      </c>
      <c r="K19" s="27">
        <f>연간재무!B17</f>
        <v>269</v>
      </c>
      <c r="L19" s="10"/>
      <c r="M19" s="2"/>
      <c r="N19" s="7"/>
    </row>
    <row r="20" spans="2:14">
      <c r="B20" s="126" t="s">
        <v>106</v>
      </c>
      <c r="C20" s="127"/>
      <c r="D20" s="26">
        <f>연간재무!I24</f>
        <v>0</v>
      </c>
      <c r="E20" s="3">
        <f>연간재무!H24</f>
        <v>0</v>
      </c>
      <c r="F20" s="18">
        <f>연간재무!G24</f>
        <v>0</v>
      </c>
      <c r="G20" s="3">
        <f>연간재무!F24</f>
        <v>0</v>
      </c>
      <c r="H20" s="3">
        <f>연간재무!E24</f>
        <v>0</v>
      </c>
      <c r="I20" s="3">
        <f>연간재무!D24</f>
        <v>0</v>
      </c>
      <c r="J20" s="3">
        <f>연간재무!C24</f>
        <v>0</v>
      </c>
      <c r="K20" s="27">
        <f>연간재무!B24</f>
        <v>0</v>
      </c>
      <c r="L20" s="10"/>
      <c r="M20" s="2"/>
      <c r="N20" s="7"/>
    </row>
    <row r="21" spans="2:14">
      <c r="B21" s="126" t="s">
        <v>110</v>
      </c>
      <c r="C21" s="127"/>
      <c r="D21" s="26">
        <f>SUM(D19:D20)</f>
        <v>205</v>
      </c>
      <c r="E21" s="3">
        <f t="shared" ref="E21:K21" si="0">SUM(E19:E20)</f>
        <v>80</v>
      </c>
      <c r="F21" s="3">
        <f t="shared" si="0"/>
        <v>80</v>
      </c>
      <c r="G21" s="3">
        <f t="shared" si="0"/>
        <v>0</v>
      </c>
      <c r="H21" s="3">
        <f t="shared" si="0"/>
        <v>100</v>
      </c>
      <c r="I21" s="3">
        <f t="shared" si="0"/>
        <v>90</v>
      </c>
      <c r="J21" s="3">
        <f t="shared" si="0"/>
        <v>90</v>
      </c>
      <c r="K21" s="27">
        <f t="shared" si="0"/>
        <v>269</v>
      </c>
      <c r="L21" s="10"/>
      <c r="M21" s="2"/>
      <c r="N21" s="7"/>
    </row>
    <row r="22" spans="2:14">
      <c r="B22" s="125" t="s">
        <v>39</v>
      </c>
      <c r="C22" s="120"/>
      <c r="D22" s="26">
        <f>연간재무!I34</f>
        <v>1450</v>
      </c>
      <c r="E22" s="3">
        <f>연간재무!H34</f>
        <v>985</v>
      </c>
      <c r="F22" s="18">
        <f>연간재무!G34</f>
        <v>1012</v>
      </c>
      <c r="G22" s="18">
        <f>연간재무!F34</f>
        <v>1073</v>
      </c>
      <c r="H22" s="18">
        <f>연간재무!E34</f>
        <v>798</v>
      </c>
      <c r="I22" s="18">
        <f>연간재무!D34</f>
        <v>929</v>
      </c>
      <c r="J22" s="18">
        <f>연간재무!C34</f>
        <v>1044</v>
      </c>
      <c r="K22" s="19">
        <f>연간재무!B34</f>
        <v>1544</v>
      </c>
      <c r="L22" s="169">
        <f>Sheet6!G14</f>
        <v>1692</v>
      </c>
      <c r="M22" s="169">
        <f>Sheet6!H14</f>
        <v>1833</v>
      </c>
      <c r="N22" s="169">
        <f>Sheet6!I14</f>
        <v>2001</v>
      </c>
    </row>
    <row r="23" spans="2:14">
      <c r="B23" s="125" t="s">
        <v>107</v>
      </c>
      <c r="C23" s="120"/>
      <c r="D23" s="26">
        <f>연간재무!I8</f>
        <v>332</v>
      </c>
      <c r="E23" s="3">
        <f>연간재무!H8</f>
        <v>243</v>
      </c>
      <c r="F23" s="18">
        <f>연간재무!G8</f>
        <v>262</v>
      </c>
      <c r="G23" s="18">
        <f>연간재무!F8</f>
        <v>195</v>
      </c>
      <c r="H23" s="18">
        <f>연간재무!E8</f>
        <v>224</v>
      </c>
      <c r="I23" s="18">
        <f>연간재무!D8</f>
        <v>288</v>
      </c>
      <c r="J23" s="18">
        <f>연간재무!C8</f>
        <v>258</v>
      </c>
      <c r="K23" s="19">
        <f>연간재무!B8</f>
        <v>422</v>
      </c>
      <c r="L23" s="10"/>
      <c r="M23" s="2"/>
      <c r="N23" s="7"/>
    </row>
    <row r="24" spans="2:14" ht="17.25" thickBot="1">
      <c r="B24" s="131" t="s">
        <v>108</v>
      </c>
      <c r="C24" s="132"/>
      <c r="D24" s="20">
        <f>연간재무!I9</f>
        <v>660</v>
      </c>
      <c r="E24" s="28">
        <f>연간재무!H9</f>
        <v>392</v>
      </c>
      <c r="F24" s="21">
        <f>연간재무!G9</f>
        <v>346</v>
      </c>
      <c r="G24" s="21">
        <f>연간재무!F9</f>
        <v>248</v>
      </c>
      <c r="H24" s="21">
        <f>연간재무!E9</f>
        <v>396</v>
      </c>
      <c r="I24" s="21">
        <f>연간재무!D9</f>
        <v>439</v>
      </c>
      <c r="J24" s="21">
        <f>연간재무!C9</f>
        <v>425</v>
      </c>
      <c r="K24" s="22">
        <f>연간재무!B9</f>
        <v>457</v>
      </c>
      <c r="L24" s="69"/>
      <c r="M24" s="70"/>
      <c r="N24" s="71"/>
    </row>
    <row r="25" spans="2:14">
      <c r="B25" s="123" t="s">
        <v>35</v>
      </c>
      <c r="C25" s="124"/>
      <c r="D25" s="23">
        <f>연간현금!I3</f>
        <v>127</v>
      </c>
      <c r="E25" s="24">
        <f>연간현금!H3</f>
        <v>50</v>
      </c>
      <c r="F25" s="24">
        <f>연간현금!G3</f>
        <v>129</v>
      </c>
      <c r="G25" s="24">
        <f>연간현금!F3</f>
        <v>241</v>
      </c>
      <c r="H25" s="24">
        <f>연간현금!E3</f>
        <v>111</v>
      </c>
      <c r="I25" s="24">
        <f>연간현금!D3</f>
        <v>154</v>
      </c>
      <c r="J25" s="24">
        <f>연간현금!C3</f>
        <v>367</v>
      </c>
      <c r="K25" s="25">
        <f>연간현금!B3</f>
        <v>195</v>
      </c>
      <c r="L25" s="60"/>
      <c r="M25" s="61"/>
      <c r="N25" s="62"/>
    </row>
    <row r="26" spans="2:14">
      <c r="B26" s="125" t="s">
        <v>36</v>
      </c>
      <c r="C26" s="120"/>
      <c r="D26" s="26">
        <f>연간현금!I4</f>
        <v>7</v>
      </c>
      <c r="E26" s="3">
        <f>연간현금!H4</f>
        <v>682</v>
      </c>
      <c r="F26" s="3">
        <f>연간현금!G4</f>
        <v>-11</v>
      </c>
      <c r="G26" s="3">
        <f>연간현금!F4</f>
        <v>-123</v>
      </c>
      <c r="H26" s="3">
        <f>연간현금!E4</f>
        <v>224</v>
      </c>
      <c r="I26" s="3">
        <f>연간현금!D4</f>
        <v>9</v>
      </c>
      <c r="J26" s="3">
        <f>연간현금!C4</f>
        <v>-69</v>
      </c>
      <c r="K26" s="27">
        <f>연간현금!B4</f>
        <v>-359</v>
      </c>
      <c r="L26" s="63"/>
      <c r="M26" s="64"/>
      <c r="N26" s="65"/>
    </row>
    <row r="27" spans="2:14">
      <c r="B27" s="125" t="s">
        <v>37</v>
      </c>
      <c r="C27" s="120"/>
      <c r="D27" s="26">
        <f>연간현금!I5</f>
        <v>-151</v>
      </c>
      <c r="E27" s="3">
        <f>연간현금!H5</f>
        <v>-754</v>
      </c>
      <c r="F27" s="3">
        <f>연간현금!G5</f>
        <v>-91</v>
      </c>
      <c r="G27" s="3">
        <f>연간현금!F5</f>
        <v>-161</v>
      </c>
      <c r="H27" s="3">
        <f>연간현금!E5</f>
        <v>-280</v>
      </c>
      <c r="I27" s="3">
        <f>연간현금!D5</f>
        <v>-123</v>
      </c>
      <c r="J27" s="3">
        <f>연간현금!C5</f>
        <v>-167</v>
      </c>
      <c r="K27" s="27">
        <f>연간현금!B5</f>
        <v>159</v>
      </c>
      <c r="L27" s="63"/>
      <c r="M27" s="64"/>
      <c r="N27" s="65"/>
    </row>
    <row r="28" spans="2:14" ht="17.25" thickBot="1">
      <c r="B28" s="131" t="s">
        <v>109</v>
      </c>
      <c r="C28" s="132"/>
      <c r="D28" s="20">
        <f>연간현금!I10</f>
        <v>104</v>
      </c>
      <c r="E28" s="28">
        <f>연간현금!H10</f>
        <v>41</v>
      </c>
      <c r="F28" s="28">
        <f>연간현금!G10</f>
        <v>126</v>
      </c>
      <c r="G28" s="28">
        <f>연간현금!F10</f>
        <v>234</v>
      </c>
      <c r="H28" s="28">
        <f>연간현금!E10</f>
        <v>103</v>
      </c>
      <c r="I28" s="28">
        <f>연간현금!D10</f>
        <v>140</v>
      </c>
      <c r="J28" s="28">
        <f>연간현금!C10</f>
        <v>348</v>
      </c>
      <c r="K28" s="29">
        <f>연간현금!B10</f>
        <v>178</v>
      </c>
      <c r="L28" s="66"/>
      <c r="M28" s="67"/>
      <c r="N28" s="68"/>
    </row>
    <row r="29" spans="2:14">
      <c r="B29" s="123" t="s">
        <v>101</v>
      </c>
      <c r="C29" s="124"/>
      <c r="D29" s="30">
        <f>기본정보!I24</f>
        <v>0.33</v>
      </c>
      <c r="E29" s="31">
        <f>기본정보!H24</f>
        <v>0.48</v>
      </c>
      <c r="F29" s="31">
        <f>기본정보!G24</f>
        <v>0.72</v>
      </c>
      <c r="G29" s="31">
        <f>기본정보!F24</f>
        <v>1.94</v>
      </c>
      <c r="H29" s="31">
        <f>기본정보!E24</f>
        <v>1.65</v>
      </c>
      <c r="I29" s="31">
        <f>기본정보!D24</f>
        <v>0.78</v>
      </c>
      <c r="J29" s="31">
        <f>기본정보!C24</f>
        <v>0.5</v>
      </c>
      <c r="K29" s="32">
        <f>기본정보!B24</f>
        <v>0.59</v>
      </c>
      <c r="L29" s="60"/>
      <c r="M29" s="61"/>
      <c r="N29" s="62"/>
    </row>
    <row r="30" spans="2:14">
      <c r="B30" s="125" t="s">
        <v>102</v>
      </c>
      <c r="C30" s="120"/>
      <c r="D30" s="33" t="str">
        <f>기본정보!I25</f>
        <v>N/A</v>
      </c>
      <c r="E30" s="34" t="str">
        <f>기본정보!H25</f>
        <v>N/A</v>
      </c>
      <c r="F30" s="34" t="str">
        <f>기본정보!G25</f>
        <v>N/A</v>
      </c>
      <c r="G30" s="34" t="str">
        <f>기본정보!F25</f>
        <v>N/A</v>
      </c>
      <c r="H30" s="34" t="str">
        <f>기본정보!E25</f>
        <v>N/A</v>
      </c>
      <c r="I30" s="34" t="str">
        <f>기본정보!D25</f>
        <v>N/A</v>
      </c>
      <c r="J30" s="34" t="str">
        <f>기본정보!C25</f>
        <v>N/A</v>
      </c>
      <c r="K30" s="35">
        <f>기본정보!B25</f>
        <v>3.5999999999999997E-2</v>
      </c>
      <c r="L30" s="63"/>
      <c r="M30" s="64"/>
      <c r="N30" s="65"/>
    </row>
    <row r="31" spans="2:14" ht="17.25" thickBot="1">
      <c r="B31" s="131" t="s">
        <v>103</v>
      </c>
      <c r="C31" s="132"/>
      <c r="D31" s="20">
        <f>기본정보!I26</f>
        <v>0</v>
      </c>
      <c r="E31" s="28">
        <f>기본정보!H26</f>
        <v>0</v>
      </c>
      <c r="F31" s="28">
        <f>기본정보!G26</f>
        <v>0</v>
      </c>
      <c r="G31" s="28">
        <f>기본정보!F26</f>
        <v>0</v>
      </c>
      <c r="H31" s="28">
        <f>기본정보!E26</f>
        <v>0</v>
      </c>
      <c r="I31" s="28">
        <v>187</v>
      </c>
      <c r="J31" s="28">
        <f>기본정보!C26</f>
        <v>0</v>
      </c>
      <c r="K31" s="29">
        <f>기본정보!B26</f>
        <v>0</v>
      </c>
      <c r="L31" s="66"/>
      <c r="M31" s="67"/>
      <c r="N31" s="68"/>
    </row>
    <row r="32" spans="2:14">
      <c r="B32" s="123" t="s">
        <v>26</v>
      </c>
      <c r="C32" s="124"/>
      <c r="D32" s="14">
        <f>기본정보!I5</f>
        <v>1144</v>
      </c>
      <c r="E32" s="15">
        <f>기본정보!H5</f>
        <v>996</v>
      </c>
      <c r="F32" s="15">
        <f>기본정보!G5</f>
        <v>734</v>
      </c>
      <c r="G32" s="15">
        <f>기본정보!F5</f>
        <v>672</v>
      </c>
      <c r="H32" s="15">
        <f>기본정보!E5</f>
        <v>1224</v>
      </c>
      <c r="I32" s="15">
        <f>기본정보!D5</f>
        <v>1519</v>
      </c>
      <c r="J32" s="15">
        <f>기본정보!C5</f>
        <v>1885</v>
      </c>
      <c r="K32" s="16">
        <f>기본정보!B5</f>
        <v>2064</v>
      </c>
      <c r="L32" s="72"/>
      <c r="M32" s="73"/>
      <c r="N32" s="74"/>
    </row>
    <row r="33" spans="2:14">
      <c r="B33" s="125" t="s">
        <v>27</v>
      </c>
      <c r="C33" s="120"/>
      <c r="D33" s="17">
        <f>기본정보!I6</f>
        <v>7502</v>
      </c>
      <c r="E33" s="18">
        <f>기본정보!H6</f>
        <v>6415</v>
      </c>
      <c r="F33" s="18">
        <f>기본정보!G6</f>
        <v>6590</v>
      </c>
      <c r="G33" s="18">
        <f>기본정보!F6</f>
        <v>6984</v>
      </c>
      <c r="H33" s="18">
        <f>기본정보!E6</f>
        <v>5196</v>
      </c>
      <c r="I33" s="18">
        <f>기본정보!D6</f>
        <v>6046</v>
      </c>
      <c r="J33" s="18">
        <f>기본정보!C6</f>
        <v>6796</v>
      </c>
      <c r="K33" s="19">
        <f>기본정보!B6</f>
        <v>10397</v>
      </c>
      <c r="L33" s="8"/>
      <c r="M33" s="6"/>
      <c r="N33" s="53"/>
    </row>
    <row r="34" spans="2:14">
      <c r="B34" s="125" t="s">
        <v>29</v>
      </c>
      <c r="C34" s="120"/>
      <c r="D34" s="36" t="str">
        <f>기본정보!I7</f>
        <v>N/A</v>
      </c>
      <c r="E34" s="37" t="str">
        <f>기본정보!H7</f>
        <v>N/A</v>
      </c>
      <c r="F34" s="37" t="str">
        <f>기본정보!G7</f>
        <v>N/A</v>
      </c>
      <c r="G34" s="37" t="str">
        <f>기본정보!F7</f>
        <v>N/A</v>
      </c>
      <c r="H34" s="37" t="str">
        <f>기본정보!E7</f>
        <v>N/A</v>
      </c>
      <c r="I34" s="37" t="str">
        <f>기본정보!D7</f>
        <v>N/A</v>
      </c>
      <c r="J34" s="37" t="str">
        <f>기본정보!C7</f>
        <v>N/A</v>
      </c>
      <c r="K34" s="38">
        <f>기본정보!B7</f>
        <v>16.5</v>
      </c>
      <c r="L34" s="8"/>
      <c r="M34" s="6"/>
      <c r="N34" s="53"/>
    </row>
    <row r="35" spans="2:14">
      <c r="B35" s="137" t="s">
        <v>31</v>
      </c>
      <c r="C35" s="122"/>
      <c r="D35" s="36">
        <f>기본정보!I8</f>
        <v>0</v>
      </c>
      <c r="E35" s="37">
        <f>기본정보!H8</f>
        <v>0</v>
      </c>
      <c r="F35" s="37">
        <f>기본정보!G8</f>
        <v>0</v>
      </c>
      <c r="G35" s="37">
        <f>기본정보!F8</f>
        <v>0</v>
      </c>
      <c r="H35" s="37">
        <f>기본정보!E8</f>
        <v>0</v>
      </c>
      <c r="I35" s="37">
        <f>기본정보!D8</f>
        <v>0</v>
      </c>
      <c r="J35" s="37">
        <f>기본정보!C8</f>
        <v>0</v>
      </c>
      <c r="K35" s="38">
        <f>기본정보!B8</f>
        <v>3.43</v>
      </c>
      <c r="L35" s="8"/>
      <c r="M35" s="6"/>
      <c r="N35" s="53"/>
    </row>
    <row r="36" spans="2:14" ht="17.25" thickBot="1">
      <c r="B36" s="138" t="s">
        <v>33</v>
      </c>
      <c r="C36" s="139"/>
      <c r="D36" s="39">
        <f>기본정보!I9</f>
        <v>0.153</v>
      </c>
      <c r="E36" s="40">
        <f>기본정보!H9</f>
        <v>0.193</v>
      </c>
      <c r="F36" s="40">
        <f>기본정보!G9</f>
        <v>0.111</v>
      </c>
      <c r="G36" s="40">
        <f>기본정보!F9</f>
        <v>9.6000000000000002E-2</v>
      </c>
      <c r="H36" s="40">
        <f>기본정보!E9</f>
        <v>0.23599999999999999</v>
      </c>
      <c r="I36" s="40">
        <f>기본정보!D9</f>
        <v>0.251</v>
      </c>
      <c r="J36" s="40">
        <f>기본정보!C9</f>
        <v>0.27700000000000002</v>
      </c>
      <c r="K36" s="41">
        <f>기본정보!B9</f>
        <v>0.20799999999999999</v>
      </c>
      <c r="L36" s="9"/>
      <c r="M36" s="54"/>
      <c r="N36" s="55"/>
    </row>
    <row r="37" spans="2:14">
      <c r="B37" s="140" t="s">
        <v>159</v>
      </c>
      <c r="C37" s="141"/>
      <c r="D37" s="85"/>
      <c r="E37" s="79">
        <f>(E12-D12)/D12</f>
        <v>-0.18359668924003009</v>
      </c>
      <c r="F37" s="79">
        <f t="shared" ref="F37:K37" si="1">(F12-E12)/E12</f>
        <v>-9.4009216589861749E-2</v>
      </c>
      <c r="G37" s="79">
        <f t="shared" si="1"/>
        <v>-7.2227873855544258E-2</v>
      </c>
      <c r="H37" s="79">
        <f t="shared" si="1"/>
        <v>0.37609649122807015</v>
      </c>
      <c r="I37" s="79">
        <f t="shared" si="1"/>
        <v>0.12589641434262949</v>
      </c>
      <c r="J37" s="79">
        <f t="shared" si="1"/>
        <v>0.12101910828025478</v>
      </c>
      <c r="K37" s="80">
        <f t="shared" si="1"/>
        <v>7.1969696969696975E-2</v>
      </c>
      <c r="L37" s="80">
        <f t="shared" ref="L37" si="2">(L12-K12)/K12</f>
        <v>8.95170789163722E-2</v>
      </c>
      <c r="M37" s="80">
        <f t="shared" ref="M37" si="3">(M12-L12)/L12</f>
        <v>0.1</v>
      </c>
      <c r="N37" s="80">
        <f t="shared" ref="N37" si="4">(N12-M12)/M12</f>
        <v>9.1400491400491404E-2</v>
      </c>
    </row>
    <row r="38" spans="2:14">
      <c r="B38" s="142" t="s">
        <v>160</v>
      </c>
      <c r="C38" s="143"/>
      <c r="D38" s="86"/>
      <c r="E38" s="81">
        <f>(E16-D16)/ABS(D16)</f>
        <v>-0.31192660550458717</v>
      </c>
      <c r="F38" s="81">
        <f t="shared" ref="F38:K38" si="5">(F16-E16)/ABS(E16)</f>
        <v>-0.08</v>
      </c>
      <c r="G38" s="81">
        <f t="shared" si="5"/>
        <v>-0.18840579710144928</v>
      </c>
      <c r="H38" s="81">
        <f t="shared" si="5"/>
        <v>0.625</v>
      </c>
      <c r="I38" s="81">
        <f t="shared" si="5"/>
        <v>0.53296703296703296</v>
      </c>
      <c r="J38" s="81">
        <f t="shared" si="5"/>
        <v>0.17921146953405018</v>
      </c>
      <c r="K38" s="82">
        <f t="shared" si="5"/>
        <v>-4.8632218844984802E-2</v>
      </c>
      <c r="L38" s="82">
        <f t="shared" ref="L38:L39" si="6">(L16-K16)/ABS(K16)</f>
        <v>0.22364217252396165</v>
      </c>
      <c r="M38" s="82">
        <f t="shared" ref="M38:M39" si="7">(M16-L16)/ABS(L16)</f>
        <v>0.10443864229765012</v>
      </c>
      <c r="N38" s="82">
        <f t="shared" ref="N38:N39" si="8">(N16-M16)/ABS(M16)</f>
        <v>9.4562647754137114E-2</v>
      </c>
    </row>
    <row r="39" spans="2:14">
      <c r="B39" s="142" t="s">
        <v>161</v>
      </c>
      <c r="C39" s="143"/>
      <c r="D39" s="86"/>
      <c r="E39" s="81">
        <f>(E17-D17)/ABS(D17)</f>
        <v>-0.14027149321266968</v>
      </c>
      <c r="F39" s="81">
        <f t="shared" ref="F39:K39" si="9">(F17-E17)/ABS(E17)</f>
        <v>-0.40526315789473683</v>
      </c>
      <c r="G39" s="81">
        <f t="shared" si="9"/>
        <v>-8.8495575221238937E-2</v>
      </c>
      <c r="H39" s="81">
        <f t="shared" si="9"/>
        <v>0.82524271844660191</v>
      </c>
      <c r="I39" s="81">
        <f t="shared" si="9"/>
        <v>0.23936170212765959</v>
      </c>
      <c r="J39" s="81">
        <f t="shared" si="9"/>
        <v>0.24034334763948498</v>
      </c>
      <c r="K39" s="82">
        <f t="shared" si="9"/>
        <v>8.6505190311418678E-2</v>
      </c>
      <c r="L39" s="82">
        <f t="shared" si="6"/>
        <v>9.8726114649681534E-2</v>
      </c>
      <c r="M39" s="82">
        <f t="shared" si="7"/>
        <v>7.5362318840579715E-2</v>
      </c>
      <c r="N39" s="82">
        <f t="shared" si="8"/>
        <v>7.5471698113207544E-2</v>
      </c>
    </row>
    <row r="40" spans="2:14" ht="17.25" thickBot="1">
      <c r="B40" s="144" t="s">
        <v>162</v>
      </c>
      <c r="C40" s="145"/>
      <c r="D40" s="87">
        <f>D16/D12</f>
        <v>0.16403310759969902</v>
      </c>
      <c r="E40" s="83">
        <f t="shared" ref="E40:K40" si="10">E16/E12</f>
        <v>0.13824884792626729</v>
      </c>
      <c r="F40" s="83">
        <f t="shared" si="10"/>
        <v>0.14038657171922686</v>
      </c>
      <c r="G40" s="83">
        <f t="shared" si="10"/>
        <v>0.12280701754385964</v>
      </c>
      <c r="H40" s="83">
        <f t="shared" si="10"/>
        <v>0.1450199203187251</v>
      </c>
      <c r="I40" s="83">
        <f t="shared" si="10"/>
        <v>0.19745222929936307</v>
      </c>
      <c r="J40" s="83">
        <f t="shared" si="10"/>
        <v>0.20770202020202019</v>
      </c>
      <c r="K40" s="84">
        <f t="shared" si="10"/>
        <v>0.18433451118963487</v>
      </c>
      <c r="L40" s="84">
        <f t="shared" ref="L40:N40" si="11">L16/L12</f>
        <v>0.20702702702702702</v>
      </c>
      <c r="M40" s="84">
        <f t="shared" si="11"/>
        <v>0.20786240786240787</v>
      </c>
      <c r="N40" s="84">
        <f t="shared" si="11"/>
        <v>0.20846465556055832</v>
      </c>
    </row>
    <row r="41" spans="2:14" ht="17.25" thickBot="1">
      <c r="B41" s="133" t="s">
        <v>163</v>
      </c>
      <c r="C41" s="134"/>
      <c r="D41" s="90">
        <f>D18/D22</f>
        <v>0.43448275862068964</v>
      </c>
      <c r="E41" s="90">
        <f t="shared" ref="E41:N41" si="12">E18/E22</f>
        <v>0.32182741116751268</v>
      </c>
      <c r="F41" s="90">
        <f t="shared" si="12"/>
        <v>0.3201581027667984</v>
      </c>
      <c r="G41" s="90">
        <f t="shared" si="12"/>
        <v>0.18452935694315004</v>
      </c>
      <c r="H41" s="90">
        <f t="shared" si="12"/>
        <v>0.60776942355889729</v>
      </c>
      <c r="I41" s="90">
        <f t="shared" si="12"/>
        <v>0.53713670613562969</v>
      </c>
      <c r="J41" s="90">
        <f t="shared" si="12"/>
        <v>0.51628352490421459</v>
      </c>
      <c r="K41" s="91">
        <f t="shared" si="12"/>
        <v>0.41968911917098445</v>
      </c>
      <c r="L41" s="91">
        <f t="shared" si="12"/>
        <v>0.40307328605200948</v>
      </c>
      <c r="M41" s="91">
        <f t="shared" si="12"/>
        <v>0.39388979814511732</v>
      </c>
      <c r="N41" s="91">
        <f t="shared" si="12"/>
        <v>0.38130934532733635</v>
      </c>
    </row>
    <row r="42" spans="2:14" ht="17.25" thickBot="1">
      <c r="B42" s="133" t="s">
        <v>171</v>
      </c>
      <c r="C42" s="134"/>
      <c r="D42" s="105" t="e">
        <f>D12/D31</f>
        <v>#DIV/0!</v>
      </c>
      <c r="E42" s="106" t="e">
        <f t="shared" ref="E42:K42" si="13">E12/E31</f>
        <v>#DIV/0!</v>
      </c>
      <c r="F42" s="106" t="e">
        <f t="shared" si="13"/>
        <v>#DIV/0!</v>
      </c>
      <c r="G42" s="106" t="e">
        <f t="shared" si="13"/>
        <v>#DIV/0!</v>
      </c>
      <c r="H42" s="106" t="e">
        <f t="shared" si="13"/>
        <v>#DIV/0!</v>
      </c>
      <c r="I42" s="106">
        <f t="shared" si="13"/>
        <v>7.5561497326203204</v>
      </c>
      <c r="J42" s="106" t="e">
        <f t="shared" si="13"/>
        <v>#DIV/0!</v>
      </c>
      <c r="K42" s="107" t="e">
        <f t="shared" si="13"/>
        <v>#DIV/0!</v>
      </c>
    </row>
    <row r="44" spans="2:14">
      <c r="E44" t="s">
        <v>185</v>
      </c>
    </row>
    <row r="45" spans="2:14">
      <c r="B45" s="116"/>
      <c r="C45" s="117"/>
      <c r="D45" s="114">
        <v>45767</v>
      </c>
      <c r="E45" s="115" t="s">
        <v>186</v>
      </c>
      <c r="F45" s="115" t="s">
        <v>188</v>
      </c>
      <c r="G45" s="115" t="s">
        <v>187</v>
      </c>
    </row>
    <row r="46" spans="2:14">
      <c r="B46" s="118" t="s">
        <v>184</v>
      </c>
      <c r="C46" s="118"/>
      <c r="D46" s="18">
        <v>10880</v>
      </c>
      <c r="E46" s="43">
        <v>14300</v>
      </c>
      <c r="F46" s="43">
        <f>(G46+E46)/2</f>
        <v>16250</v>
      </c>
      <c r="G46" s="43">
        <v>18200</v>
      </c>
    </row>
    <row r="47" spans="2:14">
      <c r="B47" s="116" t="s">
        <v>189</v>
      </c>
      <c r="C47" s="117"/>
      <c r="D47" s="2"/>
      <c r="E47" s="113">
        <f>(E46-$D$46)/$D$46</f>
        <v>0.31433823529411764</v>
      </c>
      <c r="F47" s="113">
        <f t="shared" ref="F47:G47" si="14">(F46-$D$46)/$D$46</f>
        <v>0.49356617647058826</v>
      </c>
      <c r="G47" s="113">
        <f t="shared" si="14"/>
        <v>0.67279411764705888</v>
      </c>
    </row>
    <row r="49" spans="3:17">
      <c r="C49" t="s">
        <v>26</v>
      </c>
      <c r="G49" t="s">
        <v>174</v>
      </c>
    </row>
    <row r="50" spans="3:17">
      <c r="C50" s="215"/>
      <c r="D50" s="215">
        <v>15</v>
      </c>
      <c r="E50" s="215">
        <v>16</v>
      </c>
      <c r="F50" s="215">
        <v>17</v>
      </c>
      <c r="G50" s="215">
        <v>18</v>
      </c>
      <c r="H50" s="215">
        <v>19</v>
      </c>
      <c r="I50" s="215">
        <v>20</v>
      </c>
      <c r="J50" s="215">
        <v>21</v>
      </c>
      <c r="K50" s="215">
        <v>22</v>
      </c>
      <c r="L50" s="215">
        <v>23</v>
      </c>
    </row>
    <row r="51" spans="3:17">
      <c r="C51" s="215">
        <v>2000</v>
      </c>
      <c r="D51" s="215">
        <f t="shared" ref="D51:L55" si="15">D$50*$C51</f>
        <v>30000</v>
      </c>
      <c r="E51" s="215">
        <f t="shared" si="15"/>
        <v>32000</v>
      </c>
      <c r="F51" s="215">
        <f t="shared" si="15"/>
        <v>34000</v>
      </c>
      <c r="G51" s="215">
        <f t="shared" si="15"/>
        <v>36000</v>
      </c>
      <c r="H51" s="215">
        <f t="shared" si="15"/>
        <v>38000</v>
      </c>
      <c r="I51" s="215">
        <f t="shared" si="15"/>
        <v>40000</v>
      </c>
      <c r="J51" s="215">
        <f t="shared" si="15"/>
        <v>42000</v>
      </c>
      <c r="K51" s="215">
        <f t="shared" si="15"/>
        <v>44000</v>
      </c>
      <c r="L51" s="215">
        <f t="shared" si="15"/>
        <v>46000</v>
      </c>
      <c r="Q51">
        <v>140</v>
      </c>
    </row>
    <row r="52" spans="3:17">
      <c r="C52" s="215">
        <v>2150</v>
      </c>
      <c r="D52" s="215">
        <f t="shared" si="15"/>
        <v>32250</v>
      </c>
      <c r="E52" s="215">
        <f t="shared" si="15"/>
        <v>34400</v>
      </c>
      <c r="F52" s="215">
        <f t="shared" si="15"/>
        <v>36550</v>
      </c>
      <c r="G52" s="215">
        <f t="shared" si="15"/>
        <v>38700</v>
      </c>
      <c r="H52" s="215">
        <f t="shared" si="15"/>
        <v>40850</v>
      </c>
      <c r="I52" s="215">
        <f t="shared" si="15"/>
        <v>43000</v>
      </c>
      <c r="J52" s="215">
        <f t="shared" si="15"/>
        <v>45150</v>
      </c>
      <c r="K52" s="216">
        <f t="shared" si="15"/>
        <v>47300</v>
      </c>
      <c r="L52" s="216">
        <f t="shared" si="15"/>
        <v>49450</v>
      </c>
    </row>
    <row r="53" spans="3:17">
      <c r="C53" s="215">
        <v>2300</v>
      </c>
      <c r="D53" s="215">
        <f t="shared" si="15"/>
        <v>34500</v>
      </c>
      <c r="E53" s="215">
        <f t="shared" si="15"/>
        <v>36800</v>
      </c>
      <c r="F53" s="217">
        <f t="shared" si="15"/>
        <v>39100</v>
      </c>
      <c r="G53" s="217">
        <f t="shared" si="15"/>
        <v>41400</v>
      </c>
      <c r="H53" s="217">
        <f t="shared" si="15"/>
        <v>43700</v>
      </c>
      <c r="I53" s="217">
        <f t="shared" si="15"/>
        <v>46000</v>
      </c>
      <c r="J53" s="217">
        <f t="shared" si="15"/>
        <v>48300</v>
      </c>
      <c r="K53" s="215">
        <f t="shared" si="15"/>
        <v>50600</v>
      </c>
      <c r="L53" s="215">
        <f t="shared" si="15"/>
        <v>52900</v>
      </c>
    </row>
    <row r="54" spans="3:17">
      <c r="C54" s="215">
        <v>2450</v>
      </c>
      <c r="D54" s="215">
        <f t="shared" si="15"/>
        <v>36750</v>
      </c>
      <c r="E54" s="215">
        <f t="shared" si="15"/>
        <v>39200</v>
      </c>
      <c r="F54" s="217">
        <f t="shared" si="15"/>
        <v>41650</v>
      </c>
      <c r="G54" s="217">
        <f t="shared" si="15"/>
        <v>44100</v>
      </c>
      <c r="H54" s="217">
        <f t="shared" si="15"/>
        <v>46550</v>
      </c>
      <c r="I54" s="217">
        <f t="shared" si="15"/>
        <v>49000</v>
      </c>
      <c r="J54" s="215">
        <f t="shared" si="15"/>
        <v>51450</v>
      </c>
      <c r="K54" s="215">
        <f t="shared" si="15"/>
        <v>53900</v>
      </c>
      <c r="L54" s="215">
        <f t="shared" si="15"/>
        <v>56350</v>
      </c>
    </row>
    <row r="55" spans="3:17">
      <c r="C55" s="215">
        <v>2600</v>
      </c>
      <c r="D55" s="215">
        <f t="shared" si="15"/>
        <v>39000</v>
      </c>
      <c r="E55" s="215">
        <f t="shared" si="15"/>
        <v>41600</v>
      </c>
      <c r="F55" s="217">
        <f t="shared" si="15"/>
        <v>44200</v>
      </c>
      <c r="G55" s="217">
        <f t="shared" si="15"/>
        <v>46800</v>
      </c>
      <c r="H55" s="217">
        <f t="shared" si="15"/>
        <v>49400</v>
      </c>
      <c r="I55" s="217">
        <f t="shared" si="15"/>
        <v>52000</v>
      </c>
      <c r="J55" s="215">
        <f t="shared" si="15"/>
        <v>54600</v>
      </c>
      <c r="K55" s="215">
        <f t="shared" si="15"/>
        <v>57200</v>
      </c>
      <c r="L55" s="215">
        <f t="shared" si="15"/>
        <v>59800</v>
      </c>
    </row>
  </sheetData>
  <mergeCells count="42">
    <mergeCell ref="B41:C41"/>
    <mergeCell ref="B42:C42"/>
    <mergeCell ref="B11:C11"/>
    <mergeCell ref="B34:C34"/>
    <mergeCell ref="B35:C35"/>
    <mergeCell ref="B36:C36"/>
    <mergeCell ref="B32:C32"/>
    <mergeCell ref="B33:C33"/>
    <mergeCell ref="B37:C37"/>
    <mergeCell ref="B38:C38"/>
    <mergeCell ref="B39:C39"/>
    <mergeCell ref="B40:C40"/>
    <mergeCell ref="B29:C29"/>
    <mergeCell ref="B30:C30"/>
    <mergeCell ref="B31:C31"/>
    <mergeCell ref="B28:C28"/>
    <mergeCell ref="B15:C15"/>
    <mergeCell ref="B16:C16"/>
    <mergeCell ref="B17:C17"/>
    <mergeCell ref="B18:C18"/>
    <mergeCell ref="B24:C24"/>
    <mergeCell ref="B13:C13"/>
    <mergeCell ref="B14:C14"/>
    <mergeCell ref="G4:H4"/>
    <mergeCell ref="B27:C27"/>
    <mergeCell ref="B12:C12"/>
    <mergeCell ref="B45:C45"/>
    <mergeCell ref="B46:C46"/>
    <mergeCell ref="B47:C47"/>
    <mergeCell ref="G3:I3"/>
    <mergeCell ref="G5:H5"/>
    <mergeCell ref="G6:H6"/>
    <mergeCell ref="B25:C25"/>
    <mergeCell ref="B26:C26"/>
    <mergeCell ref="B19:C19"/>
    <mergeCell ref="B20:C20"/>
    <mergeCell ref="G7:H7"/>
    <mergeCell ref="F4:F8"/>
    <mergeCell ref="G8:H8"/>
    <mergeCell ref="B21:C21"/>
    <mergeCell ref="B22:C22"/>
    <mergeCell ref="B23:C23"/>
  </mergeCells>
  <phoneticPr fontId="2" type="noConversion"/>
  <conditionalFormatting sqref="D12:N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4"/>
  <sheetViews>
    <sheetView showGridLines="0" zoomScale="90" zoomScaleNormal="90" workbookViewId="0">
      <selection activeCell="Z34" sqref="Z34"/>
    </sheetView>
  </sheetViews>
  <sheetFormatPr defaultRowHeight="16.899999999999999"/>
  <cols>
    <col min="1" max="1" width="15.875" bestFit="1" customWidth="1"/>
  </cols>
  <sheetData>
    <row r="1" spans="1:25">
      <c r="A1" s="2"/>
      <c r="B1" s="2">
        <v>24</v>
      </c>
      <c r="C1" s="2">
        <v>23</v>
      </c>
      <c r="D1" s="2">
        <v>22</v>
      </c>
      <c r="E1" s="2">
        <v>21</v>
      </c>
      <c r="F1" s="2">
        <v>20</v>
      </c>
      <c r="G1" s="2">
        <v>19</v>
      </c>
      <c r="H1" s="2">
        <v>18</v>
      </c>
      <c r="I1" s="2">
        <v>17</v>
      </c>
      <c r="J1" s="2">
        <v>16</v>
      </c>
      <c r="K1" s="2">
        <v>15</v>
      </c>
      <c r="L1" s="2">
        <v>14</v>
      </c>
      <c r="M1" s="2">
        <v>13</v>
      </c>
      <c r="N1" s="2">
        <v>12</v>
      </c>
      <c r="O1" s="2">
        <v>11</v>
      </c>
      <c r="P1" s="2">
        <v>10</v>
      </c>
      <c r="Q1" s="2">
        <v>9</v>
      </c>
      <c r="R1" s="2">
        <v>8</v>
      </c>
      <c r="S1" s="2">
        <v>7</v>
      </c>
      <c r="T1" s="2">
        <v>6</v>
      </c>
      <c r="U1" s="2">
        <v>5</v>
      </c>
      <c r="V1" s="2">
        <v>4</v>
      </c>
      <c r="W1" s="2">
        <v>3</v>
      </c>
      <c r="X1" s="2">
        <v>2</v>
      </c>
      <c r="Y1" s="2">
        <v>1</v>
      </c>
    </row>
    <row r="2" spans="1:25">
      <c r="A2" s="2"/>
      <c r="B2" s="2">
        <v>2019.03</v>
      </c>
      <c r="C2" s="2">
        <v>2019.06</v>
      </c>
      <c r="D2" s="2">
        <v>2019.09</v>
      </c>
      <c r="E2" s="2">
        <v>2019.12</v>
      </c>
      <c r="F2" s="2">
        <v>2020.03</v>
      </c>
      <c r="G2" s="2">
        <v>2020.06</v>
      </c>
      <c r="H2" s="2">
        <v>2020.09</v>
      </c>
      <c r="I2" s="2">
        <v>2020.12</v>
      </c>
      <c r="J2" s="2">
        <v>2021.03</v>
      </c>
      <c r="K2" s="2">
        <v>2021.06</v>
      </c>
      <c r="L2" s="2">
        <v>2021.09</v>
      </c>
      <c r="M2" s="2">
        <v>2021.12</v>
      </c>
      <c r="N2" s="2">
        <v>2022.03</v>
      </c>
      <c r="O2" s="2">
        <v>2022.06</v>
      </c>
      <c r="P2" s="2">
        <v>2022.09</v>
      </c>
      <c r="Q2" s="2">
        <v>2022.12</v>
      </c>
      <c r="R2" s="2">
        <v>2023.03</v>
      </c>
      <c r="S2" s="2">
        <v>2023.06</v>
      </c>
      <c r="T2" s="2">
        <v>2023.09</v>
      </c>
      <c r="U2" s="2">
        <v>2023.12</v>
      </c>
      <c r="V2" s="2">
        <v>2024.03</v>
      </c>
      <c r="W2" s="2">
        <v>2024.06</v>
      </c>
      <c r="X2" s="2">
        <v>2024.09</v>
      </c>
      <c r="Y2" s="2">
        <v>2024.12</v>
      </c>
    </row>
    <row r="3" spans="1:25">
      <c r="A3" s="2" t="s">
        <v>0</v>
      </c>
      <c r="B3" s="92">
        <f>분기손익!Y2</f>
        <v>0</v>
      </c>
      <c r="C3" s="92">
        <f>분기손익!X2</f>
        <v>0</v>
      </c>
      <c r="D3" s="92">
        <f>분기손익!W2</f>
        <v>0</v>
      </c>
      <c r="E3" s="92">
        <f>분기손익!V2</f>
        <v>0</v>
      </c>
      <c r="F3" s="92">
        <f>분기손익!U2</f>
        <v>0</v>
      </c>
      <c r="G3" s="92">
        <f>분기손익!T2</f>
        <v>0</v>
      </c>
      <c r="H3" s="92">
        <f>분기손익!S2</f>
        <v>0</v>
      </c>
      <c r="I3" s="92">
        <f>분기손익!R2</f>
        <v>0</v>
      </c>
      <c r="J3" s="92">
        <f>분기손익!Q2</f>
        <v>0</v>
      </c>
      <c r="K3" s="92">
        <f>분기손익!P2</f>
        <v>0</v>
      </c>
      <c r="L3" s="92">
        <f>분기손익!O2</f>
        <v>0</v>
      </c>
      <c r="M3" s="92">
        <f>분기손익!N2</f>
        <v>0</v>
      </c>
      <c r="N3" s="92">
        <f>분기손익!M2</f>
        <v>0</v>
      </c>
      <c r="O3" s="92">
        <f>분기손익!L2</f>
        <v>0</v>
      </c>
      <c r="P3" s="92">
        <f>분기손익!K2</f>
        <v>0</v>
      </c>
      <c r="Q3" s="92">
        <f>분기손익!J2</f>
        <v>0</v>
      </c>
      <c r="R3" s="92">
        <f>분기손익!I2</f>
        <v>0</v>
      </c>
      <c r="S3" s="92">
        <f>분기손익!H2</f>
        <v>0</v>
      </c>
      <c r="T3" s="92">
        <f>분기손익!G2</f>
        <v>0</v>
      </c>
      <c r="U3" s="92">
        <f>분기손익!F2</f>
        <v>0</v>
      </c>
      <c r="V3" s="92">
        <f>분기손익!E2</f>
        <v>417</v>
      </c>
      <c r="W3" s="92">
        <f>분기손익!D2</f>
        <v>0</v>
      </c>
      <c r="X3" s="92">
        <f>분기손익!C2</f>
        <v>430</v>
      </c>
      <c r="Y3" s="92">
        <f>분기손익!B2</f>
        <v>367</v>
      </c>
    </row>
    <row r="4" spans="1:25">
      <c r="A4" s="2" t="s">
        <v>1</v>
      </c>
      <c r="B4" s="92">
        <f>분기손익!Y3</f>
        <v>0</v>
      </c>
      <c r="C4" s="92">
        <f>분기손익!X3</f>
        <v>0</v>
      </c>
      <c r="D4" s="92">
        <f>분기손익!W3</f>
        <v>0</v>
      </c>
      <c r="E4" s="92">
        <f>분기손익!V3</f>
        <v>0</v>
      </c>
      <c r="F4" s="92">
        <f>분기손익!U3</f>
        <v>0</v>
      </c>
      <c r="G4" s="92">
        <f>분기손익!T3</f>
        <v>0</v>
      </c>
      <c r="H4" s="92">
        <f>분기손익!S3</f>
        <v>0</v>
      </c>
      <c r="I4" s="92">
        <f>분기손익!R3</f>
        <v>0</v>
      </c>
      <c r="J4" s="92">
        <f>분기손익!Q3</f>
        <v>0</v>
      </c>
      <c r="K4" s="92">
        <f>분기손익!P3</f>
        <v>0</v>
      </c>
      <c r="L4" s="92">
        <f>분기손익!O3</f>
        <v>0</v>
      </c>
      <c r="M4" s="92">
        <f>분기손익!N3</f>
        <v>0</v>
      </c>
      <c r="N4" s="92">
        <f>분기손익!M3</f>
        <v>0</v>
      </c>
      <c r="O4" s="92">
        <f>분기손익!L3</f>
        <v>0</v>
      </c>
      <c r="P4" s="92">
        <f>분기손익!K3</f>
        <v>0</v>
      </c>
      <c r="Q4" s="92">
        <f>분기손익!J3</f>
        <v>0</v>
      </c>
      <c r="R4" s="92">
        <f>분기손익!I3</f>
        <v>0</v>
      </c>
      <c r="S4" s="92">
        <f>분기손익!H3</f>
        <v>0</v>
      </c>
      <c r="T4" s="92">
        <f>분기손익!G3</f>
        <v>0</v>
      </c>
      <c r="U4" s="92">
        <f>분기손익!F3</f>
        <v>0</v>
      </c>
      <c r="V4" s="92">
        <f>분기손익!E3</f>
        <v>297</v>
      </c>
      <c r="W4" s="92">
        <f>분기손익!D3</f>
        <v>0</v>
      </c>
      <c r="X4" s="92">
        <f>분기손익!C3</f>
        <v>295</v>
      </c>
      <c r="Y4" s="92">
        <f>분기손익!B3</f>
        <v>258</v>
      </c>
    </row>
    <row r="5" spans="1:25">
      <c r="A5" s="2" t="s">
        <v>2</v>
      </c>
      <c r="B5" s="92">
        <f>분기손익!Y4</f>
        <v>0</v>
      </c>
      <c r="C5" s="92">
        <f>분기손익!X4</f>
        <v>0</v>
      </c>
      <c r="D5" s="92">
        <f>분기손익!W4</f>
        <v>0</v>
      </c>
      <c r="E5" s="92">
        <f>분기손익!V4</f>
        <v>0</v>
      </c>
      <c r="F5" s="92">
        <f>분기손익!U4</f>
        <v>0</v>
      </c>
      <c r="G5" s="92">
        <f>분기손익!T4</f>
        <v>0</v>
      </c>
      <c r="H5" s="92">
        <f>분기손익!S4</f>
        <v>0</v>
      </c>
      <c r="I5" s="92">
        <f>분기손익!R4</f>
        <v>0</v>
      </c>
      <c r="J5" s="92">
        <f>분기손익!Q4</f>
        <v>0</v>
      </c>
      <c r="K5" s="92">
        <f>분기손익!P4</f>
        <v>0</v>
      </c>
      <c r="L5" s="92">
        <f>분기손익!O4</f>
        <v>0</v>
      </c>
      <c r="M5" s="92">
        <f>분기손익!N4</f>
        <v>0</v>
      </c>
      <c r="N5" s="92">
        <f>분기손익!M4</f>
        <v>0</v>
      </c>
      <c r="O5" s="92">
        <f>분기손익!L4</f>
        <v>0</v>
      </c>
      <c r="P5" s="92">
        <f>분기손익!K4</f>
        <v>0</v>
      </c>
      <c r="Q5" s="92">
        <f>분기손익!J4</f>
        <v>0</v>
      </c>
      <c r="R5" s="92">
        <f>분기손익!I4</f>
        <v>0</v>
      </c>
      <c r="S5" s="92">
        <f>분기손익!H4</f>
        <v>0</v>
      </c>
      <c r="T5" s="92">
        <f>분기손익!G4</f>
        <v>0</v>
      </c>
      <c r="U5" s="92">
        <f>분기손익!F4</f>
        <v>0</v>
      </c>
      <c r="V5" s="92">
        <f>분기손익!E4</f>
        <v>120</v>
      </c>
      <c r="W5" s="92">
        <f>분기손익!D4</f>
        <v>0</v>
      </c>
      <c r="X5" s="92">
        <f>분기손익!C4</f>
        <v>136</v>
      </c>
      <c r="Y5" s="92">
        <f>분기손익!B4</f>
        <v>109</v>
      </c>
    </row>
    <row r="6" spans="1:25">
      <c r="A6" s="2" t="s">
        <v>3</v>
      </c>
      <c r="B6" s="92">
        <f>분기손익!Y5</f>
        <v>0</v>
      </c>
      <c r="C6" s="92">
        <f>분기손익!X5</f>
        <v>0</v>
      </c>
      <c r="D6" s="92">
        <f>분기손익!W5</f>
        <v>0</v>
      </c>
      <c r="E6" s="92">
        <f>분기손익!V5</f>
        <v>0</v>
      </c>
      <c r="F6" s="92">
        <f>분기손익!U5</f>
        <v>0</v>
      </c>
      <c r="G6" s="92">
        <f>분기손익!T5</f>
        <v>0</v>
      </c>
      <c r="H6" s="92">
        <f>분기손익!S5</f>
        <v>0</v>
      </c>
      <c r="I6" s="92">
        <f>분기손익!R5</f>
        <v>0</v>
      </c>
      <c r="J6" s="92">
        <f>분기손익!Q5</f>
        <v>0</v>
      </c>
      <c r="K6" s="92">
        <f>분기손익!P5</f>
        <v>0</v>
      </c>
      <c r="L6" s="92">
        <f>분기손익!O5</f>
        <v>0</v>
      </c>
      <c r="M6" s="92">
        <f>분기손익!N5</f>
        <v>0</v>
      </c>
      <c r="N6" s="92">
        <f>분기손익!M5</f>
        <v>0</v>
      </c>
      <c r="O6" s="92">
        <f>분기손익!L5</f>
        <v>0</v>
      </c>
      <c r="P6" s="92">
        <f>분기손익!K5</f>
        <v>0</v>
      </c>
      <c r="Q6" s="92">
        <f>분기손익!J5</f>
        <v>0</v>
      </c>
      <c r="R6" s="92">
        <f>분기손익!I5</f>
        <v>0</v>
      </c>
      <c r="S6" s="92">
        <f>분기손익!H5</f>
        <v>0</v>
      </c>
      <c r="T6" s="92">
        <f>분기손익!G5</f>
        <v>0</v>
      </c>
      <c r="U6" s="92">
        <f>분기손익!F5</f>
        <v>0</v>
      </c>
      <c r="V6" s="92">
        <f>분기손익!E5</f>
        <v>40</v>
      </c>
      <c r="W6" s="92">
        <f>분기손익!D5</f>
        <v>0</v>
      </c>
      <c r="X6" s="92">
        <f>분기손익!C5</f>
        <v>44</v>
      </c>
      <c r="Y6" s="92">
        <f>분기손익!B5</f>
        <v>63</v>
      </c>
    </row>
    <row r="7" spans="1:25">
      <c r="A7" s="50" t="s">
        <v>4</v>
      </c>
      <c r="B7" s="108">
        <f>분기손익!Y6</f>
        <v>0</v>
      </c>
      <c r="C7" s="108">
        <f>분기손익!X6</f>
        <v>0</v>
      </c>
      <c r="D7" s="108">
        <f>분기손익!W6</f>
        <v>0</v>
      </c>
      <c r="E7" s="108">
        <f>분기손익!V6</f>
        <v>0</v>
      </c>
      <c r="F7" s="108">
        <f>분기손익!U6</f>
        <v>0</v>
      </c>
      <c r="G7" s="108">
        <f>분기손익!T6</f>
        <v>0</v>
      </c>
      <c r="H7" s="108">
        <f>분기손익!S6</f>
        <v>0</v>
      </c>
      <c r="I7" s="108">
        <f>분기손익!R6</f>
        <v>0</v>
      </c>
      <c r="J7" s="108">
        <f>분기손익!Q6</f>
        <v>0</v>
      </c>
      <c r="K7" s="108">
        <f>분기손익!P6</f>
        <v>0</v>
      </c>
      <c r="L7" s="108">
        <f>분기손익!O6</f>
        <v>0</v>
      </c>
      <c r="M7" s="108">
        <f>분기손익!N6</f>
        <v>0</v>
      </c>
      <c r="N7" s="108">
        <f>분기손익!M6</f>
        <v>0</v>
      </c>
      <c r="O7" s="108">
        <f>분기손익!L6</f>
        <v>0</v>
      </c>
      <c r="P7" s="108">
        <f>분기손익!K6</f>
        <v>0</v>
      </c>
      <c r="Q7" s="108">
        <f>분기손익!J6</f>
        <v>0</v>
      </c>
      <c r="R7" s="108">
        <f>분기손익!I6</f>
        <v>0</v>
      </c>
      <c r="S7" s="108">
        <f>분기손익!H6</f>
        <v>0</v>
      </c>
      <c r="T7" s="108">
        <f>분기손익!G6</f>
        <v>0</v>
      </c>
      <c r="U7" s="108">
        <f>분기손익!F6</f>
        <v>0</v>
      </c>
      <c r="V7" s="108">
        <f>분기손익!E6</f>
        <v>80</v>
      </c>
      <c r="W7" s="108">
        <f>분기손익!D6</f>
        <v>0</v>
      </c>
      <c r="X7" s="108">
        <f>분기손익!C6</f>
        <v>92</v>
      </c>
      <c r="Y7" s="108">
        <f>분기손익!B6</f>
        <v>46</v>
      </c>
    </row>
    <row r="8" spans="1:25">
      <c r="A8" s="2" t="s">
        <v>12</v>
      </c>
      <c r="B8" s="92">
        <f>분기손익!Y14</f>
        <v>0</v>
      </c>
      <c r="C8" s="92">
        <f>분기손익!X14</f>
        <v>0</v>
      </c>
      <c r="D8" s="92">
        <f>분기손익!W14</f>
        <v>0</v>
      </c>
      <c r="E8" s="92">
        <f>분기손익!V14</f>
        <v>0</v>
      </c>
      <c r="F8" s="92">
        <f>분기손익!U14</f>
        <v>0</v>
      </c>
      <c r="G8" s="92">
        <f>분기손익!T14</f>
        <v>0</v>
      </c>
      <c r="H8" s="92">
        <f>분기손익!S14</f>
        <v>0</v>
      </c>
      <c r="I8" s="92">
        <f>분기손익!R14</f>
        <v>0</v>
      </c>
      <c r="J8" s="92">
        <f>분기손익!Q14</f>
        <v>0</v>
      </c>
      <c r="K8" s="92">
        <f>분기손익!P14</f>
        <v>0</v>
      </c>
      <c r="L8" s="92">
        <f>분기손익!O14</f>
        <v>0</v>
      </c>
      <c r="M8" s="92">
        <f>분기손익!N14</f>
        <v>0</v>
      </c>
      <c r="N8" s="92">
        <f>분기손익!M14</f>
        <v>0</v>
      </c>
      <c r="O8" s="92">
        <f>분기손익!L14</f>
        <v>0</v>
      </c>
      <c r="P8" s="92">
        <f>분기손익!K14</f>
        <v>0</v>
      </c>
      <c r="Q8" s="92">
        <f>분기손익!J14</f>
        <v>0</v>
      </c>
      <c r="R8" s="92">
        <f>분기손익!I14</f>
        <v>0</v>
      </c>
      <c r="S8" s="92">
        <f>분기손익!H14</f>
        <v>0</v>
      </c>
      <c r="T8" s="92">
        <f>분기손익!G14</f>
        <v>0</v>
      </c>
      <c r="U8" s="92">
        <f>분기손익!F14</f>
        <v>0</v>
      </c>
      <c r="V8" s="92">
        <f>분기손익!E14</f>
        <v>80</v>
      </c>
      <c r="W8" s="92">
        <f>분기손익!D14</f>
        <v>0</v>
      </c>
      <c r="X8" s="92">
        <f>분기손익!C14</f>
        <v>66</v>
      </c>
      <c r="Y8" s="92">
        <f>분기손익!B14</f>
        <v>77</v>
      </c>
    </row>
    <row r="9" spans="1:25">
      <c r="A9" s="93" t="s">
        <v>155</v>
      </c>
      <c r="B9" s="94" t="e">
        <f>B4/B3</f>
        <v>#DIV/0!</v>
      </c>
      <c r="C9" s="94" t="e">
        <f t="shared" ref="C9:Y9" si="0">C4/C3</f>
        <v>#DIV/0!</v>
      </c>
      <c r="D9" s="94" t="e">
        <f t="shared" si="0"/>
        <v>#DIV/0!</v>
      </c>
      <c r="E9" s="94" t="e">
        <f t="shared" si="0"/>
        <v>#DIV/0!</v>
      </c>
      <c r="F9" s="94" t="e">
        <f t="shared" si="0"/>
        <v>#DIV/0!</v>
      </c>
      <c r="G9" s="94" t="e">
        <f t="shared" si="0"/>
        <v>#DIV/0!</v>
      </c>
      <c r="H9" s="94" t="e">
        <f t="shared" si="0"/>
        <v>#DIV/0!</v>
      </c>
      <c r="I9" s="94" t="e">
        <f t="shared" si="0"/>
        <v>#DIV/0!</v>
      </c>
      <c r="J9" s="94" t="e">
        <f t="shared" si="0"/>
        <v>#DIV/0!</v>
      </c>
      <c r="K9" s="94" t="e">
        <f t="shared" si="0"/>
        <v>#DIV/0!</v>
      </c>
      <c r="L9" s="94" t="e">
        <f t="shared" si="0"/>
        <v>#DIV/0!</v>
      </c>
      <c r="M9" s="94" t="e">
        <f t="shared" si="0"/>
        <v>#DIV/0!</v>
      </c>
      <c r="N9" s="94" t="e">
        <f t="shared" si="0"/>
        <v>#DIV/0!</v>
      </c>
      <c r="O9" s="94" t="e">
        <f t="shared" si="0"/>
        <v>#DIV/0!</v>
      </c>
      <c r="P9" s="94" t="e">
        <f t="shared" si="0"/>
        <v>#DIV/0!</v>
      </c>
      <c r="Q9" s="94" t="e">
        <f t="shared" si="0"/>
        <v>#DIV/0!</v>
      </c>
      <c r="R9" s="94" t="e">
        <f t="shared" si="0"/>
        <v>#DIV/0!</v>
      </c>
      <c r="S9" s="94" t="e">
        <f t="shared" si="0"/>
        <v>#DIV/0!</v>
      </c>
      <c r="T9" s="94" t="e">
        <f t="shared" si="0"/>
        <v>#DIV/0!</v>
      </c>
      <c r="U9" s="94" t="e">
        <f t="shared" si="0"/>
        <v>#DIV/0!</v>
      </c>
      <c r="V9" s="94">
        <f t="shared" si="0"/>
        <v>0.71223021582733814</v>
      </c>
      <c r="W9" s="94" t="e">
        <f t="shared" si="0"/>
        <v>#DIV/0!</v>
      </c>
      <c r="X9" s="94">
        <f t="shared" si="0"/>
        <v>0.68604651162790697</v>
      </c>
      <c r="Y9" s="94">
        <f t="shared" si="0"/>
        <v>0.70299727520435973</v>
      </c>
    </row>
    <row r="10" spans="1:25">
      <c r="A10" s="93" t="s">
        <v>156</v>
      </c>
      <c r="B10" s="94" t="e">
        <f>B6/B3</f>
        <v>#DIV/0!</v>
      </c>
      <c r="C10" s="94" t="e">
        <f t="shared" ref="C10:Y10" si="1">C6/C3</f>
        <v>#DIV/0!</v>
      </c>
      <c r="D10" s="94" t="e">
        <f t="shared" si="1"/>
        <v>#DIV/0!</v>
      </c>
      <c r="E10" s="94" t="e">
        <f t="shared" si="1"/>
        <v>#DIV/0!</v>
      </c>
      <c r="F10" s="94" t="e">
        <f t="shared" si="1"/>
        <v>#DIV/0!</v>
      </c>
      <c r="G10" s="94" t="e">
        <f t="shared" si="1"/>
        <v>#DIV/0!</v>
      </c>
      <c r="H10" s="94" t="e">
        <f t="shared" si="1"/>
        <v>#DIV/0!</v>
      </c>
      <c r="I10" s="94" t="e">
        <f t="shared" si="1"/>
        <v>#DIV/0!</v>
      </c>
      <c r="J10" s="94" t="e">
        <f t="shared" si="1"/>
        <v>#DIV/0!</v>
      </c>
      <c r="K10" s="94" t="e">
        <f t="shared" si="1"/>
        <v>#DIV/0!</v>
      </c>
      <c r="L10" s="94" t="e">
        <f t="shared" si="1"/>
        <v>#DIV/0!</v>
      </c>
      <c r="M10" s="94" t="e">
        <f t="shared" si="1"/>
        <v>#DIV/0!</v>
      </c>
      <c r="N10" s="94" t="e">
        <f t="shared" si="1"/>
        <v>#DIV/0!</v>
      </c>
      <c r="O10" s="94" t="e">
        <f t="shared" si="1"/>
        <v>#DIV/0!</v>
      </c>
      <c r="P10" s="94" t="e">
        <f t="shared" si="1"/>
        <v>#DIV/0!</v>
      </c>
      <c r="Q10" s="94" t="e">
        <f t="shared" si="1"/>
        <v>#DIV/0!</v>
      </c>
      <c r="R10" s="94" t="e">
        <f t="shared" si="1"/>
        <v>#DIV/0!</v>
      </c>
      <c r="S10" s="94" t="e">
        <f t="shared" si="1"/>
        <v>#DIV/0!</v>
      </c>
      <c r="T10" s="94" t="e">
        <f t="shared" si="1"/>
        <v>#DIV/0!</v>
      </c>
      <c r="U10" s="94" t="e">
        <f t="shared" si="1"/>
        <v>#DIV/0!</v>
      </c>
      <c r="V10" s="94">
        <f t="shared" si="1"/>
        <v>9.5923261390887291E-2</v>
      </c>
      <c r="W10" s="94" t="e">
        <f t="shared" si="1"/>
        <v>#DIV/0!</v>
      </c>
      <c r="X10" s="94">
        <f t="shared" si="1"/>
        <v>0.10232558139534884</v>
      </c>
      <c r="Y10" s="94">
        <f t="shared" si="1"/>
        <v>0.17166212534059946</v>
      </c>
    </row>
    <row r="11" spans="1:25">
      <c r="A11" s="93" t="s">
        <v>157</v>
      </c>
      <c r="B11" s="94" t="e">
        <f>B7/B3</f>
        <v>#DIV/0!</v>
      </c>
      <c r="C11" s="94" t="e">
        <f t="shared" ref="C11:Y11" si="2">C7/C3</f>
        <v>#DIV/0!</v>
      </c>
      <c r="D11" s="94" t="e">
        <f t="shared" si="2"/>
        <v>#DIV/0!</v>
      </c>
      <c r="E11" s="94" t="e">
        <f t="shared" si="2"/>
        <v>#DIV/0!</v>
      </c>
      <c r="F11" s="94" t="e">
        <f t="shared" si="2"/>
        <v>#DIV/0!</v>
      </c>
      <c r="G11" s="94" t="e">
        <f t="shared" si="2"/>
        <v>#DIV/0!</v>
      </c>
      <c r="H11" s="94" t="e">
        <f t="shared" si="2"/>
        <v>#DIV/0!</v>
      </c>
      <c r="I11" s="94" t="e">
        <f t="shared" si="2"/>
        <v>#DIV/0!</v>
      </c>
      <c r="J11" s="94" t="e">
        <f t="shared" si="2"/>
        <v>#DIV/0!</v>
      </c>
      <c r="K11" s="94" t="e">
        <f t="shared" si="2"/>
        <v>#DIV/0!</v>
      </c>
      <c r="L11" s="94" t="e">
        <f t="shared" si="2"/>
        <v>#DIV/0!</v>
      </c>
      <c r="M11" s="94" t="e">
        <f t="shared" si="2"/>
        <v>#DIV/0!</v>
      </c>
      <c r="N11" s="94" t="e">
        <f t="shared" si="2"/>
        <v>#DIV/0!</v>
      </c>
      <c r="O11" s="94" t="e">
        <f t="shared" si="2"/>
        <v>#DIV/0!</v>
      </c>
      <c r="P11" s="94" t="e">
        <f t="shared" si="2"/>
        <v>#DIV/0!</v>
      </c>
      <c r="Q11" s="94" t="e">
        <f t="shared" si="2"/>
        <v>#DIV/0!</v>
      </c>
      <c r="R11" s="94" t="e">
        <f t="shared" si="2"/>
        <v>#DIV/0!</v>
      </c>
      <c r="S11" s="94" t="e">
        <f t="shared" si="2"/>
        <v>#DIV/0!</v>
      </c>
      <c r="T11" s="94" t="e">
        <f t="shared" si="2"/>
        <v>#DIV/0!</v>
      </c>
      <c r="U11" s="94" t="e">
        <f t="shared" si="2"/>
        <v>#DIV/0!</v>
      </c>
      <c r="V11" s="94">
        <f t="shared" si="2"/>
        <v>0.19184652278177458</v>
      </c>
      <c r="W11" s="94" t="e">
        <f t="shared" si="2"/>
        <v>#DIV/0!</v>
      </c>
      <c r="X11" s="94">
        <f t="shared" si="2"/>
        <v>0.21395348837209302</v>
      </c>
      <c r="Y11" s="94">
        <f t="shared" si="2"/>
        <v>0.12534059945504086</v>
      </c>
    </row>
    <row r="12" spans="1:25">
      <c r="A12" s="93" t="s">
        <v>158</v>
      </c>
      <c r="B12" s="94" t="e">
        <f>B8/B3</f>
        <v>#DIV/0!</v>
      </c>
      <c r="C12" s="94" t="e">
        <f t="shared" ref="C12:Y12" si="3">C8/C3</f>
        <v>#DIV/0!</v>
      </c>
      <c r="D12" s="94" t="e">
        <f t="shared" si="3"/>
        <v>#DIV/0!</v>
      </c>
      <c r="E12" s="94" t="e">
        <f t="shared" si="3"/>
        <v>#DIV/0!</v>
      </c>
      <c r="F12" s="94" t="e">
        <f t="shared" si="3"/>
        <v>#DIV/0!</v>
      </c>
      <c r="G12" s="94" t="e">
        <f t="shared" si="3"/>
        <v>#DIV/0!</v>
      </c>
      <c r="H12" s="94" t="e">
        <f t="shared" si="3"/>
        <v>#DIV/0!</v>
      </c>
      <c r="I12" s="94" t="e">
        <f t="shared" si="3"/>
        <v>#DIV/0!</v>
      </c>
      <c r="J12" s="94" t="e">
        <f t="shared" si="3"/>
        <v>#DIV/0!</v>
      </c>
      <c r="K12" s="94" t="e">
        <f t="shared" si="3"/>
        <v>#DIV/0!</v>
      </c>
      <c r="L12" s="94" t="e">
        <f t="shared" si="3"/>
        <v>#DIV/0!</v>
      </c>
      <c r="M12" s="94" t="e">
        <f t="shared" si="3"/>
        <v>#DIV/0!</v>
      </c>
      <c r="N12" s="94" t="e">
        <f t="shared" si="3"/>
        <v>#DIV/0!</v>
      </c>
      <c r="O12" s="94" t="e">
        <f t="shared" si="3"/>
        <v>#DIV/0!</v>
      </c>
      <c r="P12" s="94" t="e">
        <f t="shared" si="3"/>
        <v>#DIV/0!</v>
      </c>
      <c r="Q12" s="94" t="e">
        <f t="shared" si="3"/>
        <v>#DIV/0!</v>
      </c>
      <c r="R12" s="94" t="e">
        <f t="shared" si="3"/>
        <v>#DIV/0!</v>
      </c>
      <c r="S12" s="94" t="e">
        <f t="shared" si="3"/>
        <v>#DIV/0!</v>
      </c>
      <c r="T12" s="94" t="e">
        <f t="shared" si="3"/>
        <v>#DIV/0!</v>
      </c>
      <c r="U12" s="94" t="e">
        <f t="shared" si="3"/>
        <v>#DIV/0!</v>
      </c>
      <c r="V12" s="94">
        <f t="shared" si="3"/>
        <v>0.19184652278177458</v>
      </c>
      <c r="W12" s="94" t="e">
        <f t="shared" si="3"/>
        <v>#DIV/0!</v>
      </c>
      <c r="X12" s="94">
        <f t="shared" si="3"/>
        <v>0.15348837209302327</v>
      </c>
      <c r="Y12" s="94">
        <f t="shared" si="3"/>
        <v>0.2098092643051771</v>
      </c>
    </row>
    <row r="13" spans="1:25">
      <c r="A13" s="93" t="s">
        <v>172</v>
      </c>
      <c r="B13" s="2"/>
      <c r="C13" s="2"/>
      <c r="D13" s="2"/>
      <c r="E13" s="2"/>
      <c r="F13" s="94" t="e">
        <f>(F3-B3)/B3</f>
        <v>#DIV/0!</v>
      </c>
      <c r="G13" s="94" t="e">
        <f t="shared" ref="G13:Y13" si="4">(G3-C3)/C3</f>
        <v>#DIV/0!</v>
      </c>
      <c r="H13" s="94" t="e">
        <f t="shared" si="4"/>
        <v>#DIV/0!</v>
      </c>
      <c r="I13" s="94" t="e">
        <f t="shared" si="4"/>
        <v>#DIV/0!</v>
      </c>
      <c r="J13" s="94" t="e">
        <f t="shared" si="4"/>
        <v>#DIV/0!</v>
      </c>
      <c r="K13" s="94" t="e">
        <f t="shared" si="4"/>
        <v>#DIV/0!</v>
      </c>
      <c r="L13" s="94" t="e">
        <f t="shared" si="4"/>
        <v>#DIV/0!</v>
      </c>
      <c r="M13" s="94" t="e">
        <f t="shared" si="4"/>
        <v>#DIV/0!</v>
      </c>
      <c r="N13" s="94" t="e">
        <f t="shared" si="4"/>
        <v>#DIV/0!</v>
      </c>
      <c r="O13" s="94" t="e">
        <f t="shared" si="4"/>
        <v>#DIV/0!</v>
      </c>
      <c r="P13" s="94" t="e">
        <f t="shared" si="4"/>
        <v>#DIV/0!</v>
      </c>
      <c r="Q13" s="94" t="e">
        <f t="shared" si="4"/>
        <v>#DIV/0!</v>
      </c>
      <c r="R13" s="94" t="e">
        <f t="shared" si="4"/>
        <v>#DIV/0!</v>
      </c>
      <c r="S13" s="94" t="e">
        <f t="shared" si="4"/>
        <v>#DIV/0!</v>
      </c>
      <c r="T13" s="94" t="e">
        <f t="shared" si="4"/>
        <v>#DIV/0!</v>
      </c>
      <c r="U13" s="94" t="e">
        <f t="shared" si="4"/>
        <v>#DIV/0!</v>
      </c>
      <c r="V13" s="94" t="e">
        <f t="shared" si="4"/>
        <v>#DIV/0!</v>
      </c>
      <c r="W13" s="94" t="e">
        <f t="shared" si="4"/>
        <v>#DIV/0!</v>
      </c>
      <c r="X13" s="94" t="e">
        <f t="shared" si="4"/>
        <v>#DIV/0!</v>
      </c>
      <c r="Y13" s="94" t="e">
        <f t="shared" si="4"/>
        <v>#DIV/0!</v>
      </c>
    </row>
    <row r="14" spans="1:25">
      <c r="A14" s="93" t="s">
        <v>173</v>
      </c>
      <c r="B14" s="2"/>
      <c r="C14" s="2"/>
      <c r="D14" s="2"/>
      <c r="E14" s="2"/>
      <c r="F14" s="94" t="e">
        <f>(F4-B4)/B4</f>
        <v>#DIV/0!</v>
      </c>
      <c r="G14" s="94" t="e">
        <f t="shared" ref="G14:Y14" si="5">(G4-C4)/C4</f>
        <v>#DIV/0!</v>
      </c>
      <c r="H14" s="94" t="e">
        <f t="shared" si="5"/>
        <v>#DIV/0!</v>
      </c>
      <c r="I14" s="94" t="e">
        <f t="shared" si="5"/>
        <v>#DIV/0!</v>
      </c>
      <c r="J14" s="94" t="e">
        <f t="shared" si="5"/>
        <v>#DIV/0!</v>
      </c>
      <c r="K14" s="94" t="e">
        <f t="shared" si="5"/>
        <v>#DIV/0!</v>
      </c>
      <c r="L14" s="94" t="e">
        <f t="shared" si="5"/>
        <v>#DIV/0!</v>
      </c>
      <c r="M14" s="94" t="e">
        <f t="shared" si="5"/>
        <v>#DIV/0!</v>
      </c>
      <c r="N14" s="94" t="e">
        <f t="shared" si="5"/>
        <v>#DIV/0!</v>
      </c>
      <c r="O14" s="94" t="e">
        <f t="shared" si="5"/>
        <v>#DIV/0!</v>
      </c>
      <c r="P14" s="94" t="e">
        <f t="shared" si="5"/>
        <v>#DIV/0!</v>
      </c>
      <c r="Q14" s="94" t="e">
        <f t="shared" si="5"/>
        <v>#DIV/0!</v>
      </c>
      <c r="R14" s="94" t="e">
        <f t="shared" si="5"/>
        <v>#DIV/0!</v>
      </c>
      <c r="S14" s="94" t="e">
        <f t="shared" si="5"/>
        <v>#DIV/0!</v>
      </c>
      <c r="T14" s="94" t="e">
        <f t="shared" si="5"/>
        <v>#DIV/0!</v>
      </c>
      <c r="U14" s="94" t="e">
        <f t="shared" si="5"/>
        <v>#DIV/0!</v>
      </c>
      <c r="V14" s="94" t="e">
        <f t="shared" si="5"/>
        <v>#DIV/0!</v>
      </c>
      <c r="W14" s="94" t="e">
        <f t="shared" si="5"/>
        <v>#DIV/0!</v>
      </c>
      <c r="X14" s="94" t="e">
        <f t="shared" si="5"/>
        <v>#DIV/0!</v>
      </c>
      <c r="Y14" s="94" t="e">
        <f t="shared" si="5"/>
        <v>#DIV/0!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3EB7-FA2E-48C0-9E32-25B0BFF858C9}">
  <sheetPr>
    <tabColor theme="9" tint="0.39997558519241921"/>
  </sheetPr>
  <dimension ref="C3:AI23"/>
  <sheetViews>
    <sheetView showGridLines="0" topLeftCell="AC4" workbookViewId="0">
      <selection activeCell="AL16" sqref="AL16"/>
    </sheetView>
  </sheetViews>
  <sheetFormatPr defaultRowHeight="19.5" customHeight="1"/>
  <cols>
    <col min="1" max="1" width="2.5" customWidth="1"/>
    <col min="3" max="3" width="21.8125" bestFit="1" customWidth="1"/>
    <col min="4" max="4" width="17.9375" bestFit="1" customWidth="1"/>
    <col min="5" max="5" width="12.8125" bestFit="1" customWidth="1"/>
    <col min="6" max="6" width="16.0625" bestFit="1" customWidth="1"/>
    <col min="8" max="8" width="16.0625" bestFit="1" customWidth="1"/>
    <col min="10" max="10" width="16.0625" bestFit="1" customWidth="1"/>
    <col min="13" max="13" width="13.625" customWidth="1"/>
    <col min="14" max="16" width="13.5" customWidth="1"/>
    <col min="21" max="21" width="23" bestFit="1" customWidth="1"/>
    <col min="30" max="30" width="21.5625" customWidth="1"/>
    <col min="31" max="31" width="17.9375" bestFit="1" customWidth="1"/>
    <col min="32" max="32" width="12.125" customWidth="1"/>
    <col min="35" max="35" width="10.75" customWidth="1"/>
  </cols>
  <sheetData>
    <row r="3" spans="3:35" ht="19.5" customHeight="1">
      <c r="C3" s="180" t="s">
        <v>201</v>
      </c>
      <c r="D3" s="183" t="s">
        <v>202</v>
      </c>
      <c r="E3" s="183" t="s">
        <v>203</v>
      </c>
      <c r="F3" s="186" t="s">
        <v>204</v>
      </c>
      <c r="G3" s="187"/>
      <c r="H3" s="186" t="s">
        <v>167</v>
      </c>
      <c r="I3" s="187"/>
      <c r="J3" s="186" t="s">
        <v>168</v>
      </c>
      <c r="K3" s="190"/>
      <c r="M3" t="s">
        <v>223</v>
      </c>
      <c r="P3" s="199" t="s">
        <v>224</v>
      </c>
    </row>
    <row r="4" spans="3:35" ht="19.5" customHeight="1">
      <c r="C4" s="181"/>
      <c r="D4" s="184"/>
      <c r="E4" s="184"/>
      <c r="F4" s="188" t="s">
        <v>205</v>
      </c>
      <c r="G4" s="189"/>
      <c r="H4" s="188" t="s">
        <v>206</v>
      </c>
      <c r="I4" s="189"/>
      <c r="J4" s="188" t="s">
        <v>207</v>
      </c>
      <c r="K4" s="191"/>
      <c r="M4" s="197" t="s">
        <v>222</v>
      </c>
      <c r="N4" s="193" t="s">
        <v>204</v>
      </c>
      <c r="O4" s="193" t="s">
        <v>167</v>
      </c>
      <c r="P4" s="194" t="s">
        <v>168</v>
      </c>
    </row>
    <row r="5" spans="3:35" ht="19.5" customHeight="1">
      <c r="C5" s="182"/>
      <c r="D5" s="185"/>
      <c r="E5" s="185"/>
      <c r="F5" s="170" t="s">
        <v>24</v>
      </c>
      <c r="G5" s="170" t="s">
        <v>208</v>
      </c>
      <c r="H5" s="170" t="s">
        <v>24</v>
      </c>
      <c r="I5" s="170" t="s">
        <v>208</v>
      </c>
      <c r="J5" s="170" t="s">
        <v>24</v>
      </c>
      <c r="K5" s="173" t="s">
        <v>208</v>
      </c>
      <c r="M5" s="198"/>
      <c r="N5" s="192" t="s">
        <v>205</v>
      </c>
      <c r="O5" s="192" t="s">
        <v>206</v>
      </c>
      <c r="P5" s="195" t="s">
        <v>207</v>
      </c>
      <c r="AI5" s="95" t="s">
        <v>259</v>
      </c>
    </row>
    <row r="6" spans="3:35" ht="17.350000000000001" customHeight="1">
      <c r="C6" s="174" t="s">
        <v>209</v>
      </c>
      <c r="D6" s="171" t="s">
        <v>210</v>
      </c>
      <c r="E6" s="171" t="s">
        <v>211</v>
      </c>
      <c r="F6" s="97">
        <v>144352112810</v>
      </c>
      <c r="G6" s="172">
        <v>0.85</v>
      </c>
      <c r="H6" s="97">
        <v>139833987192</v>
      </c>
      <c r="I6" s="172">
        <v>0.88300000000000001</v>
      </c>
      <c r="J6" s="97">
        <v>117955261818</v>
      </c>
      <c r="K6" s="175">
        <v>0.83499999999999996</v>
      </c>
      <c r="M6" s="196" t="s">
        <v>210</v>
      </c>
      <c r="N6" s="101">
        <v>271</v>
      </c>
      <c r="O6" s="101">
        <v>266</v>
      </c>
      <c r="P6" s="102">
        <v>265</v>
      </c>
      <c r="AD6" s="103" t="s">
        <v>169</v>
      </c>
      <c r="AE6" s="103" t="s">
        <v>202</v>
      </c>
      <c r="AF6" s="103" t="s">
        <v>203</v>
      </c>
      <c r="AG6" s="103" t="s">
        <v>205</v>
      </c>
      <c r="AH6" s="103" t="s">
        <v>206</v>
      </c>
      <c r="AI6" s="103" t="s">
        <v>207</v>
      </c>
    </row>
    <row r="7" spans="3:35" ht="17.350000000000001" customHeight="1">
      <c r="C7" s="174" t="s">
        <v>212</v>
      </c>
      <c r="D7" s="171" t="s">
        <v>210</v>
      </c>
      <c r="E7" s="171" t="s">
        <v>211</v>
      </c>
      <c r="F7" s="97">
        <v>1318139096</v>
      </c>
      <c r="G7" s="172">
        <v>8.0000000000000002E-3</v>
      </c>
      <c r="H7" s="97">
        <v>787800126</v>
      </c>
      <c r="I7" s="172">
        <v>5.0000000000000001E-3</v>
      </c>
      <c r="J7" s="97">
        <v>1351300071</v>
      </c>
      <c r="K7" s="175">
        <v>8.9999999999999993E-3</v>
      </c>
      <c r="AD7" s="211" t="s">
        <v>209</v>
      </c>
      <c r="AE7" s="211" t="s">
        <v>210</v>
      </c>
      <c r="AF7" s="213" t="s">
        <v>256</v>
      </c>
      <c r="AG7" s="214">
        <v>1130.46515163</v>
      </c>
      <c r="AH7" s="214">
        <v>1053.1084366600001</v>
      </c>
      <c r="AI7" s="214">
        <v>988.90053780999995</v>
      </c>
    </row>
    <row r="8" spans="3:35" ht="17.350000000000001" customHeight="1">
      <c r="C8" s="174" t="s">
        <v>213</v>
      </c>
      <c r="D8" s="171" t="s">
        <v>214</v>
      </c>
      <c r="E8" s="171" t="s">
        <v>215</v>
      </c>
      <c r="F8" s="97">
        <v>21099546859</v>
      </c>
      <c r="G8" s="172">
        <v>0.124</v>
      </c>
      <c r="H8" s="97">
        <v>17748503228</v>
      </c>
      <c r="I8" s="172">
        <v>0.112</v>
      </c>
      <c r="J8" s="97">
        <v>22014011402</v>
      </c>
      <c r="K8" s="175">
        <v>0.156</v>
      </c>
      <c r="AD8" s="211"/>
      <c r="AE8" s="211"/>
      <c r="AF8" s="212" t="s">
        <v>257</v>
      </c>
      <c r="AG8" s="43">
        <v>313.05597647000002</v>
      </c>
      <c r="AH8" s="43">
        <v>345.23143526000001</v>
      </c>
      <c r="AI8" s="43">
        <v>190.65208036999999</v>
      </c>
    </row>
    <row r="9" spans="3:35" ht="17.350000000000001" customHeight="1">
      <c r="C9" s="174" t="s">
        <v>216</v>
      </c>
      <c r="D9" s="171" t="s">
        <v>217</v>
      </c>
      <c r="E9" s="171" t="s">
        <v>218</v>
      </c>
      <c r="F9" s="97">
        <v>3016181475</v>
      </c>
      <c r="G9" s="172">
        <v>1.7999999999999999E-2</v>
      </c>
      <c r="H9" s="98" t="s">
        <v>165</v>
      </c>
      <c r="I9" s="98" t="s">
        <v>165</v>
      </c>
      <c r="J9" s="98" t="s">
        <v>165</v>
      </c>
      <c r="K9" s="99" t="s">
        <v>165</v>
      </c>
      <c r="P9" s="95" t="s">
        <v>225</v>
      </c>
      <c r="S9" s="95" t="s">
        <v>231</v>
      </c>
      <c r="AD9" s="211"/>
      <c r="AE9" s="211"/>
      <c r="AF9" s="212" t="s">
        <v>258</v>
      </c>
      <c r="AG9" s="43">
        <v>1443.5211280999999</v>
      </c>
      <c r="AH9" s="43">
        <v>1398.33987192</v>
      </c>
      <c r="AI9" s="43">
        <v>1179.5526181800001</v>
      </c>
    </row>
    <row r="10" spans="3:35" ht="17.350000000000001" customHeight="1">
      <c r="C10" s="176" t="s">
        <v>170</v>
      </c>
      <c r="D10" s="177"/>
      <c r="E10" s="177"/>
      <c r="F10" s="101" t="s">
        <v>219</v>
      </c>
      <c r="G10" s="178">
        <v>1</v>
      </c>
      <c r="H10" s="101" t="s">
        <v>220</v>
      </c>
      <c r="I10" s="178">
        <v>1</v>
      </c>
      <c r="J10" s="101" t="s">
        <v>221</v>
      </c>
      <c r="K10" s="179">
        <v>1</v>
      </c>
      <c r="M10" s="197" t="s">
        <v>202</v>
      </c>
      <c r="N10" s="193" t="s">
        <v>204</v>
      </c>
      <c r="O10" s="193" t="s">
        <v>167</v>
      </c>
      <c r="P10" s="200" t="s">
        <v>168</v>
      </c>
      <c r="S10" s="180" t="s">
        <v>232</v>
      </c>
      <c r="T10" s="183" t="s">
        <v>202</v>
      </c>
      <c r="U10" s="183" t="s">
        <v>233</v>
      </c>
      <c r="V10" s="204" t="s">
        <v>204</v>
      </c>
      <c r="W10" s="205"/>
      <c r="X10" s="204" t="s">
        <v>167</v>
      </c>
      <c r="Y10" s="205"/>
      <c r="Z10" s="186" t="s">
        <v>168</v>
      </c>
      <c r="AA10" s="190"/>
      <c r="AD10" s="211" t="s">
        <v>212</v>
      </c>
      <c r="AE10" s="211" t="s">
        <v>210</v>
      </c>
      <c r="AF10" s="212" t="s">
        <v>256</v>
      </c>
      <c r="AG10" s="43">
        <v>8.69381877</v>
      </c>
      <c r="AH10" s="43">
        <v>7.0249912099999996</v>
      </c>
      <c r="AI10" s="43">
        <v>8.2950428200000008</v>
      </c>
    </row>
    <row r="11" spans="3:35" ht="17.350000000000001" customHeight="1">
      <c r="C11" s="104"/>
      <c r="M11" s="198"/>
      <c r="N11" s="192" t="s">
        <v>205</v>
      </c>
      <c r="O11" s="192" t="s">
        <v>206</v>
      </c>
      <c r="P11" s="201" t="s">
        <v>207</v>
      </c>
      <c r="S11" s="181"/>
      <c r="T11" s="184"/>
      <c r="U11" s="184"/>
      <c r="V11" s="206" t="s">
        <v>205</v>
      </c>
      <c r="W11" s="207"/>
      <c r="X11" s="206" t="s">
        <v>206</v>
      </c>
      <c r="Y11" s="207"/>
      <c r="Z11" s="188" t="s">
        <v>207</v>
      </c>
      <c r="AA11" s="191"/>
      <c r="AD11" s="211"/>
      <c r="AE11" s="211"/>
      <c r="AF11" s="212" t="s">
        <v>257</v>
      </c>
      <c r="AG11" s="43">
        <v>4.4875721899999998</v>
      </c>
      <c r="AH11" s="43">
        <v>0.85301004999999996</v>
      </c>
      <c r="AI11" s="43">
        <v>5.2179578900000001</v>
      </c>
    </row>
    <row r="12" spans="3:35" ht="17.350000000000001" customHeight="1">
      <c r="M12" s="202" t="s">
        <v>226</v>
      </c>
      <c r="N12" s="98" t="s">
        <v>227</v>
      </c>
      <c r="O12" s="98" t="s">
        <v>228</v>
      </c>
      <c r="P12" s="99" t="s">
        <v>253</v>
      </c>
      <c r="S12" s="182"/>
      <c r="T12" s="185"/>
      <c r="U12" s="185"/>
      <c r="V12" s="170" t="s">
        <v>234</v>
      </c>
      <c r="W12" s="170" t="s">
        <v>208</v>
      </c>
      <c r="X12" s="170" t="s">
        <v>234</v>
      </c>
      <c r="Y12" s="170" t="s">
        <v>208</v>
      </c>
      <c r="Z12" s="170" t="s">
        <v>234</v>
      </c>
      <c r="AA12" s="173" t="s">
        <v>208</v>
      </c>
      <c r="AD12" s="211"/>
      <c r="AE12" s="211"/>
      <c r="AF12" s="212" t="s">
        <v>258</v>
      </c>
      <c r="AG12" s="43">
        <v>13.18139096</v>
      </c>
      <c r="AH12" s="43">
        <v>7.8780012599999996</v>
      </c>
      <c r="AI12" s="43">
        <v>13.51300071</v>
      </c>
    </row>
    <row r="13" spans="3:35" ht="17.350000000000001" customHeight="1">
      <c r="M13" s="196" t="s">
        <v>229</v>
      </c>
      <c r="N13" s="101" t="s">
        <v>230</v>
      </c>
      <c r="O13" s="101" t="s">
        <v>255</v>
      </c>
      <c r="P13" s="102" t="s">
        <v>254</v>
      </c>
      <c r="S13" s="146" t="s">
        <v>235</v>
      </c>
      <c r="T13" s="96" t="s">
        <v>226</v>
      </c>
      <c r="U13" s="171" t="s">
        <v>236</v>
      </c>
      <c r="V13" s="98" t="s">
        <v>237</v>
      </c>
      <c r="W13" s="172">
        <v>0.23400000000000001</v>
      </c>
      <c r="X13" s="98" t="s">
        <v>238</v>
      </c>
      <c r="Y13" s="172">
        <v>0.24299999999999999</v>
      </c>
      <c r="Z13" s="98" t="s">
        <v>239</v>
      </c>
      <c r="AA13" s="175">
        <v>0.249</v>
      </c>
      <c r="AD13" s="211" t="s">
        <v>260</v>
      </c>
      <c r="AE13" s="211" t="s">
        <v>261</v>
      </c>
      <c r="AF13" s="213" t="s">
        <v>256</v>
      </c>
      <c r="AG13" s="214">
        <v>170.81107019999999</v>
      </c>
      <c r="AH13" s="214">
        <v>129.36960887999999</v>
      </c>
      <c r="AI13" s="214">
        <v>171.34123797000001</v>
      </c>
    </row>
    <row r="14" spans="3:35" ht="17.350000000000001" customHeight="1">
      <c r="S14" s="147"/>
      <c r="T14" s="96" t="s">
        <v>229</v>
      </c>
      <c r="U14" s="171" t="s">
        <v>236</v>
      </c>
      <c r="V14" s="98" t="s">
        <v>240</v>
      </c>
      <c r="W14" s="172">
        <v>8.0000000000000002E-3</v>
      </c>
      <c r="X14" s="98" t="s">
        <v>241</v>
      </c>
      <c r="Y14" s="172">
        <v>8.9999999999999993E-3</v>
      </c>
      <c r="Z14" s="98" t="s">
        <v>242</v>
      </c>
      <c r="AA14" s="175">
        <v>1.6E-2</v>
      </c>
      <c r="AD14" s="211"/>
      <c r="AE14" s="211"/>
      <c r="AF14" s="212" t="s">
        <v>257</v>
      </c>
      <c r="AG14" s="43">
        <v>40.184398389999998</v>
      </c>
      <c r="AH14" s="43">
        <v>48.115423399999997</v>
      </c>
      <c r="AI14" s="43">
        <v>48.798876049999997</v>
      </c>
    </row>
    <row r="15" spans="3:35" ht="17.350000000000001" customHeight="1">
      <c r="S15" s="146" t="s">
        <v>243</v>
      </c>
      <c r="T15" s="96" t="s">
        <v>226</v>
      </c>
      <c r="U15" s="171" t="s">
        <v>236</v>
      </c>
      <c r="V15" s="98" t="s">
        <v>244</v>
      </c>
      <c r="W15" s="172">
        <v>0.52</v>
      </c>
      <c r="X15" s="98" t="s">
        <v>245</v>
      </c>
      <c r="Y15" s="172">
        <v>0.59599999999999997</v>
      </c>
      <c r="Z15" s="98" t="s">
        <v>246</v>
      </c>
      <c r="AA15" s="175">
        <v>0.61099999999999999</v>
      </c>
      <c r="AD15" s="211"/>
      <c r="AE15" s="211"/>
      <c r="AF15" s="212" t="s">
        <v>258</v>
      </c>
      <c r="AG15" s="43">
        <v>210.99546859</v>
      </c>
      <c r="AH15" s="43">
        <v>177.48503228000001</v>
      </c>
      <c r="AI15" s="43">
        <v>220.14011402</v>
      </c>
    </row>
    <row r="16" spans="3:35" ht="17.350000000000001" customHeight="1">
      <c r="S16" s="147"/>
      <c r="T16" s="96" t="s">
        <v>229</v>
      </c>
      <c r="U16" s="171" t="s">
        <v>236</v>
      </c>
      <c r="V16" s="98" t="s">
        <v>247</v>
      </c>
      <c r="W16" s="172">
        <v>0.23799999999999999</v>
      </c>
      <c r="X16" s="98" t="s">
        <v>248</v>
      </c>
      <c r="Y16" s="172">
        <v>0.152</v>
      </c>
      <c r="Z16" s="98" t="s">
        <v>249</v>
      </c>
      <c r="AA16" s="175">
        <v>0.124</v>
      </c>
      <c r="AD16" s="211" t="s">
        <v>216</v>
      </c>
      <c r="AE16" s="211" t="s">
        <v>217</v>
      </c>
      <c r="AF16" s="212" t="s">
        <v>256</v>
      </c>
      <c r="AG16" s="43">
        <v>30.134626820000001</v>
      </c>
      <c r="AH16" s="43"/>
      <c r="AI16" s="43"/>
    </row>
    <row r="17" spans="3:35" ht="17.350000000000001" customHeight="1">
      <c r="S17" s="208" t="s">
        <v>170</v>
      </c>
      <c r="T17" s="209"/>
      <c r="U17" s="210"/>
      <c r="V17" s="101" t="s">
        <v>250</v>
      </c>
      <c r="W17" s="100">
        <v>1</v>
      </c>
      <c r="X17" s="101" t="s">
        <v>251</v>
      </c>
      <c r="Y17" s="100">
        <v>1</v>
      </c>
      <c r="Z17" s="101" t="s">
        <v>252</v>
      </c>
      <c r="AA17" s="203">
        <v>1</v>
      </c>
      <c r="AD17" s="211"/>
      <c r="AE17" s="211"/>
      <c r="AF17" s="212" t="s">
        <v>257</v>
      </c>
      <c r="AG17" s="43">
        <v>2.7187929999999999E-2</v>
      </c>
      <c r="AH17" s="43"/>
      <c r="AI17" s="43"/>
    </row>
    <row r="18" spans="3:35" ht="17.350000000000001" customHeight="1">
      <c r="AD18" s="211"/>
      <c r="AE18" s="211"/>
      <c r="AF18" s="212" t="s">
        <v>258</v>
      </c>
      <c r="AG18" s="43">
        <v>30.161814750000001</v>
      </c>
      <c r="AH18" s="43"/>
      <c r="AI18" s="43"/>
    </row>
    <row r="19" spans="3:35" ht="17.350000000000001" customHeight="1">
      <c r="AD19" s="211" t="s">
        <v>170</v>
      </c>
      <c r="AE19" s="211"/>
      <c r="AF19" s="213" t="s">
        <v>256</v>
      </c>
      <c r="AG19" s="214">
        <v>1340.1046674199999</v>
      </c>
      <c r="AH19" s="214">
        <v>1189.5030367500001</v>
      </c>
      <c r="AI19" s="214">
        <v>1168.5368186000001</v>
      </c>
    </row>
    <row r="20" spans="3:35" ht="17.350000000000001" customHeight="1">
      <c r="AD20" s="211"/>
      <c r="AE20" s="211"/>
      <c r="AF20" s="212" t="s">
        <v>257</v>
      </c>
      <c r="AG20" s="43">
        <v>357.75513497999998</v>
      </c>
      <c r="AH20" s="43">
        <v>394.19986870999998</v>
      </c>
      <c r="AI20" s="43">
        <v>244.66891430999999</v>
      </c>
    </row>
    <row r="21" spans="3:35" ht="17.350000000000001" customHeight="1">
      <c r="AD21" s="211"/>
      <c r="AE21" s="211"/>
      <c r="AF21" s="212" t="s">
        <v>258</v>
      </c>
      <c r="AG21" s="43">
        <v>1697.8598024</v>
      </c>
      <c r="AH21" s="43">
        <v>1583.70290546</v>
      </c>
      <c r="AI21" s="43">
        <v>1413.2057329100001</v>
      </c>
    </row>
    <row r="23" spans="3:35" ht="19.5" customHeight="1">
      <c r="C23" s="104"/>
    </row>
  </sheetData>
  <mergeCells count="32">
    <mergeCell ref="AD7:AD9"/>
    <mergeCell ref="AE7:AE9"/>
    <mergeCell ref="AD10:AD12"/>
    <mergeCell ref="AE10:AE12"/>
    <mergeCell ref="AD13:AD15"/>
    <mergeCell ref="AE13:AE15"/>
    <mergeCell ref="AD16:AD18"/>
    <mergeCell ref="AE16:AE18"/>
    <mergeCell ref="AD19:AE21"/>
    <mergeCell ref="S15:S16"/>
    <mergeCell ref="S17:U17"/>
    <mergeCell ref="X10:Y10"/>
    <mergeCell ref="X11:Y11"/>
    <mergeCell ref="Z10:AA10"/>
    <mergeCell ref="Z11:AA11"/>
    <mergeCell ref="S13:S14"/>
    <mergeCell ref="S10:S12"/>
    <mergeCell ref="T10:T12"/>
    <mergeCell ref="U10:U12"/>
    <mergeCell ref="V10:W10"/>
    <mergeCell ref="V11:W11"/>
    <mergeCell ref="J4:K4"/>
    <mergeCell ref="M4:M5"/>
    <mergeCell ref="M10:M11"/>
    <mergeCell ref="D3:D5"/>
    <mergeCell ref="E3:E5"/>
    <mergeCell ref="F3:G3"/>
    <mergeCell ref="F4:G4"/>
    <mergeCell ref="H3:I3"/>
    <mergeCell ref="H4:I4"/>
    <mergeCell ref="J3:K3"/>
    <mergeCell ref="C3:C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20"/>
  <sheetViews>
    <sheetView workbookViewId="0">
      <selection sqref="A1:N20"/>
    </sheetView>
  </sheetViews>
  <sheetFormatPr defaultRowHeight="16.899999999999999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1698</v>
      </c>
      <c r="C2" s="1">
        <v>1584</v>
      </c>
      <c r="D2" s="1">
        <v>1413</v>
      </c>
      <c r="E2" s="1">
        <v>1255</v>
      </c>
      <c r="F2" s="1">
        <v>912</v>
      </c>
      <c r="G2" s="1">
        <v>983</v>
      </c>
      <c r="H2" s="1">
        <v>1085</v>
      </c>
      <c r="I2" s="1">
        <v>1329</v>
      </c>
      <c r="J2" s="1">
        <v>1933</v>
      </c>
      <c r="K2" s="1">
        <v>2418</v>
      </c>
      <c r="L2" s="1"/>
      <c r="M2" s="1">
        <v>956</v>
      </c>
      <c r="N2" s="1">
        <v>1428</v>
      </c>
    </row>
    <row r="3" spans="1:17">
      <c r="A3" t="s">
        <v>1</v>
      </c>
      <c r="B3" s="1">
        <v>1190</v>
      </c>
      <c r="C3" s="1">
        <v>1115</v>
      </c>
      <c r="D3" s="1">
        <v>1004</v>
      </c>
      <c r="E3" s="1">
        <v>942</v>
      </c>
      <c r="F3" s="1">
        <v>665</v>
      </c>
      <c r="G3" s="1">
        <v>736</v>
      </c>
      <c r="H3" s="1">
        <v>829</v>
      </c>
      <c r="I3" s="1">
        <v>990</v>
      </c>
      <c r="J3" s="1">
        <v>1442</v>
      </c>
      <c r="K3" s="1">
        <v>1782</v>
      </c>
      <c r="L3" s="1"/>
      <c r="M3" s="1">
        <v>712</v>
      </c>
      <c r="N3" s="1">
        <v>1100</v>
      </c>
    </row>
    <row r="4" spans="1:17">
      <c r="A4" t="s">
        <v>2</v>
      </c>
      <c r="B4" s="1">
        <v>508</v>
      </c>
      <c r="C4" s="1">
        <v>468</v>
      </c>
      <c r="D4" s="1">
        <v>409</v>
      </c>
      <c r="E4" s="1">
        <v>312</v>
      </c>
      <c r="F4" s="1">
        <v>248</v>
      </c>
      <c r="G4" s="1">
        <v>247</v>
      </c>
      <c r="H4" s="1">
        <v>256</v>
      </c>
      <c r="I4" s="1">
        <v>339</v>
      </c>
      <c r="J4" s="1">
        <v>491</v>
      </c>
      <c r="K4" s="1">
        <v>636</v>
      </c>
      <c r="L4" s="1"/>
      <c r="M4" s="1">
        <v>244</v>
      </c>
      <c r="N4" s="1">
        <v>329</v>
      </c>
    </row>
    <row r="5" spans="1:17">
      <c r="A5" t="s">
        <v>3</v>
      </c>
      <c r="B5" s="1">
        <v>195</v>
      </c>
      <c r="C5" s="1">
        <v>139</v>
      </c>
      <c r="D5" s="1">
        <v>130</v>
      </c>
      <c r="E5" s="1">
        <v>130</v>
      </c>
      <c r="F5" s="1">
        <v>135</v>
      </c>
      <c r="G5" s="1">
        <v>109</v>
      </c>
      <c r="H5" s="1">
        <v>106</v>
      </c>
      <c r="I5" s="1">
        <v>122</v>
      </c>
      <c r="J5" s="1">
        <v>220</v>
      </c>
      <c r="K5" s="1">
        <v>226</v>
      </c>
      <c r="L5" s="1"/>
      <c r="M5" s="1">
        <v>113</v>
      </c>
      <c r="N5" s="1">
        <v>209</v>
      </c>
    </row>
    <row r="6" spans="1:17">
      <c r="A6" t="s">
        <v>4</v>
      </c>
      <c r="B6" s="1">
        <v>313</v>
      </c>
      <c r="C6" s="1">
        <v>329</v>
      </c>
      <c r="D6" s="1">
        <v>279</v>
      </c>
      <c r="E6" s="1">
        <v>182</v>
      </c>
      <c r="F6" s="1">
        <v>112</v>
      </c>
      <c r="G6" s="1">
        <v>138</v>
      </c>
      <c r="H6" s="1">
        <v>150</v>
      </c>
      <c r="I6" s="1">
        <v>218</v>
      </c>
      <c r="J6" s="1">
        <v>271</v>
      </c>
      <c r="K6" s="1">
        <v>410</v>
      </c>
      <c r="L6" s="1"/>
      <c r="M6" s="1">
        <v>131</v>
      </c>
      <c r="N6" s="1">
        <v>120</v>
      </c>
    </row>
    <row r="7" spans="1:17">
      <c r="A7" t="s">
        <v>5</v>
      </c>
      <c r="B7" s="1">
        <v>7</v>
      </c>
      <c r="C7" s="1">
        <v>2</v>
      </c>
      <c r="D7">
        <v>-1</v>
      </c>
      <c r="E7" s="1">
        <v>0</v>
      </c>
      <c r="F7" s="1">
        <v>2</v>
      </c>
      <c r="G7">
        <v>2</v>
      </c>
      <c r="H7" s="1">
        <v>3</v>
      </c>
      <c r="I7">
        <v>0</v>
      </c>
      <c r="J7">
        <v>-2</v>
      </c>
      <c r="K7">
        <v>-4</v>
      </c>
      <c r="L7">
        <v>0</v>
      </c>
      <c r="M7">
        <v>2</v>
      </c>
      <c r="N7">
        <v>-5</v>
      </c>
      <c r="Q7" t="s">
        <v>154</v>
      </c>
    </row>
    <row r="8" spans="1:17">
      <c r="A8" t="s">
        <v>6</v>
      </c>
      <c r="B8" s="1">
        <v>73</v>
      </c>
      <c r="C8" s="1">
        <v>33</v>
      </c>
      <c r="D8">
        <v>16</v>
      </c>
      <c r="E8" s="1">
        <v>50</v>
      </c>
      <c r="F8" s="1">
        <v>3</v>
      </c>
      <c r="G8" s="1">
        <v>11</v>
      </c>
      <c r="H8" s="1">
        <v>16</v>
      </c>
      <c r="I8">
        <v>-27</v>
      </c>
      <c r="J8">
        <v>9</v>
      </c>
      <c r="K8">
        <v>5</v>
      </c>
      <c r="L8">
        <v>0</v>
      </c>
      <c r="M8" s="1">
        <v>0</v>
      </c>
      <c r="N8">
        <v>21</v>
      </c>
    </row>
    <row r="9" spans="1:17">
      <c r="A9" t="s">
        <v>7</v>
      </c>
      <c r="B9" s="1">
        <v>7</v>
      </c>
      <c r="C9" s="1">
        <v>4</v>
      </c>
      <c r="D9" s="1">
        <v>2</v>
      </c>
      <c r="E9">
        <v>3</v>
      </c>
      <c r="F9" s="1">
        <v>12</v>
      </c>
      <c r="G9" s="1">
        <v>3</v>
      </c>
      <c r="H9">
        <v>32</v>
      </c>
      <c r="I9">
        <v>12</v>
      </c>
      <c r="J9" s="1">
        <v>10</v>
      </c>
      <c r="K9">
        <v>25</v>
      </c>
      <c r="M9" s="1">
        <v>5</v>
      </c>
      <c r="N9" s="1">
        <v>-12</v>
      </c>
    </row>
    <row r="10" spans="1:17">
      <c r="A10" t="s">
        <v>8</v>
      </c>
      <c r="K10">
        <v>6</v>
      </c>
      <c r="M10">
        <v>36</v>
      </c>
      <c r="N10">
        <v>-6</v>
      </c>
    </row>
    <row r="11" spans="1:17">
      <c r="A11" t="s">
        <v>9</v>
      </c>
      <c r="B11" s="1">
        <v>394</v>
      </c>
      <c r="C11" s="1">
        <v>366</v>
      </c>
      <c r="D11" s="1">
        <v>297</v>
      </c>
      <c r="E11" s="1">
        <v>236</v>
      </c>
      <c r="F11" s="1">
        <v>127</v>
      </c>
      <c r="G11" s="1">
        <v>152</v>
      </c>
      <c r="H11" s="1">
        <v>198</v>
      </c>
      <c r="I11" s="1">
        <v>203</v>
      </c>
      <c r="J11">
        <v>290</v>
      </c>
      <c r="K11" s="1">
        <v>447</v>
      </c>
      <c r="L11" s="1"/>
      <c r="M11" s="1">
        <v>172</v>
      </c>
      <c r="N11" s="1">
        <v>122</v>
      </c>
    </row>
    <row r="12" spans="1:17">
      <c r="A12" t="s">
        <v>10</v>
      </c>
      <c r="B12" s="1">
        <v>80</v>
      </c>
      <c r="C12" s="1">
        <v>76</v>
      </c>
      <c r="D12">
        <v>64</v>
      </c>
      <c r="E12" s="1">
        <v>48</v>
      </c>
      <c r="F12">
        <v>24</v>
      </c>
      <c r="G12" s="1">
        <v>39</v>
      </c>
      <c r="H12" s="1">
        <v>57</v>
      </c>
      <c r="I12" s="1">
        <v>45</v>
      </c>
      <c r="J12">
        <v>73</v>
      </c>
      <c r="K12" s="1">
        <v>106</v>
      </c>
      <c r="M12" s="1">
        <v>32</v>
      </c>
      <c r="N12" s="1">
        <v>0</v>
      </c>
    </row>
    <row r="13" spans="1:17">
      <c r="A13" t="s">
        <v>11</v>
      </c>
      <c r="H13">
        <v>50</v>
      </c>
      <c r="I13">
        <v>63</v>
      </c>
    </row>
    <row r="14" spans="1:17">
      <c r="A14" t="s">
        <v>12</v>
      </c>
      <c r="B14" s="1">
        <v>314</v>
      </c>
      <c r="C14" s="1">
        <v>289</v>
      </c>
      <c r="D14" s="1">
        <v>233</v>
      </c>
      <c r="E14" s="1">
        <v>188</v>
      </c>
      <c r="F14" s="1">
        <v>103</v>
      </c>
      <c r="G14" s="1">
        <v>113</v>
      </c>
      <c r="H14" s="1">
        <v>190</v>
      </c>
      <c r="I14" s="1">
        <v>221</v>
      </c>
      <c r="J14" s="1">
        <v>217</v>
      </c>
      <c r="K14" s="1">
        <v>341</v>
      </c>
      <c r="L14" s="1"/>
      <c r="M14" s="1">
        <v>140</v>
      </c>
      <c r="N14" s="1">
        <v>122</v>
      </c>
    </row>
    <row r="15" spans="1:17">
      <c r="A15" t="s">
        <v>13</v>
      </c>
      <c r="B15" s="1">
        <v>23</v>
      </c>
      <c r="C15">
        <v>-5</v>
      </c>
      <c r="D15" s="1">
        <v>10</v>
      </c>
      <c r="E15" s="1">
        <v>17</v>
      </c>
      <c r="F15">
        <v>38</v>
      </c>
      <c r="G15" s="1">
        <v>5</v>
      </c>
      <c r="H15">
        <v>-10</v>
      </c>
      <c r="I15" s="1">
        <v>9</v>
      </c>
      <c r="J15" s="1">
        <v>17</v>
      </c>
      <c r="K15">
        <v>-3</v>
      </c>
    </row>
    <row r="16" spans="1:17">
      <c r="A16" t="s">
        <v>14</v>
      </c>
      <c r="B16" s="1">
        <v>337</v>
      </c>
      <c r="C16" s="1">
        <v>285</v>
      </c>
      <c r="D16" s="1">
        <v>243</v>
      </c>
      <c r="E16" s="1">
        <v>205</v>
      </c>
      <c r="F16" s="1">
        <v>142</v>
      </c>
      <c r="G16" s="1">
        <v>117</v>
      </c>
      <c r="H16" s="1">
        <v>180</v>
      </c>
      <c r="I16" s="1">
        <v>230</v>
      </c>
      <c r="J16" s="1">
        <v>234</v>
      </c>
      <c r="K16" s="1">
        <v>337</v>
      </c>
      <c r="L16" s="1"/>
      <c r="M16" s="1"/>
      <c r="N16" s="1"/>
    </row>
    <row r="19" spans="1:1">
      <c r="A19" t="s">
        <v>15</v>
      </c>
    </row>
    <row r="20" spans="1:1">
      <c r="A20" t="s">
        <v>191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7"/>
  <sheetViews>
    <sheetView workbookViewId="0">
      <selection activeCell="A13" sqref="A1:N37"/>
    </sheetView>
  </sheetViews>
  <sheetFormatPr defaultRowHeight="16.899999999999999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409</v>
      </c>
      <c r="C2" s="1">
        <v>164</v>
      </c>
      <c r="D2" s="1">
        <v>-23</v>
      </c>
      <c r="E2" s="1">
        <v>-71</v>
      </c>
      <c r="F2" s="1">
        <v>291</v>
      </c>
      <c r="G2" s="1">
        <v>114</v>
      </c>
      <c r="H2" s="1">
        <v>38</v>
      </c>
      <c r="I2" s="1">
        <v>38</v>
      </c>
      <c r="J2" s="1">
        <v>24</v>
      </c>
      <c r="K2" s="1">
        <v>-98</v>
      </c>
      <c r="L2" s="1">
        <v>0</v>
      </c>
      <c r="M2" s="1">
        <v>-14</v>
      </c>
      <c r="N2" s="1">
        <v>49</v>
      </c>
    </row>
    <row r="3" spans="1:14">
      <c r="A3" t="s">
        <v>47</v>
      </c>
      <c r="B3" s="1">
        <v>1602</v>
      </c>
      <c r="C3" s="1">
        <v>1071</v>
      </c>
      <c r="D3" s="1">
        <v>926</v>
      </c>
      <c r="E3" s="1">
        <v>778</v>
      </c>
      <c r="F3" s="1">
        <v>751</v>
      </c>
      <c r="G3" s="1">
        <v>815</v>
      </c>
      <c r="H3" s="1">
        <v>772</v>
      </c>
      <c r="I3" s="1">
        <v>1261</v>
      </c>
      <c r="J3" s="1">
        <v>1223</v>
      </c>
      <c r="K3" s="1">
        <v>1332</v>
      </c>
      <c r="L3" s="1"/>
      <c r="M3" s="1">
        <v>602</v>
      </c>
      <c r="N3" s="1">
        <v>641</v>
      </c>
    </row>
    <row r="4" spans="1:14">
      <c r="A4" t="s">
        <v>48</v>
      </c>
      <c r="B4" s="1">
        <v>1146</v>
      </c>
      <c r="C4" s="1">
        <v>646</v>
      </c>
      <c r="D4" s="1">
        <v>487</v>
      </c>
      <c r="E4" s="1">
        <v>382</v>
      </c>
      <c r="F4" s="1">
        <v>336</v>
      </c>
      <c r="G4" s="1">
        <v>449</v>
      </c>
      <c r="H4" s="1">
        <v>359</v>
      </c>
      <c r="I4" s="1">
        <v>601</v>
      </c>
      <c r="J4" s="1">
        <v>629</v>
      </c>
      <c r="K4" s="1">
        <v>772</v>
      </c>
      <c r="L4" s="1"/>
      <c r="M4" s="1">
        <v>227</v>
      </c>
      <c r="N4" s="1">
        <v>362</v>
      </c>
    </row>
    <row r="5" spans="1:14">
      <c r="A5" t="s">
        <v>49</v>
      </c>
      <c r="B5" s="1">
        <v>292</v>
      </c>
      <c r="C5" s="1">
        <v>296</v>
      </c>
      <c r="D5" s="1">
        <v>165</v>
      </c>
      <c r="E5" s="1">
        <v>127</v>
      </c>
      <c r="F5" s="1">
        <v>72</v>
      </c>
      <c r="G5" s="1">
        <v>115</v>
      </c>
      <c r="H5" s="1">
        <v>89</v>
      </c>
      <c r="I5" s="1">
        <v>111</v>
      </c>
      <c r="J5" s="1">
        <v>130</v>
      </c>
      <c r="K5" s="1">
        <v>125</v>
      </c>
      <c r="L5" s="1"/>
      <c r="M5" s="1">
        <v>35</v>
      </c>
      <c r="N5" s="1">
        <v>149</v>
      </c>
    </row>
    <row r="6" spans="1:14">
      <c r="A6" t="s">
        <v>50</v>
      </c>
      <c r="B6" s="1">
        <v>404</v>
      </c>
      <c r="C6" s="1">
        <v>69</v>
      </c>
      <c r="D6" s="1">
        <v>9</v>
      </c>
      <c r="E6" s="1">
        <v>6</v>
      </c>
      <c r="F6" s="1">
        <v>59</v>
      </c>
      <c r="G6" s="1">
        <v>60</v>
      </c>
      <c r="H6" s="1">
        <v>15</v>
      </c>
      <c r="I6" s="1">
        <v>133</v>
      </c>
      <c r="J6" s="1">
        <v>147</v>
      </c>
      <c r="K6" s="1">
        <v>268</v>
      </c>
      <c r="L6" s="1"/>
      <c r="M6" s="1">
        <v>44</v>
      </c>
      <c r="N6" s="1">
        <v>30</v>
      </c>
    </row>
    <row r="7" spans="1:14">
      <c r="A7" t="s">
        <v>51</v>
      </c>
      <c r="F7">
        <v>166</v>
      </c>
      <c r="G7">
        <v>20</v>
      </c>
      <c r="H7">
        <v>20</v>
      </c>
    </row>
    <row r="8" spans="1:14">
      <c r="A8" t="s">
        <v>52</v>
      </c>
      <c r="B8" s="1">
        <v>422</v>
      </c>
      <c r="C8" s="1">
        <v>258</v>
      </c>
      <c r="D8" s="1">
        <v>288</v>
      </c>
      <c r="E8" s="1">
        <v>224</v>
      </c>
      <c r="F8" s="1">
        <v>195</v>
      </c>
      <c r="G8" s="1">
        <v>262</v>
      </c>
      <c r="H8" s="1">
        <v>243</v>
      </c>
      <c r="I8" s="1">
        <v>332</v>
      </c>
      <c r="J8" s="1">
        <v>334</v>
      </c>
      <c r="K8" s="1">
        <v>364</v>
      </c>
      <c r="L8" s="1"/>
      <c r="M8" s="1">
        <v>107</v>
      </c>
      <c r="N8" s="1">
        <v>140</v>
      </c>
    </row>
    <row r="9" spans="1:14">
      <c r="A9" t="s">
        <v>53</v>
      </c>
      <c r="B9" s="1">
        <v>457</v>
      </c>
      <c r="C9" s="1">
        <v>425</v>
      </c>
      <c r="D9" s="1">
        <v>439</v>
      </c>
      <c r="E9" s="1">
        <v>396</v>
      </c>
      <c r="F9" s="1">
        <v>248</v>
      </c>
      <c r="G9" s="1">
        <v>346</v>
      </c>
      <c r="H9" s="1">
        <v>392</v>
      </c>
      <c r="I9" s="1">
        <v>660</v>
      </c>
      <c r="J9" s="1">
        <v>594</v>
      </c>
      <c r="K9" s="1">
        <v>560</v>
      </c>
      <c r="L9" s="1"/>
      <c r="M9" s="1">
        <v>374</v>
      </c>
      <c r="N9" s="1">
        <v>279</v>
      </c>
    </row>
    <row r="10" spans="1:14">
      <c r="A10" t="s">
        <v>54</v>
      </c>
      <c r="B10" s="1">
        <v>0</v>
      </c>
      <c r="C10" s="1">
        <v>0</v>
      </c>
      <c r="D10" s="1">
        <v>0</v>
      </c>
      <c r="E10" s="1">
        <v>0</v>
      </c>
      <c r="F10" s="1">
        <v>166</v>
      </c>
      <c r="G10" s="1">
        <v>20</v>
      </c>
      <c r="H10" s="1">
        <v>20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590</v>
      </c>
      <c r="C11" s="1">
        <v>512</v>
      </c>
      <c r="D11" s="1">
        <v>502</v>
      </c>
      <c r="E11" s="1">
        <v>505</v>
      </c>
      <c r="F11" s="1">
        <v>520</v>
      </c>
      <c r="G11" s="1">
        <v>521</v>
      </c>
      <c r="H11" s="1">
        <v>531</v>
      </c>
      <c r="I11" s="1">
        <v>818</v>
      </c>
      <c r="J11" s="1">
        <v>817</v>
      </c>
      <c r="K11" s="1">
        <v>909</v>
      </c>
      <c r="L11" s="1"/>
      <c r="M11" s="1">
        <v>550</v>
      </c>
      <c r="N11" s="1">
        <v>514</v>
      </c>
    </row>
    <row r="12" spans="1:14">
      <c r="A12" t="s">
        <v>56</v>
      </c>
    </row>
    <row r="13" spans="1:14">
      <c r="A13" t="s">
        <v>57</v>
      </c>
      <c r="B13" s="1">
        <v>2192</v>
      </c>
      <c r="C13" s="1">
        <v>1583</v>
      </c>
      <c r="D13" s="1">
        <v>1428</v>
      </c>
      <c r="E13" s="1">
        <v>1283</v>
      </c>
      <c r="F13" s="1">
        <v>1270</v>
      </c>
      <c r="G13" s="1">
        <v>1337</v>
      </c>
      <c r="H13" s="1">
        <v>1303</v>
      </c>
      <c r="I13" s="1">
        <v>2080</v>
      </c>
      <c r="J13" s="1">
        <v>2040</v>
      </c>
      <c r="K13" s="1">
        <v>2241</v>
      </c>
      <c r="L13" s="1"/>
      <c r="M13" s="1">
        <v>1152</v>
      </c>
      <c r="N13" s="1">
        <v>1155</v>
      </c>
    </row>
    <row r="14" spans="1:14">
      <c r="A14" t="s">
        <v>58</v>
      </c>
      <c r="B14" s="1">
        <v>621</v>
      </c>
      <c r="C14" s="1">
        <v>522</v>
      </c>
      <c r="D14" s="1">
        <v>395</v>
      </c>
      <c r="E14" s="1">
        <v>380</v>
      </c>
      <c r="F14" s="1">
        <v>192</v>
      </c>
      <c r="G14" s="1">
        <v>323</v>
      </c>
      <c r="H14" s="1">
        <v>303</v>
      </c>
      <c r="I14" s="1">
        <v>607</v>
      </c>
      <c r="J14" s="1">
        <v>710</v>
      </c>
      <c r="K14" s="1">
        <v>989</v>
      </c>
      <c r="L14" s="1"/>
      <c r="M14" s="1">
        <v>307</v>
      </c>
      <c r="N14" s="1">
        <v>252</v>
      </c>
    </row>
    <row r="15" spans="1:14">
      <c r="A15" t="s">
        <v>59</v>
      </c>
      <c r="B15" s="1">
        <v>0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>
        <v>0</v>
      </c>
      <c r="I15" s="1">
        <v>0</v>
      </c>
      <c r="J15" s="1">
        <v>0</v>
      </c>
      <c r="K15">
        <v>0</v>
      </c>
      <c r="L15" s="1"/>
      <c r="M15">
        <v>0</v>
      </c>
      <c r="N15">
        <v>0</v>
      </c>
    </row>
    <row r="16" spans="1:14">
      <c r="A16" t="s">
        <v>60</v>
      </c>
      <c r="B16" s="1">
        <v>269</v>
      </c>
      <c r="C16" s="1">
        <v>90</v>
      </c>
      <c r="D16" s="1">
        <v>90</v>
      </c>
      <c r="E16" s="1">
        <v>100</v>
      </c>
      <c r="F16" s="1">
        <v>0</v>
      </c>
      <c r="G16" s="1">
        <v>80</v>
      </c>
      <c r="H16" s="1">
        <v>80</v>
      </c>
      <c r="I16" s="1">
        <v>205</v>
      </c>
      <c r="J16" s="1">
        <v>253</v>
      </c>
      <c r="K16" s="1">
        <v>489</v>
      </c>
      <c r="L16" s="1"/>
      <c r="M16" s="1">
        <v>93</v>
      </c>
      <c r="N16" s="1">
        <v>120</v>
      </c>
    </row>
    <row r="17" spans="1:14">
      <c r="A17" t="s">
        <v>61</v>
      </c>
      <c r="B17" s="1">
        <v>269</v>
      </c>
      <c r="C17" s="1">
        <v>90</v>
      </c>
      <c r="D17" s="1">
        <v>90</v>
      </c>
      <c r="E17" s="1">
        <v>100</v>
      </c>
      <c r="F17" s="1"/>
      <c r="G17" s="1">
        <v>80</v>
      </c>
      <c r="H17" s="1">
        <v>80</v>
      </c>
      <c r="I17" s="1">
        <v>205</v>
      </c>
      <c r="J17" s="1">
        <v>253</v>
      </c>
      <c r="K17" s="1">
        <v>489</v>
      </c>
      <c r="L17" s="1"/>
      <c r="M17" s="1">
        <v>93</v>
      </c>
      <c r="N17" s="1">
        <v>120</v>
      </c>
    </row>
    <row r="18" spans="1:14">
      <c r="A18" t="s">
        <v>62</v>
      </c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N18" s="1"/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161</v>
      </c>
      <c r="C20" s="1">
        <v>202</v>
      </c>
      <c r="D20" s="1">
        <v>189</v>
      </c>
      <c r="E20" s="1">
        <v>173</v>
      </c>
      <c r="F20" s="1">
        <v>121</v>
      </c>
      <c r="G20" s="1">
        <v>144</v>
      </c>
      <c r="H20" s="1">
        <v>110</v>
      </c>
      <c r="I20" s="1">
        <v>295</v>
      </c>
      <c r="J20" s="1">
        <v>332</v>
      </c>
      <c r="K20" s="1">
        <v>285</v>
      </c>
      <c r="L20" s="1"/>
      <c r="M20" s="1">
        <v>163</v>
      </c>
      <c r="N20" s="1">
        <v>107</v>
      </c>
    </row>
    <row r="21" spans="1:14">
      <c r="A21" t="s">
        <v>54</v>
      </c>
      <c r="B21" s="1">
        <v>191</v>
      </c>
      <c r="C21" s="1">
        <v>130</v>
      </c>
      <c r="D21" s="1">
        <v>116</v>
      </c>
      <c r="E21" s="1">
        <v>107</v>
      </c>
      <c r="F21" s="1">
        <v>72</v>
      </c>
      <c r="G21" s="1">
        <v>99</v>
      </c>
      <c r="H21" s="1">
        <v>113</v>
      </c>
      <c r="I21" s="1">
        <v>107</v>
      </c>
      <c r="J21" s="1">
        <v>125</v>
      </c>
      <c r="K21" s="1">
        <v>216</v>
      </c>
      <c r="L21" s="1">
        <v>0</v>
      </c>
      <c r="M21" s="1">
        <v>50</v>
      </c>
      <c r="N21" s="1">
        <v>25</v>
      </c>
    </row>
    <row r="22" spans="1:14">
      <c r="A22" t="s">
        <v>65</v>
      </c>
      <c r="B22" s="1">
        <v>27</v>
      </c>
      <c r="C22" s="1">
        <v>17</v>
      </c>
      <c r="D22" s="1">
        <v>104</v>
      </c>
      <c r="E22" s="1">
        <v>105</v>
      </c>
      <c r="F22" s="1">
        <v>5</v>
      </c>
      <c r="G22" s="1">
        <v>1</v>
      </c>
      <c r="H22" s="1">
        <v>15</v>
      </c>
      <c r="I22" s="1">
        <v>23</v>
      </c>
      <c r="J22" s="1">
        <v>38</v>
      </c>
      <c r="K22" s="1">
        <v>53</v>
      </c>
      <c r="L22" s="1"/>
      <c r="M22" s="1">
        <v>31</v>
      </c>
      <c r="N22" s="1">
        <v>27</v>
      </c>
    </row>
    <row r="23" spans="1:14">
      <c r="A23" t="s">
        <v>66</v>
      </c>
      <c r="B23" s="1"/>
      <c r="C23" s="1"/>
      <c r="D23" s="1">
        <v>100</v>
      </c>
      <c r="E23" s="1">
        <v>100</v>
      </c>
      <c r="F23" s="1"/>
      <c r="G23" s="1"/>
      <c r="H23" s="1"/>
      <c r="J23" s="1"/>
      <c r="K23" s="1"/>
      <c r="L23" s="1"/>
      <c r="M23" s="1"/>
      <c r="N23" s="1"/>
    </row>
    <row r="24" spans="1:14">
      <c r="A24" t="s">
        <v>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N24" s="1"/>
    </row>
    <row r="25" spans="1:14">
      <c r="A25" t="s">
        <v>68</v>
      </c>
      <c r="B25">
        <v>0</v>
      </c>
      <c r="C25">
        <v>0</v>
      </c>
      <c r="F25" s="1"/>
      <c r="G25" s="1"/>
      <c r="H25" s="1"/>
    </row>
    <row r="26" spans="1:14">
      <c r="A26" t="s">
        <v>69</v>
      </c>
      <c r="B26">
        <v>1</v>
      </c>
      <c r="C26">
        <v>3</v>
      </c>
      <c r="D26">
        <v>1</v>
      </c>
      <c r="E26">
        <v>1</v>
      </c>
      <c r="F26">
        <v>5</v>
      </c>
      <c r="G26">
        <v>1</v>
      </c>
      <c r="I26">
        <v>4</v>
      </c>
      <c r="J26">
        <v>4</v>
      </c>
      <c r="K26">
        <v>4</v>
      </c>
    </row>
    <row r="27" spans="1:14">
      <c r="A27" t="s">
        <v>70</v>
      </c>
      <c r="B27">
        <v>19</v>
      </c>
      <c r="C27">
        <v>6</v>
      </c>
      <c r="D27">
        <v>2</v>
      </c>
      <c r="E27">
        <v>3</v>
      </c>
      <c r="J27" s="1"/>
      <c r="M27">
        <v>26</v>
      </c>
      <c r="N27">
        <v>23</v>
      </c>
    </row>
    <row r="28" spans="1:14">
      <c r="A28" t="s">
        <v>54</v>
      </c>
      <c r="B28" s="1">
        <v>7</v>
      </c>
      <c r="C28" s="1">
        <v>7</v>
      </c>
      <c r="D28" s="1">
        <v>1</v>
      </c>
      <c r="E28" s="1">
        <v>0</v>
      </c>
      <c r="F28" s="1">
        <v>0</v>
      </c>
      <c r="G28" s="1">
        <v>0</v>
      </c>
      <c r="H28" s="1">
        <v>15</v>
      </c>
      <c r="I28" s="1">
        <v>19</v>
      </c>
      <c r="J28" s="1">
        <v>34</v>
      </c>
      <c r="K28" s="1">
        <v>49</v>
      </c>
      <c r="L28" s="1">
        <v>0</v>
      </c>
      <c r="M28" s="1">
        <v>6</v>
      </c>
      <c r="N28" s="1">
        <v>4</v>
      </c>
    </row>
    <row r="29" spans="1:14">
      <c r="A29" t="s">
        <v>71</v>
      </c>
    </row>
    <row r="30" spans="1:14">
      <c r="A30" t="s">
        <v>72</v>
      </c>
      <c r="B30" s="1">
        <v>278</v>
      </c>
      <c r="C30" s="1">
        <v>196</v>
      </c>
      <c r="D30" s="1">
        <v>191</v>
      </c>
      <c r="E30" s="1">
        <v>201</v>
      </c>
      <c r="F30" s="1">
        <v>1</v>
      </c>
      <c r="G30" s="1">
        <v>80</v>
      </c>
      <c r="H30" s="1">
        <v>80</v>
      </c>
      <c r="I30" s="1">
        <v>205</v>
      </c>
      <c r="J30" s="1">
        <v>253</v>
      </c>
      <c r="K30" s="1">
        <v>489</v>
      </c>
      <c r="L30" s="1"/>
      <c r="M30" s="1">
        <v>93</v>
      </c>
      <c r="N30" s="1">
        <v>120</v>
      </c>
    </row>
    <row r="31" spans="1:14">
      <c r="A31" t="s">
        <v>40</v>
      </c>
      <c r="B31" s="1">
        <v>648</v>
      </c>
      <c r="C31" s="1">
        <v>539</v>
      </c>
      <c r="D31" s="1">
        <v>499</v>
      </c>
      <c r="E31" s="1">
        <v>485</v>
      </c>
      <c r="F31" s="1">
        <v>198</v>
      </c>
      <c r="G31" s="1">
        <v>324</v>
      </c>
      <c r="H31" s="1">
        <v>317</v>
      </c>
      <c r="I31" s="1">
        <v>630</v>
      </c>
      <c r="J31" s="1">
        <v>748</v>
      </c>
      <c r="K31" s="1">
        <v>1042</v>
      </c>
      <c r="L31" s="1"/>
      <c r="M31" s="1">
        <v>338</v>
      </c>
      <c r="N31" s="1">
        <v>279</v>
      </c>
    </row>
    <row r="32" spans="1:14">
      <c r="A32" t="s">
        <v>73</v>
      </c>
      <c r="B32" s="1">
        <v>1510</v>
      </c>
      <c r="C32" s="1">
        <v>1044</v>
      </c>
      <c r="D32" s="1">
        <v>929</v>
      </c>
      <c r="E32" s="1">
        <v>798</v>
      </c>
      <c r="F32" s="1">
        <v>1073</v>
      </c>
      <c r="G32" s="1">
        <v>1012</v>
      </c>
      <c r="H32" s="1">
        <v>985</v>
      </c>
      <c r="I32" s="1">
        <v>1450</v>
      </c>
      <c r="J32" s="1">
        <v>1292</v>
      </c>
      <c r="K32" s="1">
        <v>1199</v>
      </c>
      <c r="L32" s="1"/>
      <c r="M32" s="1"/>
      <c r="N32" s="1"/>
    </row>
    <row r="33" spans="1:14">
      <c r="A33" t="s">
        <v>74</v>
      </c>
      <c r="B33" s="1">
        <v>34</v>
      </c>
      <c r="C33" s="1"/>
      <c r="D33" s="1"/>
      <c r="E33" s="1"/>
      <c r="F33" s="1"/>
      <c r="G33" s="1"/>
      <c r="H33" s="1"/>
      <c r="K33">
        <v>0</v>
      </c>
      <c r="N33">
        <v>2</v>
      </c>
    </row>
    <row r="34" spans="1:14">
      <c r="A34" t="s">
        <v>38</v>
      </c>
      <c r="B34" s="1">
        <v>1544</v>
      </c>
      <c r="C34" s="1">
        <v>1044</v>
      </c>
      <c r="D34" s="1">
        <v>929</v>
      </c>
      <c r="E34" s="1">
        <v>798</v>
      </c>
      <c r="F34" s="1">
        <v>1073</v>
      </c>
      <c r="G34" s="1">
        <v>1012</v>
      </c>
      <c r="H34" s="1">
        <v>985</v>
      </c>
      <c r="I34" s="1">
        <v>1450</v>
      </c>
      <c r="J34" s="1">
        <v>1292</v>
      </c>
      <c r="K34" s="1">
        <v>1199</v>
      </c>
      <c r="L34" s="1"/>
      <c r="M34" s="1">
        <v>813</v>
      </c>
      <c r="N34" s="1">
        <v>876</v>
      </c>
    </row>
    <row r="36" spans="1:14">
      <c r="A36" t="s">
        <v>15</v>
      </c>
    </row>
    <row r="37" spans="1:14">
      <c r="A37" t="s">
        <v>192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N14"/>
    </sheetView>
  </sheetViews>
  <sheetFormatPr defaultRowHeight="16.899999999999999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333</v>
      </c>
      <c r="C2" s="1">
        <v>304</v>
      </c>
      <c r="D2" s="1">
        <v>247</v>
      </c>
      <c r="E2" s="1">
        <v>203</v>
      </c>
      <c r="F2" s="1">
        <v>123</v>
      </c>
      <c r="G2" s="1">
        <v>137</v>
      </c>
      <c r="H2">
        <v>235</v>
      </c>
      <c r="I2">
        <v>262</v>
      </c>
      <c r="J2" s="1">
        <v>258</v>
      </c>
      <c r="K2" s="1">
        <v>373</v>
      </c>
      <c r="L2" s="1"/>
      <c r="M2" s="1">
        <v>151</v>
      </c>
      <c r="N2" s="1">
        <v>160</v>
      </c>
    </row>
    <row r="3" spans="1:14">
      <c r="A3" t="s">
        <v>76</v>
      </c>
      <c r="B3" s="1">
        <v>195</v>
      </c>
      <c r="C3" s="1">
        <v>367</v>
      </c>
      <c r="D3" s="1">
        <v>154</v>
      </c>
      <c r="E3" s="1">
        <v>111</v>
      </c>
      <c r="F3" s="1">
        <v>241</v>
      </c>
      <c r="G3" s="1">
        <v>129</v>
      </c>
      <c r="H3" s="1">
        <v>50</v>
      </c>
      <c r="I3" s="1">
        <v>127</v>
      </c>
      <c r="J3" s="1">
        <v>238</v>
      </c>
      <c r="K3" s="1">
        <v>453</v>
      </c>
      <c r="L3" s="1"/>
      <c r="M3" s="1">
        <v>129</v>
      </c>
      <c r="N3" s="1">
        <v>173</v>
      </c>
    </row>
    <row r="4" spans="1:14">
      <c r="A4" t="s">
        <v>77</v>
      </c>
      <c r="B4" s="1">
        <v>-359</v>
      </c>
      <c r="C4" s="1">
        <v>-69</v>
      </c>
      <c r="D4" s="1">
        <v>9</v>
      </c>
      <c r="E4" s="1">
        <v>224</v>
      </c>
      <c r="F4" s="1">
        <v>-123</v>
      </c>
      <c r="G4" s="1">
        <v>-11</v>
      </c>
      <c r="H4" s="1">
        <v>682</v>
      </c>
      <c r="I4" s="1">
        <v>7</v>
      </c>
      <c r="J4" s="1">
        <v>113</v>
      </c>
      <c r="K4" s="1">
        <v>-636</v>
      </c>
      <c r="L4" s="1"/>
      <c r="M4" s="1">
        <v>-21</v>
      </c>
      <c r="N4">
        <v>17</v>
      </c>
    </row>
    <row r="5" spans="1:14">
      <c r="A5" t="s">
        <v>78</v>
      </c>
      <c r="B5" s="1">
        <v>159</v>
      </c>
      <c r="C5" s="1">
        <v>-167</v>
      </c>
      <c r="D5" s="1">
        <v>-123</v>
      </c>
      <c r="E5" s="1">
        <v>-280</v>
      </c>
      <c r="F5" s="1">
        <v>-161</v>
      </c>
      <c r="G5" s="1">
        <v>-91</v>
      </c>
      <c r="H5" s="1">
        <v>-754</v>
      </c>
      <c r="I5" s="1">
        <v>-151</v>
      </c>
      <c r="J5" s="1">
        <v>-346</v>
      </c>
      <c r="K5" s="1">
        <v>238</v>
      </c>
      <c r="L5" s="1"/>
      <c r="M5" s="1">
        <v>-221</v>
      </c>
      <c r="N5" s="1">
        <v>-209</v>
      </c>
    </row>
    <row r="6" spans="1:14">
      <c r="A6" t="s">
        <v>79</v>
      </c>
      <c r="M6">
        <v>0</v>
      </c>
      <c r="N6">
        <v>0</v>
      </c>
    </row>
    <row r="7" spans="1:14">
      <c r="A7" t="s">
        <v>80</v>
      </c>
      <c r="N7">
        <v>-7</v>
      </c>
    </row>
    <row r="8" spans="1:14">
      <c r="A8" t="s">
        <v>81</v>
      </c>
      <c r="B8">
        <v>2</v>
      </c>
      <c r="C8">
        <v>0</v>
      </c>
      <c r="D8">
        <v>-2</v>
      </c>
      <c r="E8">
        <v>0</v>
      </c>
      <c r="F8">
        <v>0</v>
      </c>
      <c r="G8" s="1">
        <v>0</v>
      </c>
      <c r="H8">
        <v>0</v>
      </c>
      <c r="I8" s="1">
        <v>-2</v>
      </c>
      <c r="J8">
        <v>0</v>
      </c>
      <c r="K8">
        <v>0</v>
      </c>
    </row>
    <row r="9" spans="1:14">
      <c r="A9" t="s">
        <v>82</v>
      </c>
      <c r="B9" s="1">
        <v>-3</v>
      </c>
      <c r="C9" s="1">
        <v>131</v>
      </c>
      <c r="D9" s="1">
        <v>38</v>
      </c>
      <c r="E9" s="1">
        <v>55</v>
      </c>
      <c r="F9" s="1">
        <v>-43</v>
      </c>
      <c r="G9" s="1">
        <v>26</v>
      </c>
      <c r="H9" s="1">
        <v>-23</v>
      </c>
      <c r="I9" s="1">
        <v>-19</v>
      </c>
      <c r="J9">
        <v>4</v>
      </c>
      <c r="K9" s="1">
        <v>55</v>
      </c>
      <c r="L9" s="1"/>
      <c r="M9" s="1">
        <v>-113</v>
      </c>
      <c r="N9" s="1">
        <v>-26</v>
      </c>
    </row>
    <row r="10" spans="1:14">
      <c r="A10" t="s">
        <v>83</v>
      </c>
      <c r="B10" s="1">
        <v>178</v>
      </c>
      <c r="C10" s="1">
        <v>348</v>
      </c>
      <c r="D10" s="1">
        <v>140</v>
      </c>
      <c r="E10" s="1">
        <v>103</v>
      </c>
      <c r="F10" s="1">
        <v>234</v>
      </c>
      <c r="G10" s="1">
        <v>126</v>
      </c>
      <c r="H10">
        <v>41</v>
      </c>
      <c r="I10" s="1">
        <v>104</v>
      </c>
      <c r="J10" s="1">
        <v>229</v>
      </c>
      <c r="K10">
        <v>360</v>
      </c>
      <c r="L10" s="1"/>
      <c r="M10" s="1">
        <v>104</v>
      </c>
      <c r="N10" s="1">
        <v>155</v>
      </c>
    </row>
    <row r="13" spans="1:14">
      <c r="A13" t="s">
        <v>15</v>
      </c>
    </row>
    <row r="14" spans="1:14">
      <c r="A14" t="s">
        <v>193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sqref="A1:N31"/>
    </sheetView>
  </sheetViews>
  <sheetFormatPr defaultRowHeight="16.899999999999999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5180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>
      <c r="A3" t="s">
        <v>85</v>
      </c>
      <c r="B3" s="1">
        <v>4771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t="s">
        <v>86</v>
      </c>
    </row>
    <row r="5" spans="1:14">
      <c r="A5" t="s">
        <v>87</v>
      </c>
      <c r="B5" s="1">
        <v>2064</v>
      </c>
      <c r="C5" s="1">
        <v>1885</v>
      </c>
      <c r="D5" s="1">
        <v>1519</v>
      </c>
      <c r="E5" s="1">
        <v>1224</v>
      </c>
      <c r="F5" s="1">
        <v>672</v>
      </c>
      <c r="G5" s="1">
        <v>734</v>
      </c>
      <c r="H5" s="1">
        <v>996</v>
      </c>
      <c r="I5" s="1">
        <v>1144</v>
      </c>
      <c r="J5" s="1">
        <v>1122</v>
      </c>
      <c r="K5" s="1">
        <v>1763</v>
      </c>
      <c r="L5" s="1"/>
      <c r="M5" s="1">
        <v>597</v>
      </c>
      <c r="N5" s="1">
        <v>442</v>
      </c>
    </row>
    <row r="6" spans="1:14">
      <c r="A6" t="s">
        <v>88</v>
      </c>
      <c r="B6" s="1">
        <v>10397</v>
      </c>
      <c r="C6" s="1">
        <v>6796</v>
      </c>
      <c r="D6" s="1">
        <v>6046</v>
      </c>
      <c r="E6" s="1">
        <v>5196</v>
      </c>
      <c r="F6" s="1">
        <v>6984</v>
      </c>
      <c r="G6" s="1">
        <v>6590</v>
      </c>
      <c r="H6" s="1">
        <v>6415</v>
      </c>
      <c r="I6" s="1">
        <v>7502</v>
      </c>
      <c r="J6" s="1">
        <v>6685</v>
      </c>
      <c r="K6" s="1">
        <v>6205</v>
      </c>
      <c r="L6" s="1"/>
      <c r="M6" s="1">
        <v>4209</v>
      </c>
      <c r="N6" s="1">
        <v>3550</v>
      </c>
    </row>
    <row r="7" spans="1:14">
      <c r="A7" t="s">
        <v>28</v>
      </c>
      <c r="B7">
        <v>16.5</v>
      </c>
      <c r="C7" t="s">
        <v>89</v>
      </c>
      <c r="D7" t="s">
        <v>89</v>
      </c>
      <c r="E7" t="s">
        <v>89</v>
      </c>
      <c r="F7" t="s">
        <v>89</v>
      </c>
      <c r="G7" t="s">
        <v>89</v>
      </c>
      <c r="H7" t="s">
        <v>89</v>
      </c>
      <c r="I7" t="s">
        <v>89</v>
      </c>
      <c r="J7" t="s">
        <v>89</v>
      </c>
      <c r="K7" t="s">
        <v>89</v>
      </c>
      <c r="L7" t="s">
        <v>89</v>
      </c>
      <c r="M7" t="s">
        <v>89</v>
      </c>
      <c r="N7" t="s">
        <v>89</v>
      </c>
    </row>
    <row r="8" spans="1:14">
      <c r="A8" t="s">
        <v>30</v>
      </c>
      <c r="B8">
        <v>3.43</v>
      </c>
    </row>
    <row r="9" spans="1:14">
      <c r="A9" t="s">
        <v>32</v>
      </c>
      <c r="B9" s="4">
        <v>0.20799999999999999</v>
      </c>
      <c r="C9" s="4">
        <v>0.27700000000000002</v>
      </c>
      <c r="D9" s="4">
        <v>0.251</v>
      </c>
      <c r="E9" s="4">
        <v>0.23599999999999999</v>
      </c>
      <c r="F9" s="4">
        <v>9.6000000000000002E-2</v>
      </c>
      <c r="G9" s="4">
        <v>0.111</v>
      </c>
      <c r="H9" s="4">
        <v>0.193</v>
      </c>
      <c r="I9" s="4">
        <v>0.153</v>
      </c>
      <c r="J9" s="4">
        <v>0.16800000000000001</v>
      </c>
      <c r="K9" s="4">
        <v>0.28399999999999997</v>
      </c>
      <c r="L9" s="4"/>
      <c r="M9" s="4"/>
      <c r="N9" s="4"/>
    </row>
    <row r="10" spans="1:14">
      <c r="A10" t="s">
        <v>90</v>
      </c>
      <c r="B10" s="1">
        <v>332</v>
      </c>
      <c r="C10" s="1">
        <v>343</v>
      </c>
      <c r="D10" s="1">
        <v>293</v>
      </c>
      <c r="E10" s="1">
        <v>197</v>
      </c>
      <c r="F10" s="1">
        <v>132</v>
      </c>
      <c r="G10" s="1">
        <v>163</v>
      </c>
      <c r="H10" s="1">
        <v>195</v>
      </c>
      <c r="I10" s="1">
        <v>259</v>
      </c>
      <c r="J10" s="1">
        <v>311</v>
      </c>
      <c r="K10" s="1">
        <v>442</v>
      </c>
      <c r="L10" s="1"/>
      <c r="M10" s="1">
        <v>142</v>
      </c>
      <c r="N10" s="1">
        <v>158</v>
      </c>
    </row>
    <row r="11" spans="1:14">
      <c r="A11" t="s">
        <v>91</v>
      </c>
      <c r="B11" s="1">
        <v>178</v>
      </c>
      <c r="C11" s="1">
        <v>348</v>
      </c>
      <c r="D11" s="1">
        <v>140</v>
      </c>
      <c r="E11" s="1">
        <v>103</v>
      </c>
      <c r="F11" s="1">
        <v>234</v>
      </c>
      <c r="G11" s="1">
        <v>126</v>
      </c>
      <c r="H11">
        <v>41</v>
      </c>
      <c r="I11" s="1">
        <v>104</v>
      </c>
      <c r="J11" s="1">
        <v>229</v>
      </c>
      <c r="K11">
        <v>360</v>
      </c>
      <c r="L11" s="1"/>
      <c r="M11" s="1">
        <v>104</v>
      </c>
      <c r="N11" s="1">
        <v>155</v>
      </c>
    </row>
    <row r="12" spans="1:14">
      <c r="A12" t="s">
        <v>92</v>
      </c>
    </row>
    <row r="13" spans="1:14">
      <c r="A13" t="s">
        <v>24</v>
      </c>
      <c r="B13" s="1">
        <v>1698</v>
      </c>
      <c r="C13" s="1">
        <v>1584</v>
      </c>
      <c r="D13" s="1">
        <v>1413</v>
      </c>
      <c r="E13" s="1">
        <v>1255</v>
      </c>
      <c r="F13" s="1">
        <v>912</v>
      </c>
      <c r="G13" s="1">
        <v>983</v>
      </c>
      <c r="H13" s="1">
        <v>1085</v>
      </c>
      <c r="I13" s="1">
        <v>1329</v>
      </c>
      <c r="J13" s="1">
        <v>1933</v>
      </c>
      <c r="K13" s="1">
        <v>2418</v>
      </c>
      <c r="L13" s="1"/>
      <c r="M13" s="1">
        <v>956</v>
      </c>
      <c r="N13" s="1">
        <v>1428</v>
      </c>
    </row>
    <row r="14" spans="1:14">
      <c r="A14" t="s">
        <v>4</v>
      </c>
      <c r="B14" s="1">
        <v>313</v>
      </c>
      <c r="C14" s="1">
        <v>329</v>
      </c>
      <c r="D14" s="1">
        <v>279</v>
      </c>
      <c r="E14" s="1">
        <v>182</v>
      </c>
      <c r="F14" s="1">
        <v>112</v>
      </c>
      <c r="G14" s="1">
        <v>138</v>
      </c>
      <c r="H14" s="1">
        <v>150</v>
      </c>
      <c r="I14" s="1">
        <v>218</v>
      </c>
      <c r="J14" s="1">
        <v>271</v>
      </c>
      <c r="K14" s="1">
        <v>410</v>
      </c>
      <c r="L14" s="1"/>
      <c r="M14" s="1">
        <v>131</v>
      </c>
      <c r="N14" s="1">
        <v>120</v>
      </c>
    </row>
    <row r="15" spans="1:14">
      <c r="A15" t="s">
        <v>93</v>
      </c>
      <c r="B15">
        <v>313</v>
      </c>
      <c r="C15" s="1">
        <v>289</v>
      </c>
      <c r="D15" s="1">
        <v>233</v>
      </c>
      <c r="E15" s="1">
        <v>188</v>
      </c>
      <c r="F15" s="1">
        <v>103</v>
      </c>
      <c r="G15" s="1">
        <v>113</v>
      </c>
      <c r="H15" s="1">
        <v>190</v>
      </c>
      <c r="I15" s="1">
        <v>221</v>
      </c>
      <c r="J15" s="1">
        <v>217</v>
      </c>
      <c r="K15" s="1">
        <v>341</v>
      </c>
      <c r="L15" s="1"/>
      <c r="M15" s="1">
        <v>140</v>
      </c>
      <c r="N15" s="1">
        <v>109</v>
      </c>
    </row>
    <row r="16" spans="1:14">
      <c r="A16" t="s">
        <v>34</v>
      </c>
      <c r="B16" s="1">
        <v>195</v>
      </c>
      <c r="C16" s="1">
        <v>367</v>
      </c>
      <c r="D16" s="1">
        <v>154</v>
      </c>
      <c r="E16" s="1">
        <v>111</v>
      </c>
      <c r="F16" s="1">
        <v>241</v>
      </c>
      <c r="G16" s="1">
        <v>129</v>
      </c>
      <c r="H16" s="1">
        <v>50</v>
      </c>
      <c r="I16" s="1">
        <v>127</v>
      </c>
      <c r="J16" s="1">
        <v>238</v>
      </c>
      <c r="K16" s="1">
        <v>453</v>
      </c>
      <c r="L16" s="1"/>
      <c r="M16" s="1">
        <v>129</v>
      </c>
      <c r="N16" s="1">
        <v>173</v>
      </c>
    </row>
    <row r="17" spans="1:14">
      <c r="A17" t="s">
        <v>94</v>
      </c>
      <c r="B17" s="4">
        <v>0.42</v>
      </c>
      <c r="C17" s="4">
        <v>0.51700000000000002</v>
      </c>
      <c r="D17" s="4">
        <v>0.53700000000000003</v>
      </c>
      <c r="E17" s="4">
        <v>0.60699999999999998</v>
      </c>
      <c r="F17" s="4">
        <v>0.184</v>
      </c>
      <c r="G17" s="4">
        <v>0.32</v>
      </c>
      <c r="H17" s="4">
        <v>0.32200000000000001</v>
      </c>
      <c r="I17" s="4">
        <v>0.435</v>
      </c>
      <c r="J17" s="4">
        <v>0.57899999999999996</v>
      </c>
      <c r="K17" s="4">
        <v>0.86899999999999999</v>
      </c>
      <c r="L17" s="4"/>
      <c r="M17" s="4">
        <v>0.41599999999999998</v>
      </c>
      <c r="N17" s="4">
        <v>0.318</v>
      </c>
    </row>
    <row r="18" spans="1:14">
      <c r="A18" t="s">
        <v>95</v>
      </c>
    </row>
    <row r="19" spans="1:14">
      <c r="A19" t="s">
        <v>96</v>
      </c>
      <c r="B19">
        <v>314</v>
      </c>
      <c r="C19" s="1">
        <v>289</v>
      </c>
      <c r="D19" s="1">
        <v>233</v>
      </c>
      <c r="E19" s="1">
        <v>188</v>
      </c>
      <c r="F19" s="1">
        <v>103</v>
      </c>
      <c r="G19" s="1">
        <v>113</v>
      </c>
      <c r="H19" s="1">
        <v>190</v>
      </c>
      <c r="I19" s="1">
        <v>221</v>
      </c>
      <c r="J19" s="1">
        <v>217</v>
      </c>
      <c r="K19" s="1">
        <v>341</v>
      </c>
      <c r="L19" s="1"/>
      <c r="M19" s="1">
        <v>140</v>
      </c>
      <c r="N19" s="1">
        <v>122</v>
      </c>
    </row>
    <row r="20" spans="1:14">
      <c r="A20" t="s">
        <v>97</v>
      </c>
      <c r="B20" s="1">
        <v>19</v>
      </c>
      <c r="C20" s="1">
        <v>14</v>
      </c>
      <c r="D20" s="1">
        <v>14</v>
      </c>
      <c r="E20" s="1">
        <v>15</v>
      </c>
      <c r="F20" s="1">
        <v>19</v>
      </c>
      <c r="G20" s="1">
        <v>24</v>
      </c>
      <c r="H20" s="1">
        <v>44</v>
      </c>
      <c r="I20" s="1">
        <v>41</v>
      </c>
      <c r="J20" s="1">
        <v>41</v>
      </c>
      <c r="K20" s="1">
        <v>32</v>
      </c>
      <c r="L20" s="1">
        <v>0</v>
      </c>
      <c r="M20" s="1">
        <v>11</v>
      </c>
      <c r="N20" s="1">
        <v>38</v>
      </c>
    </row>
    <row r="21" spans="1:14">
      <c r="A21" t="s">
        <v>98</v>
      </c>
      <c r="B21" s="1">
        <v>28</v>
      </c>
      <c r="C21" s="1">
        <v>23</v>
      </c>
      <c r="D21" s="1">
        <v>16</v>
      </c>
      <c r="E21" s="1">
        <v>9</v>
      </c>
      <c r="F21">
        <v>-48</v>
      </c>
      <c r="G21">
        <v>5</v>
      </c>
      <c r="H21">
        <v>18</v>
      </c>
      <c r="I21">
        <v>27</v>
      </c>
      <c r="J21" s="1">
        <v>25</v>
      </c>
      <c r="K21" s="1">
        <v>85</v>
      </c>
      <c r="L21" s="1">
        <v>0</v>
      </c>
      <c r="M21" s="1">
        <v>21</v>
      </c>
      <c r="N21" s="1">
        <v>16</v>
      </c>
    </row>
    <row r="22" spans="1:14">
      <c r="A22" t="s">
        <v>99</v>
      </c>
    </row>
    <row r="23" spans="1:14">
      <c r="A23" t="s">
        <v>100</v>
      </c>
      <c r="B23" s="1">
        <v>1277</v>
      </c>
      <c r="C23" s="1">
        <v>1162</v>
      </c>
      <c r="D23" s="1">
        <v>1453</v>
      </c>
      <c r="E23" s="1">
        <v>2491</v>
      </c>
      <c r="F23" s="1">
        <v>1607</v>
      </c>
      <c r="G23">
        <v>652</v>
      </c>
      <c r="H23">
        <v>728</v>
      </c>
      <c r="I23">
        <v>439</v>
      </c>
      <c r="J23">
        <v>628</v>
      </c>
      <c r="K23">
        <v>638</v>
      </c>
      <c r="L23">
        <v>0</v>
      </c>
      <c r="M23">
        <v>0</v>
      </c>
      <c r="N23">
        <v>378</v>
      </c>
    </row>
    <row r="24" spans="1:14">
      <c r="A24" t="s">
        <v>101</v>
      </c>
      <c r="B24" s="5">
        <v>0.59</v>
      </c>
      <c r="C24" s="5">
        <v>0.5</v>
      </c>
      <c r="D24" s="5">
        <v>0.78</v>
      </c>
      <c r="E24" s="5">
        <v>1.65</v>
      </c>
      <c r="F24" s="5">
        <v>1.94</v>
      </c>
      <c r="G24" s="5">
        <v>0.72</v>
      </c>
      <c r="H24" s="5">
        <v>0.48</v>
      </c>
      <c r="I24" s="5">
        <v>0.33</v>
      </c>
      <c r="J24" s="5">
        <v>0.48</v>
      </c>
      <c r="K24" s="5">
        <v>0.31</v>
      </c>
      <c r="L24" s="5" t="s">
        <v>89</v>
      </c>
      <c r="M24" s="5">
        <v>0</v>
      </c>
      <c r="N24" s="5">
        <v>0.85</v>
      </c>
    </row>
    <row r="25" spans="1:14">
      <c r="A25" t="s">
        <v>102</v>
      </c>
      <c r="B25" s="4">
        <v>3.5999999999999997E-2</v>
      </c>
      <c r="C25" s="4" t="s">
        <v>89</v>
      </c>
      <c r="D25" s="4" t="s">
        <v>89</v>
      </c>
      <c r="E25" s="4" t="s">
        <v>89</v>
      </c>
      <c r="F25" s="4" t="s">
        <v>89</v>
      </c>
      <c r="G25" s="4" t="s">
        <v>89</v>
      </c>
      <c r="H25" s="4" t="s">
        <v>89</v>
      </c>
      <c r="I25" s="4" t="s">
        <v>89</v>
      </c>
      <c r="J25" s="4" t="s">
        <v>89</v>
      </c>
      <c r="K25" s="4" t="s">
        <v>89</v>
      </c>
      <c r="L25" s="4" t="s">
        <v>89</v>
      </c>
      <c r="M25" s="4" t="s">
        <v>89</v>
      </c>
      <c r="N25" s="4" t="s">
        <v>89</v>
      </c>
    </row>
    <row r="26" spans="1:14">
      <c r="A26" t="s">
        <v>103</v>
      </c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t="s">
        <v>104</v>
      </c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30" spans="1:14">
      <c r="A30" t="s">
        <v>15</v>
      </c>
    </row>
    <row r="31" spans="1:14">
      <c r="A31" t="s">
        <v>190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activeCell="F23" sqref="F23"/>
    </sheetView>
  </sheetViews>
  <sheetFormatPr defaultRowHeight="16.899999999999999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367</v>
      </c>
      <c r="C2" s="1">
        <v>430</v>
      </c>
      <c r="D2" s="1"/>
      <c r="E2" s="1">
        <v>417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t="s">
        <v>1</v>
      </c>
      <c r="B3" s="1">
        <v>258</v>
      </c>
      <c r="C3" s="1">
        <v>295</v>
      </c>
      <c r="D3" s="1"/>
      <c r="E3" s="1">
        <v>297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t="s">
        <v>2</v>
      </c>
      <c r="B4" s="1">
        <v>109</v>
      </c>
      <c r="C4" s="1">
        <v>136</v>
      </c>
      <c r="D4" s="1"/>
      <c r="E4" s="1">
        <v>120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  <c r="AA4" s="1"/>
      <c r="AD4" s="1"/>
      <c r="AE4" s="1"/>
      <c r="AF4" s="1"/>
      <c r="AG4" s="1"/>
      <c r="AH4" s="1"/>
      <c r="AI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>
      <c r="A5" t="s">
        <v>3</v>
      </c>
      <c r="B5" s="1">
        <v>63</v>
      </c>
      <c r="C5" s="1">
        <v>44</v>
      </c>
      <c r="D5" s="1"/>
      <c r="E5" s="1">
        <v>40</v>
      </c>
      <c r="F5" s="1"/>
      <c r="G5" s="1"/>
      <c r="H5" s="1"/>
      <c r="I5" s="1"/>
      <c r="J5" s="1"/>
      <c r="K5" s="1"/>
      <c r="L5" s="1"/>
      <c r="M5" s="1"/>
      <c r="O5" s="1"/>
      <c r="P5" s="1"/>
      <c r="Q5" s="1"/>
      <c r="R5" s="1"/>
      <c r="T5" s="1"/>
      <c r="V5" s="1"/>
      <c r="W5" s="1"/>
      <c r="Z5" s="1"/>
      <c r="AB5" s="1"/>
      <c r="AE5" s="1"/>
      <c r="AH5" s="1"/>
      <c r="AI5" s="1"/>
      <c r="AJ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>
      <c r="A6" t="s">
        <v>4</v>
      </c>
      <c r="B6" s="1">
        <v>46</v>
      </c>
      <c r="C6" s="1">
        <v>92</v>
      </c>
      <c r="D6" s="1"/>
      <c r="E6">
        <v>80</v>
      </c>
      <c r="J6" s="1"/>
      <c r="K6" s="1"/>
      <c r="L6" s="1"/>
      <c r="N6" s="1"/>
      <c r="O6" s="1"/>
      <c r="P6" s="1"/>
      <c r="Q6" s="1"/>
      <c r="R6" s="1"/>
      <c r="T6" s="1"/>
      <c r="V6" s="1"/>
      <c r="W6" s="1"/>
      <c r="Z6" s="1"/>
      <c r="AA6" s="1"/>
      <c r="AB6" s="1"/>
      <c r="AD6" s="1"/>
      <c r="AJ6" s="1"/>
      <c r="AN6" s="1"/>
      <c r="AP6" s="1"/>
      <c r="AQ6" s="1"/>
      <c r="AR6" s="1"/>
      <c r="AS6" s="1"/>
      <c r="AU6" s="1"/>
      <c r="AV6" s="1"/>
      <c r="AW6" s="1"/>
      <c r="AX6" s="1"/>
      <c r="AY6" s="1"/>
      <c r="AZ6" s="1"/>
      <c r="BA6" s="1"/>
    </row>
    <row r="7" spans="1:53">
      <c r="A7" t="s">
        <v>5</v>
      </c>
      <c r="B7">
        <v>3</v>
      </c>
      <c r="C7">
        <v>2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6</v>
      </c>
      <c r="B8">
        <v>48</v>
      </c>
      <c r="C8">
        <v>-9</v>
      </c>
      <c r="D8">
        <v>0</v>
      </c>
      <c r="E8">
        <v>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1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7</v>
      </c>
      <c r="B9" s="1">
        <v>1</v>
      </c>
      <c r="C9">
        <v>1</v>
      </c>
      <c r="E9">
        <v>0</v>
      </c>
      <c r="F9" s="1"/>
      <c r="L9" s="1"/>
      <c r="R9" s="1"/>
      <c r="W9" s="1"/>
      <c r="X9" s="1"/>
      <c r="AJ9" s="1"/>
      <c r="AW9" s="1"/>
      <c r="AX9" s="1"/>
    </row>
    <row r="10" spans="1:53">
      <c r="A10" t="s">
        <v>8</v>
      </c>
    </row>
    <row r="11" spans="1:53">
      <c r="A11" t="s">
        <v>9</v>
      </c>
      <c r="B11" s="1">
        <v>95</v>
      </c>
      <c r="C11">
        <v>83</v>
      </c>
      <c r="E11">
        <v>100</v>
      </c>
      <c r="F11" s="1"/>
      <c r="J11" s="1"/>
      <c r="K11" s="1"/>
      <c r="M11" s="1"/>
      <c r="N11" s="1"/>
      <c r="O11" s="1"/>
      <c r="P11" s="1"/>
      <c r="Q11" s="1"/>
      <c r="R11" s="1"/>
      <c r="T11" s="1"/>
      <c r="U11" s="1"/>
      <c r="V11" s="1"/>
      <c r="W11" s="1"/>
      <c r="X11" s="1"/>
      <c r="Z11" s="1"/>
      <c r="AA11" s="1"/>
      <c r="AB11" s="1"/>
      <c r="AD11" s="1"/>
      <c r="AI11" s="1"/>
      <c r="AJ11" s="1"/>
      <c r="AN11" s="1"/>
      <c r="AQ11" s="1"/>
      <c r="AR11" s="1"/>
      <c r="AS11" s="1"/>
      <c r="AU11" s="1"/>
      <c r="AV11" s="1"/>
      <c r="AW11" s="1"/>
      <c r="AX11" s="1"/>
      <c r="AY11" s="1"/>
      <c r="AZ11" s="1"/>
      <c r="BA11" s="1"/>
    </row>
    <row r="12" spans="1:53">
      <c r="A12" t="s">
        <v>10</v>
      </c>
      <c r="B12" s="1">
        <v>18</v>
      </c>
      <c r="C12">
        <v>18</v>
      </c>
      <c r="E12">
        <v>20</v>
      </c>
      <c r="F12" s="1"/>
      <c r="N12" s="1"/>
      <c r="V12" s="1"/>
      <c r="AD12" s="1"/>
      <c r="AH12" s="1"/>
      <c r="AN12" s="1"/>
    </row>
    <row r="13" spans="1:53">
      <c r="A13" t="s">
        <v>11</v>
      </c>
    </row>
    <row r="14" spans="1:53">
      <c r="A14" t="s">
        <v>12</v>
      </c>
      <c r="B14">
        <v>77</v>
      </c>
      <c r="C14">
        <v>66</v>
      </c>
      <c r="E14">
        <v>80</v>
      </c>
      <c r="F14" s="1"/>
      <c r="J14" s="1"/>
      <c r="K14" s="1"/>
      <c r="M14" s="1"/>
      <c r="N14" s="1"/>
      <c r="O14" s="1"/>
      <c r="P14" s="1"/>
      <c r="Q14" s="1"/>
      <c r="R14" s="1"/>
      <c r="T14" s="1"/>
      <c r="U14" s="1"/>
      <c r="V14" s="1"/>
      <c r="W14" s="1"/>
      <c r="X14" s="1"/>
      <c r="Y14" s="1"/>
      <c r="Z14" s="1"/>
      <c r="AB14" s="1"/>
      <c r="AD14" s="1"/>
      <c r="AI14" s="1"/>
      <c r="AJ14" s="1"/>
      <c r="AN14" s="1"/>
      <c r="AQ14" s="1"/>
      <c r="AR14" s="1"/>
      <c r="AS14" s="1"/>
      <c r="AU14" s="1"/>
      <c r="AV14" s="1"/>
      <c r="AW14" s="1"/>
      <c r="AY14" s="1"/>
      <c r="AZ14" s="1"/>
      <c r="BA14" s="1"/>
    </row>
    <row r="15" spans="1:53">
      <c r="A15" t="s">
        <v>13</v>
      </c>
      <c r="B15" s="1">
        <v>23</v>
      </c>
      <c r="C15" s="1">
        <v>0</v>
      </c>
      <c r="D15" s="1"/>
      <c r="E15" s="1">
        <v>0</v>
      </c>
      <c r="F15" s="1"/>
      <c r="G15" s="1"/>
      <c r="I15" s="1"/>
      <c r="J15" s="1"/>
      <c r="K15" s="1"/>
      <c r="L15" s="1"/>
      <c r="N15" s="1"/>
      <c r="O15" s="1"/>
      <c r="Q15" s="1"/>
      <c r="R15" s="1"/>
      <c r="U15" s="1"/>
      <c r="V15" s="1"/>
      <c r="AG15" s="1"/>
      <c r="AH15" s="1"/>
      <c r="AI15" s="1"/>
      <c r="AJ15" s="1"/>
      <c r="AK15" s="1"/>
    </row>
    <row r="16" spans="1:53">
      <c r="A16" t="s">
        <v>14</v>
      </c>
      <c r="B16">
        <v>100</v>
      </c>
      <c r="C16" s="1">
        <v>66</v>
      </c>
      <c r="D16" s="1"/>
      <c r="E16" s="1">
        <v>80</v>
      </c>
      <c r="F16" s="1"/>
      <c r="G16" s="1"/>
      <c r="I16" s="1"/>
      <c r="J16" s="1"/>
      <c r="K16" s="1"/>
      <c r="L16" s="1"/>
      <c r="N16" s="1"/>
      <c r="P16" s="1"/>
      <c r="Q16" s="1"/>
      <c r="R16" s="1"/>
      <c r="T16" s="1"/>
      <c r="V16" s="1"/>
      <c r="W16" s="1"/>
      <c r="X16" s="1"/>
      <c r="Z16" s="1"/>
      <c r="AB16" s="1"/>
      <c r="AD16" s="1"/>
      <c r="AF16" s="1"/>
      <c r="AI16" s="1"/>
      <c r="AJ16" s="1"/>
      <c r="AK16" s="1"/>
      <c r="AL16" s="1"/>
      <c r="AN16" s="1"/>
      <c r="AQ16" s="1"/>
      <c r="AR16" s="1"/>
      <c r="AS16" s="1"/>
      <c r="AU16" s="1"/>
      <c r="AV16" s="1"/>
      <c r="AW16" s="1"/>
      <c r="AY16" s="1"/>
      <c r="AZ16" s="1"/>
      <c r="BA16" s="1"/>
    </row>
    <row r="18" spans="1:1">
      <c r="A18" t="s">
        <v>15</v>
      </c>
    </row>
    <row r="19" spans="1:1">
      <c r="A19" t="s">
        <v>194</v>
      </c>
    </row>
    <row r="20" spans="1:1">
      <c r="A20" t="s">
        <v>164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투자아이디어</vt:lpstr>
      <vt:lpstr>연간요약</vt:lpstr>
      <vt:lpstr>분기요약</vt:lpstr>
      <vt:lpstr>기타정보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codekim</cp:lastModifiedBy>
  <dcterms:created xsi:type="dcterms:W3CDTF">2025-03-29T16:31:58Z</dcterms:created>
  <dcterms:modified xsi:type="dcterms:W3CDTF">2025-04-24T12:14:11Z</dcterms:modified>
</cp:coreProperties>
</file>