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project\tele_bot\"/>
    </mc:Choice>
  </mc:AlternateContent>
  <xr:revisionPtr revIDLastSave="0" documentId="13_ncr:1_{0CFEF459-452B-40AF-87BF-EE0CDC21AA97}" xr6:coauthVersionLast="47" xr6:coauthVersionMax="47" xr10:uidLastSave="{00000000-0000-0000-0000-000000000000}"/>
  <bookViews>
    <workbookView xWindow="-120" yWindow="-120" windowWidth="29040" windowHeight="15840" activeTab="1" xr2:uid="{4F5BDEC4-A2BE-4B50-BB71-245170A21CD0}"/>
  </bookViews>
  <sheets>
    <sheet name="투자아이디어" sheetId="9" r:id="rId1"/>
    <sheet name="연간요약" sheetId="3" r:id="rId2"/>
    <sheet name="분기요약" sheetId="8" r:id="rId3"/>
    <sheet name="차트" sheetId="10" r:id="rId4"/>
    <sheet name="Sheet2" sheetId="11" r:id="rId5"/>
    <sheet name="연간손익" sheetId="2" r:id="rId6"/>
    <sheet name="연간재무" sheetId="1" r:id="rId7"/>
    <sheet name="연간현금" sheetId="4" r:id="rId8"/>
    <sheet name="기본정보" sheetId="5" r:id="rId9"/>
    <sheet name="분기손익" sheetId="7" r:id="rId10"/>
    <sheet name="Sheet6" sheetId="6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6" i="11" l="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D22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D17" i="11"/>
  <c r="M42" i="3"/>
  <c r="L43" i="3"/>
  <c r="M43" i="3"/>
  <c r="N43" i="3"/>
  <c r="W14" i="8"/>
  <c r="M17" i="3"/>
  <c r="M41" i="3" s="1"/>
  <c r="N16" i="3"/>
  <c r="M16" i="3"/>
  <c r="N12" i="3"/>
  <c r="N42" i="3" s="1"/>
  <c r="M12" i="3"/>
  <c r="L17" i="3"/>
  <c r="L16" i="3"/>
  <c r="L12" i="3"/>
  <c r="L42" i="3" s="1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B7" i="8"/>
  <c r="C7" i="8"/>
  <c r="D7" i="8"/>
  <c r="H14" i="8" s="1"/>
  <c r="E7" i="8"/>
  <c r="F7" i="8"/>
  <c r="F14" i="8" s="1"/>
  <c r="G7" i="8"/>
  <c r="H7" i="8"/>
  <c r="I7" i="8"/>
  <c r="J7" i="8"/>
  <c r="J14" i="8" s="1"/>
  <c r="K7" i="8"/>
  <c r="K14" i="8" s="1"/>
  <c r="L7" i="8"/>
  <c r="L14" i="8" s="1"/>
  <c r="M7" i="8"/>
  <c r="M14" i="8" s="1"/>
  <c r="N7" i="8"/>
  <c r="N14" i="8" s="1"/>
  <c r="O7" i="8"/>
  <c r="O14" i="8" s="1"/>
  <c r="P7" i="8"/>
  <c r="P14" i="8" s="1"/>
  <c r="Q7" i="8"/>
  <c r="Q14" i="8" s="1"/>
  <c r="R7" i="8"/>
  <c r="R14" i="8" s="1"/>
  <c r="S7" i="8"/>
  <c r="T7" i="8"/>
  <c r="U7" i="8"/>
  <c r="V7" i="8"/>
  <c r="W7" i="8"/>
  <c r="X7" i="8"/>
  <c r="X14" i="8" s="1"/>
  <c r="Y7" i="8"/>
  <c r="Y14" i="8" s="1"/>
  <c r="Y3" i="8"/>
  <c r="X3" i="8"/>
  <c r="X13" i="8" s="1"/>
  <c r="W3" i="8"/>
  <c r="W12" i="8" s="1"/>
  <c r="V3" i="8"/>
  <c r="V13" i="8" s="1"/>
  <c r="U3" i="8"/>
  <c r="U13" i="8" s="1"/>
  <c r="T3" i="8"/>
  <c r="S3" i="8"/>
  <c r="R3" i="8"/>
  <c r="Q3" i="8"/>
  <c r="Q13" i="8" s="1"/>
  <c r="P3" i="8"/>
  <c r="O3" i="8"/>
  <c r="N3" i="8"/>
  <c r="M3" i="8"/>
  <c r="L3" i="8"/>
  <c r="L13" i="8" s="1"/>
  <c r="K3" i="8"/>
  <c r="K13" i="8" s="1"/>
  <c r="J3" i="8"/>
  <c r="J13" i="8" s="1"/>
  <c r="I3" i="8"/>
  <c r="I13" i="8" s="1"/>
  <c r="H3" i="8"/>
  <c r="G3" i="8"/>
  <c r="F3" i="8"/>
  <c r="E3" i="8"/>
  <c r="D3" i="8"/>
  <c r="C3" i="8"/>
  <c r="B3" i="8"/>
  <c r="D33" i="3"/>
  <c r="E33" i="3"/>
  <c r="F33" i="3"/>
  <c r="G33" i="3"/>
  <c r="H33" i="3"/>
  <c r="I33" i="3"/>
  <c r="J33" i="3"/>
  <c r="K33" i="3"/>
  <c r="D34" i="3"/>
  <c r="E34" i="3"/>
  <c r="F34" i="3"/>
  <c r="G34" i="3"/>
  <c r="H34" i="3"/>
  <c r="I34" i="3"/>
  <c r="J34" i="3"/>
  <c r="K34" i="3"/>
  <c r="D35" i="3"/>
  <c r="E35" i="3"/>
  <c r="F35" i="3"/>
  <c r="G35" i="3"/>
  <c r="H35" i="3"/>
  <c r="I35" i="3"/>
  <c r="J35" i="3"/>
  <c r="K35" i="3"/>
  <c r="D36" i="3"/>
  <c r="E36" i="3"/>
  <c r="F36" i="3"/>
  <c r="G36" i="3"/>
  <c r="H36" i="3"/>
  <c r="I36" i="3"/>
  <c r="J36" i="3"/>
  <c r="K36" i="3"/>
  <c r="K32" i="3"/>
  <c r="J32" i="3"/>
  <c r="I32" i="3"/>
  <c r="H32" i="3"/>
  <c r="G32" i="3"/>
  <c r="F32" i="3"/>
  <c r="E32" i="3"/>
  <c r="D32" i="3"/>
  <c r="K31" i="3"/>
  <c r="J31" i="3"/>
  <c r="I31" i="3"/>
  <c r="H31" i="3"/>
  <c r="G31" i="3"/>
  <c r="F31" i="3"/>
  <c r="E31" i="3"/>
  <c r="D31" i="3"/>
  <c r="D30" i="3"/>
  <c r="E30" i="3"/>
  <c r="F30" i="3"/>
  <c r="G30" i="3"/>
  <c r="H30" i="3"/>
  <c r="I30" i="3"/>
  <c r="J30" i="3"/>
  <c r="K30" i="3"/>
  <c r="K29" i="3"/>
  <c r="J29" i="3"/>
  <c r="I29" i="3"/>
  <c r="H29" i="3"/>
  <c r="G29" i="3"/>
  <c r="F29" i="3"/>
  <c r="E29" i="3"/>
  <c r="D29" i="3"/>
  <c r="K28" i="3"/>
  <c r="J28" i="3"/>
  <c r="I28" i="3"/>
  <c r="H28" i="3"/>
  <c r="G28" i="3"/>
  <c r="F28" i="3"/>
  <c r="E28" i="3"/>
  <c r="D28" i="3"/>
  <c r="D26" i="3"/>
  <c r="E26" i="3"/>
  <c r="F26" i="3"/>
  <c r="G26" i="3"/>
  <c r="H26" i="3"/>
  <c r="I26" i="3"/>
  <c r="J26" i="3"/>
  <c r="K26" i="3"/>
  <c r="D27" i="3"/>
  <c r="E27" i="3"/>
  <c r="F27" i="3"/>
  <c r="G27" i="3"/>
  <c r="H27" i="3"/>
  <c r="I27" i="3"/>
  <c r="J27" i="3"/>
  <c r="K27" i="3"/>
  <c r="K25" i="3"/>
  <c r="J25" i="3"/>
  <c r="I25" i="3"/>
  <c r="H25" i="3"/>
  <c r="G25" i="3"/>
  <c r="F25" i="3"/>
  <c r="E25" i="3"/>
  <c r="D25" i="3"/>
  <c r="K24" i="3"/>
  <c r="J24" i="3"/>
  <c r="I24" i="3"/>
  <c r="H24" i="3"/>
  <c r="G24" i="3"/>
  <c r="F24" i="3"/>
  <c r="E24" i="3"/>
  <c r="D24" i="3"/>
  <c r="K23" i="3"/>
  <c r="J23" i="3"/>
  <c r="I23" i="3"/>
  <c r="H23" i="3"/>
  <c r="G23" i="3"/>
  <c r="F23" i="3"/>
  <c r="E23" i="3"/>
  <c r="D23" i="3"/>
  <c r="K22" i="3"/>
  <c r="J22" i="3"/>
  <c r="I22" i="3"/>
  <c r="H22" i="3"/>
  <c r="G22" i="3"/>
  <c r="F22" i="3"/>
  <c r="E22" i="3"/>
  <c r="D22" i="3"/>
  <c r="K20" i="3"/>
  <c r="J20" i="3"/>
  <c r="I20" i="3"/>
  <c r="H20" i="3"/>
  <c r="G20" i="3"/>
  <c r="F20" i="3"/>
  <c r="E20" i="3"/>
  <c r="D20" i="3"/>
  <c r="K19" i="3"/>
  <c r="J19" i="3"/>
  <c r="I19" i="3"/>
  <c r="H19" i="3"/>
  <c r="G19" i="3"/>
  <c r="F19" i="3"/>
  <c r="E19" i="3"/>
  <c r="D19" i="3"/>
  <c r="K18" i="3"/>
  <c r="K43" i="3" s="1"/>
  <c r="J18" i="3"/>
  <c r="J43" i="3" s="1"/>
  <c r="I18" i="3"/>
  <c r="I43" i="3" s="1"/>
  <c r="H18" i="3"/>
  <c r="G18" i="3"/>
  <c r="G43" i="3" s="1"/>
  <c r="F18" i="3"/>
  <c r="F43" i="3" s="1"/>
  <c r="E18" i="3"/>
  <c r="E43" i="3" s="1"/>
  <c r="D18" i="3"/>
  <c r="D43" i="3" s="1"/>
  <c r="K17" i="3"/>
  <c r="J17" i="3"/>
  <c r="J41" i="3" s="1"/>
  <c r="I17" i="3"/>
  <c r="I41" i="3" s="1"/>
  <c r="H17" i="3"/>
  <c r="H41" i="3" s="1"/>
  <c r="G17" i="3"/>
  <c r="G41" i="3" s="1"/>
  <c r="F17" i="3"/>
  <c r="F41" i="3" s="1"/>
  <c r="E17" i="3"/>
  <c r="E41" i="3" s="1"/>
  <c r="D17" i="3"/>
  <c r="D13" i="3"/>
  <c r="E13" i="3"/>
  <c r="F13" i="3"/>
  <c r="G13" i="3"/>
  <c r="H13" i="3"/>
  <c r="I13" i="3"/>
  <c r="J13" i="3"/>
  <c r="K13" i="3"/>
  <c r="D14" i="3"/>
  <c r="E14" i="3"/>
  <c r="F14" i="3"/>
  <c r="G14" i="3"/>
  <c r="H14" i="3"/>
  <c r="I14" i="3"/>
  <c r="J14" i="3"/>
  <c r="K14" i="3"/>
  <c r="D15" i="3"/>
  <c r="E15" i="3"/>
  <c r="F15" i="3"/>
  <c r="G15" i="3"/>
  <c r="H15" i="3"/>
  <c r="I15" i="3"/>
  <c r="J15" i="3"/>
  <c r="K15" i="3"/>
  <c r="D16" i="3"/>
  <c r="E16" i="3"/>
  <c r="F16" i="3"/>
  <c r="F38" i="3" s="1"/>
  <c r="G16" i="3"/>
  <c r="G40" i="3" s="1"/>
  <c r="H16" i="3"/>
  <c r="H40" i="3" s="1"/>
  <c r="I16" i="3"/>
  <c r="I40" i="3" s="1"/>
  <c r="J16" i="3"/>
  <c r="J40" i="3" s="1"/>
  <c r="K16" i="3"/>
  <c r="K12" i="3"/>
  <c r="K42" i="3" s="1"/>
  <c r="J12" i="3"/>
  <c r="I12" i="3"/>
  <c r="I42" i="3" s="1"/>
  <c r="H12" i="3"/>
  <c r="G12" i="3"/>
  <c r="G42" i="3" s="1"/>
  <c r="F12" i="3"/>
  <c r="F42" i="3" s="1"/>
  <c r="E12" i="3"/>
  <c r="E42" i="3" s="1"/>
  <c r="D12" i="3"/>
  <c r="D42" i="3" s="1"/>
  <c r="K41" i="3" l="1"/>
  <c r="L40" i="3"/>
  <c r="E40" i="3"/>
  <c r="L41" i="3"/>
  <c r="K40" i="3"/>
  <c r="D40" i="3"/>
  <c r="D41" i="3"/>
  <c r="H42" i="3"/>
  <c r="M40" i="3"/>
  <c r="N40" i="3"/>
  <c r="N41" i="3"/>
  <c r="V14" i="8"/>
  <c r="T14" i="8"/>
  <c r="M13" i="8"/>
  <c r="Y13" i="8"/>
  <c r="N13" i="8"/>
  <c r="O13" i="8"/>
  <c r="P13" i="8"/>
  <c r="W11" i="8"/>
  <c r="K11" i="8"/>
  <c r="W10" i="8"/>
  <c r="K10" i="8"/>
  <c r="W9" i="8"/>
  <c r="V11" i="8"/>
  <c r="J11" i="8"/>
  <c r="V10" i="8"/>
  <c r="J10" i="8"/>
  <c r="V9" i="8"/>
  <c r="J9" i="8"/>
  <c r="F13" i="8"/>
  <c r="U11" i="8"/>
  <c r="I11" i="8"/>
  <c r="U10" i="8"/>
  <c r="I10" i="8"/>
  <c r="U9" i="8"/>
  <c r="G13" i="8"/>
  <c r="S13" i="8"/>
  <c r="T11" i="8"/>
  <c r="H13" i="8"/>
  <c r="T13" i="8"/>
  <c r="S14" i="8"/>
  <c r="G14" i="8"/>
  <c r="H43" i="3"/>
  <c r="J42" i="3"/>
  <c r="F40" i="3"/>
  <c r="I38" i="3"/>
  <c r="I37" i="3"/>
  <c r="N38" i="3"/>
  <c r="E39" i="3"/>
  <c r="H38" i="3"/>
  <c r="I39" i="3"/>
  <c r="G38" i="3"/>
  <c r="H37" i="3"/>
  <c r="M38" i="3"/>
  <c r="F39" i="3"/>
  <c r="H39" i="3"/>
  <c r="J38" i="3"/>
  <c r="E38" i="3"/>
  <c r="R13" i="8"/>
  <c r="K9" i="8"/>
  <c r="U14" i="8"/>
  <c r="I14" i="8"/>
  <c r="I9" i="8"/>
  <c r="H11" i="8"/>
  <c r="T10" i="8"/>
  <c r="W13" i="8"/>
  <c r="L12" i="8"/>
  <c r="X12" i="8"/>
  <c r="M12" i="8"/>
  <c r="M37" i="3"/>
  <c r="Y12" i="8"/>
  <c r="Y10" i="8"/>
  <c r="B11" i="8"/>
  <c r="Y11" i="8"/>
  <c r="M10" i="8"/>
  <c r="N9" i="8"/>
  <c r="M11" i="8"/>
  <c r="E37" i="3"/>
  <c r="G37" i="3"/>
  <c r="F37" i="3"/>
  <c r="J37" i="3"/>
  <c r="N37" i="3"/>
  <c r="M39" i="3"/>
  <c r="L39" i="3"/>
  <c r="D12" i="8"/>
  <c r="P12" i="8"/>
  <c r="Q12" i="8"/>
  <c r="H10" i="8"/>
  <c r="T9" i="8"/>
  <c r="H9" i="8"/>
  <c r="G12" i="8"/>
  <c r="S12" i="8"/>
  <c r="S10" i="8"/>
  <c r="S9" i="8"/>
  <c r="G9" i="8"/>
  <c r="H12" i="8"/>
  <c r="T12" i="8"/>
  <c r="R11" i="8"/>
  <c r="F10" i="8"/>
  <c r="R9" i="8"/>
  <c r="F9" i="8"/>
  <c r="I12" i="8"/>
  <c r="U12" i="8"/>
  <c r="R10" i="8"/>
  <c r="Q11" i="8"/>
  <c r="E11" i="8"/>
  <c r="Q10" i="8"/>
  <c r="E10" i="8"/>
  <c r="Q9" i="8"/>
  <c r="E9" i="8"/>
  <c r="J12" i="8"/>
  <c r="V12" i="8"/>
  <c r="E12" i="8"/>
  <c r="F11" i="8"/>
  <c r="P11" i="8"/>
  <c r="D11" i="8"/>
  <c r="P10" i="8"/>
  <c r="D10" i="8"/>
  <c r="P9" i="8"/>
  <c r="D9" i="8"/>
  <c r="K12" i="8"/>
  <c r="O11" i="8"/>
  <c r="C11" i="8"/>
  <c r="O10" i="8"/>
  <c r="C10" i="8"/>
  <c r="O9" i="8"/>
  <c r="C9" i="8"/>
  <c r="G10" i="8"/>
  <c r="F12" i="8"/>
  <c r="G11" i="8"/>
  <c r="Y9" i="8"/>
  <c r="M9" i="8"/>
  <c r="B12" i="8"/>
  <c r="N12" i="8"/>
  <c r="R12" i="8"/>
  <c r="S11" i="8"/>
  <c r="X11" i="8"/>
  <c r="L11" i="8"/>
  <c r="X10" i="8"/>
  <c r="L10" i="8"/>
  <c r="X9" i="8"/>
  <c r="L9" i="8"/>
  <c r="C12" i="8"/>
  <c r="O12" i="8"/>
  <c r="J39" i="3"/>
  <c r="K37" i="3"/>
  <c r="G39" i="3"/>
  <c r="K38" i="3"/>
  <c r="N39" i="3"/>
  <c r="K39" i="3"/>
  <c r="L38" i="3"/>
  <c r="L37" i="3"/>
  <c r="H21" i="3"/>
  <c r="I21" i="3"/>
  <c r="G21" i="3"/>
  <c r="J21" i="3"/>
  <c r="N10" i="8"/>
  <c r="B10" i="8"/>
  <c r="N11" i="8"/>
  <c r="B9" i="8"/>
  <c r="D21" i="3"/>
  <c r="E21" i="3"/>
  <c r="F21" i="3"/>
  <c r="K21" i="3"/>
</calcChain>
</file>

<file path=xl/sharedStrings.xml><?xml version="1.0" encoding="utf-8"?>
<sst xmlns="http://schemas.openxmlformats.org/spreadsheetml/2006/main" count="563" uniqueCount="229">
  <si>
    <t>매출액(수익)</t>
  </si>
  <si>
    <t xml:space="preserve"> 매출원가</t>
  </si>
  <si>
    <t>매출총이익</t>
  </si>
  <si>
    <t xml:space="preserve"> 판매비와관리비</t>
  </si>
  <si>
    <t>영업이익</t>
  </si>
  <si>
    <t xml:space="preserve"> 이자손익</t>
  </si>
  <si>
    <t xml:space="preserve"> 금융손익</t>
  </si>
  <si>
    <t xml:space="preserve"> 기타영업외손익</t>
  </si>
  <si>
    <t xml:space="preserve"> 종속기업및관계기업관련손익</t>
  </si>
  <si>
    <t>법인세비용차감전계속사업이익</t>
  </si>
  <si>
    <t>법인세비용</t>
  </si>
  <si>
    <t>중단사업이익</t>
  </si>
  <si>
    <t xml:space="preserve"> 당기순이익</t>
  </si>
  <si>
    <t xml:space="preserve"> 기타포괄이익</t>
  </si>
  <si>
    <t xml:space="preserve"> 총포괄이익</t>
  </si>
  <si>
    <t>출처 : 대한민국 NO1 가치투자포털 아이투자</t>
  </si>
  <si>
    <t>종목명</t>
    <phoneticPr fontId="2" type="noConversion"/>
  </si>
  <si>
    <t>업종</t>
    <phoneticPr fontId="2" type="noConversion"/>
  </si>
  <si>
    <t>시장</t>
    <phoneticPr fontId="2" type="noConversion"/>
  </si>
  <si>
    <t>종목코드</t>
    <phoneticPr fontId="2" type="noConversion"/>
  </si>
  <si>
    <t>주식수</t>
    <phoneticPr fontId="2" type="noConversion"/>
  </si>
  <si>
    <t>대주주</t>
    <phoneticPr fontId="2" type="noConversion"/>
  </si>
  <si>
    <t>투자아이디어</t>
    <phoneticPr fontId="2" type="noConversion"/>
  </si>
  <si>
    <t>구분</t>
    <phoneticPr fontId="2" type="noConversion"/>
  </si>
  <si>
    <t>매출액</t>
  </si>
  <si>
    <t>순이익</t>
    <phoneticPr fontId="2" type="noConversion"/>
  </si>
  <si>
    <t>EPS</t>
    <phoneticPr fontId="2" type="noConversion"/>
  </si>
  <si>
    <t>BPS</t>
    <phoneticPr fontId="2" type="noConversion"/>
  </si>
  <si>
    <t>PER</t>
  </si>
  <si>
    <t>PER</t>
    <phoneticPr fontId="2" type="noConversion"/>
  </si>
  <si>
    <t>PBR</t>
  </si>
  <si>
    <t>PBR</t>
    <phoneticPr fontId="2" type="noConversion"/>
  </si>
  <si>
    <t>ROE</t>
  </si>
  <si>
    <t>ROE</t>
    <phoneticPr fontId="2" type="noConversion"/>
  </si>
  <si>
    <t>영업현금</t>
  </si>
  <si>
    <t>영업현금</t>
    <phoneticPr fontId="2" type="noConversion"/>
  </si>
  <si>
    <t>투자현금</t>
    <phoneticPr fontId="2" type="noConversion"/>
  </si>
  <si>
    <t>재무현금</t>
    <phoneticPr fontId="2" type="noConversion"/>
  </si>
  <si>
    <t>자본총계</t>
  </si>
  <si>
    <t>자본총계</t>
    <phoneticPr fontId="2" type="noConversion"/>
  </si>
  <si>
    <t>부채총계</t>
  </si>
  <si>
    <t>부채총계</t>
    <phoneticPr fontId="2" type="noConversion"/>
  </si>
  <si>
    <t>작성일</t>
    <phoneticPr fontId="2" type="noConversion"/>
  </si>
  <si>
    <t>2025(E)</t>
    <phoneticPr fontId="2" type="noConversion"/>
  </si>
  <si>
    <t>2026(E)</t>
    <phoneticPr fontId="2" type="noConversion"/>
  </si>
  <si>
    <t>2027(E)</t>
    <phoneticPr fontId="2" type="noConversion"/>
  </si>
  <si>
    <t>*순현금자산</t>
  </si>
  <si>
    <t xml:space="preserve"> 유동자산</t>
  </si>
  <si>
    <t>     당좌자산</t>
  </si>
  <si>
    <t>         현금및현금성자산</t>
  </si>
  <si>
    <t>         단기금융자산</t>
  </si>
  <si>
    <t>         당기손익-공정가치측정금융자산</t>
  </si>
  <si>
    <t>         매출채권및기타채권</t>
  </si>
  <si>
    <t>     재고자산</t>
  </si>
  <si>
    <t>     기타</t>
  </si>
  <si>
    <t xml:space="preserve"> 비유동자산</t>
  </si>
  <si>
    <t>기타금융업자산</t>
  </si>
  <si>
    <t>자산총계</t>
  </si>
  <si>
    <t xml:space="preserve"> 유동부채</t>
  </si>
  <si>
    <t>     만기도래사채</t>
  </si>
  <si>
    <t>     만기도래차입금</t>
  </si>
  <si>
    <t>         단기차입금</t>
  </si>
  <si>
    <t>         유동성장기차입금</t>
  </si>
  <si>
    <t>         기타</t>
  </si>
  <si>
    <t>     매입채무및기타채무</t>
  </si>
  <si>
    <t xml:space="preserve"> 비유동부채</t>
  </si>
  <si>
    <t>     회사채</t>
  </si>
  <si>
    <t>     장기차입금</t>
  </si>
  <si>
    <t>     장기충당부채</t>
  </si>
  <si>
    <t>     장기매입채무및기타채무</t>
  </si>
  <si>
    <t>     이연법인세부채</t>
  </si>
  <si>
    <t>기타금융업부채</t>
  </si>
  <si>
    <t>*이자발생부채</t>
  </si>
  <si>
    <t xml:space="preserve"> 지배주주지분</t>
  </si>
  <si>
    <t>비지배주주지분</t>
  </si>
  <si>
    <t>당기순익+감가상각비</t>
  </si>
  <si>
    <t xml:space="preserve"> 영업활동현금흐름</t>
  </si>
  <si>
    <t xml:space="preserve"> 투자활동현금흐름</t>
  </si>
  <si>
    <t xml:space="preserve"> 재무활동현금흐름</t>
  </si>
  <si>
    <t>기타</t>
  </si>
  <si>
    <t>연결범위변동</t>
  </si>
  <si>
    <t>환율변동효과</t>
  </si>
  <si>
    <t xml:space="preserve"> 현금의증감</t>
  </si>
  <si>
    <t>FreeCashFlow</t>
  </si>
  <si>
    <t>시가총액</t>
  </si>
  <si>
    <t>EV</t>
  </si>
  <si>
    <t>투자지표</t>
  </si>
  <si>
    <t>EPS(원)</t>
  </si>
  <si>
    <t>BPS(원)</t>
  </si>
  <si>
    <t>N/A</t>
  </si>
  <si>
    <t>EBITDA</t>
  </si>
  <si>
    <t>FCF</t>
  </si>
  <si>
    <t>재무정보</t>
  </si>
  <si>
    <t>순이익(지배)</t>
  </si>
  <si>
    <t>부채비율</t>
  </si>
  <si>
    <t>버핏의 주주이익</t>
  </si>
  <si>
    <t>당기순이익</t>
  </si>
  <si>
    <t>감가상각비(유형무형)</t>
  </si>
  <si>
    <t xml:space="preserve"> CAPEX(유형+무형)</t>
  </si>
  <si>
    <t>배당·임직원</t>
  </si>
  <si>
    <t>주당배당금(원)</t>
  </si>
  <si>
    <t>배당성향</t>
  </si>
  <si>
    <t>배당수익률</t>
  </si>
  <si>
    <t>종업원수(명)</t>
  </si>
  <si>
    <t>1인당 급여액(천원)</t>
  </si>
  <si>
    <t>단기차입금</t>
    <phoneticPr fontId="2" type="noConversion"/>
  </si>
  <si>
    <t>장기차입금</t>
    <phoneticPr fontId="2" type="noConversion"/>
  </si>
  <si>
    <t>매출채권</t>
    <phoneticPr fontId="2" type="noConversion"/>
  </si>
  <si>
    <t>재고자산</t>
    <phoneticPr fontId="2" type="noConversion"/>
  </si>
  <si>
    <t>FCF</t>
    <phoneticPr fontId="2" type="noConversion"/>
  </si>
  <si>
    <t>차입금합계</t>
    <phoneticPr fontId="2" type="noConversion"/>
  </si>
  <si>
    <t>시가총액</t>
    <phoneticPr fontId="2" type="noConversion"/>
  </si>
  <si>
    <t>자사주</t>
    <phoneticPr fontId="2" type="noConversion"/>
  </si>
  <si>
    <t>외인지분</t>
    <phoneticPr fontId="2" type="noConversion"/>
  </si>
  <si>
    <t>현재가</t>
    <phoneticPr fontId="2" type="noConversion"/>
  </si>
  <si>
    <t>52주최고</t>
    <phoneticPr fontId="2" type="noConversion"/>
  </si>
  <si>
    <t>52주최저</t>
    <phoneticPr fontId="2" type="noConversion"/>
  </si>
  <si>
    <t>목표주가</t>
    <phoneticPr fontId="2" type="noConversion"/>
  </si>
  <si>
    <t>추정PER</t>
    <phoneticPr fontId="2" type="noConversion"/>
  </si>
  <si>
    <t>전환사채</t>
    <phoneticPr fontId="2" type="noConversion"/>
  </si>
  <si>
    <t>회사채</t>
    <phoneticPr fontId="2" type="noConversion"/>
  </si>
  <si>
    <t>X</t>
    <phoneticPr fontId="2" type="noConversion"/>
  </si>
  <si>
    <t>전체</t>
  </si>
  <si>
    <t>연간</t>
  </si>
  <si>
    <t>분기</t>
  </si>
  <si>
    <t>주요재무정보</t>
  </si>
  <si>
    <t>(IFRS연결)</t>
  </si>
  <si>
    <t>2025/12(E)</t>
  </si>
  <si>
    <t>2026/12(E)</t>
  </si>
  <si>
    <t>2027/12(E)</t>
  </si>
  <si>
    <t>영업이익(발표기준)</t>
  </si>
  <si>
    <t>세전계속사업이익</t>
  </si>
  <si>
    <t>  당기순이익(지배)</t>
  </si>
  <si>
    <t>  당기순이익(비지배)</t>
  </si>
  <si>
    <t>  자본총계(지배)</t>
  </si>
  <si>
    <t>  자본총계(비지배)</t>
  </si>
  <si>
    <t>자본금</t>
  </si>
  <si>
    <t>영업활동현금흐름</t>
  </si>
  <si>
    <t>투자활동현금흐름</t>
  </si>
  <si>
    <t>재무활동현금흐름</t>
  </si>
  <si>
    <t>CAPEX</t>
  </si>
  <si>
    <t>이자발생부채</t>
  </si>
  <si>
    <t>영업이익률</t>
  </si>
  <si>
    <t>순이익률</t>
  </si>
  <si>
    <t>ROE(%)</t>
  </si>
  <si>
    <t>ROA(%)</t>
  </si>
  <si>
    <t>자본유보율</t>
  </si>
  <si>
    <t>PER(배)</t>
  </si>
  <si>
    <t>PBR(배)</t>
  </si>
  <si>
    <t>현금DPS(원)</t>
  </si>
  <si>
    <t>현금배당수익률</t>
  </si>
  <si>
    <t>현금배당성향(%)</t>
  </si>
  <si>
    <t>발행주식수(보통주)</t>
  </si>
  <si>
    <t>*전체부터 드래그 해서 붙여넣기</t>
    <phoneticPr fontId="2" type="noConversion"/>
  </si>
  <si>
    <t>연간으로 손익계산서 복사 해서 붙여넣기</t>
    <phoneticPr fontId="2" type="noConversion"/>
  </si>
  <si>
    <t>원가률</t>
    <phoneticPr fontId="2" type="noConversion"/>
  </si>
  <si>
    <t>판관비률</t>
    <phoneticPr fontId="2" type="noConversion"/>
  </si>
  <si>
    <t>영업이익률</t>
    <phoneticPr fontId="2" type="noConversion"/>
  </si>
  <si>
    <t>순이익률</t>
    <phoneticPr fontId="2" type="noConversion"/>
  </si>
  <si>
    <t>매출YoY(%)</t>
    <phoneticPr fontId="2" type="noConversion"/>
  </si>
  <si>
    <t>영업이익YoY(%)</t>
    <phoneticPr fontId="2" type="noConversion"/>
  </si>
  <si>
    <t>순이익YoY(%)</t>
    <phoneticPr fontId="2" type="noConversion"/>
  </si>
  <si>
    <t>-</t>
    <phoneticPr fontId="2" type="noConversion"/>
  </si>
  <si>
    <t>유통주식수</t>
    <phoneticPr fontId="2" type="noConversion"/>
  </si>
  <si>
    <t>밸류에이션</t>
    <phoneticPr fontId="2" type="noConversion"/>
  </si>
  <si>
    <t>No</t>
    <phoneticPr fontId="2" type="noConversion"/>
  </si>
  <si>
    <t>https://itooza.com/stats/086710/1/31</t>
  </si>
  <si>
    <t>매출YoY</t>
    <phoneticPr fontId="2" type="noConversion"/>
  </si>
  <si>
    <t>영업이익YoY</t>
    <phoneticPr fontId="2" type="noConversion"/>
  </si>
  <si>
    <t>자산회전률</t>
    <phoneticPr fontId="2" type="noConversion"/>
  </si>
  <si>
    <t>재무레버리지</t>
    <phoneticPr fontId="2" type="noConversion"/>
  </si>
  <si>
    <t>https://itooza.com/stats/271560</t>
  </si>
  <si>
    <t>https://itooza.com/stats/271560/2/31</t>
  </si>
  <si>
    <t>https://itooza.com/stats/271560/1/31</t>
  </si>
  <si>
    <t>https://itooza.com/stats/271560/4/31</t>
  </si>
  <si>
    <t>https://itooza.com/stats/271560/2/32</t>
  </si>
  <si>
    <t>오리온</t>
    <phoneticPr fontId="2" type="noConversion"/>
  </si>
  <si>
    <t>음식료</t>
    <phoneticPr fontId="2" type="noConversion"/>
  </si>
  <si>
    <t>코스피</t>
    <phoneticPr fontId="2" type="noConversion"/>
  </si>
  <si>
    <t>오리온홀딩스</t>
    <phoneticPr fontId="2" type="noConversion"/>
  </si>
  <si>
    <t>국민연금</t>
    <phoneticPr fontId="2" type="noConversion"/>
  </si>
  <si>
    <t>Westwood Global</t>
    <phoneticPr fontId="2" type="noConversion"/>
  </si>
  <si>
    <t>월봉</t>
    <phoneticPr fontId="2" type="noConversion"/>
  </si>
  <si>
    <t>주봉</t>
    <phoneticPr fontId="2" type="noConversion"/>
  </si>
  <si>
    <t>일봉</t>
    <phoneticPr fontId="2" type="noConversion"/>
  </si>
  <si>
    <t>※ 동 정보는 잠정치로서 향후 확정치와는 다를 수 있음.</t>
  </si>
  <si>
    <t>1. 연결실적내용</t>
  </si>
  <si>
    <t>구분</t>
  </si>
  <si>
    <t>당기실적</t>
  </si>
  <si>
    <t>전기실적</t>
  </si>
  <si>
    <t>(-)</t>
  </si>
  <si>
    <t>당해실적</t>
  </si>
  <si>
    <t>-</t>
  </si>
  <si>
    <t>누계실적</t>
  </si>
  <si>
    <t>지배기업 소유주지분 순이익</t>
  </si>
  <si>
    <t>구분(억원, %)</t>
  </si>
  <si>
    <t>당기실적(25년 2월)</t>
  </si>
  <si>
    <t>전기실적(25년 1월)</t>
  </si>
  <si>
    <t>국가별 매출액</t>
  </si>
  <si>
    <t>한국(오리온)</t>
  </si>
  <si>
    <t>중국(OFC)</t>
  </si>
  <si>
    <t>베트남(OFV)</t>
  </si>
  <si>
    <t>러시아(OIE)</t>
  </si>
  <si>
    <t>국가별 영업이익</t>
  </si>
  <si>
    <t>중국(OFC등 8개법인)</t>
  </si>
  <si>
    <t>2. 정보제공내역</t>
  </si>
  <si>
    <t>정보제공자</t>
  </si>
  <si>
    <t>정보제공대상자</t>
  </si>
  <si>
    <t>정보제공(예정)일시</t>
  </si>
  <si>
    <t>행사명(장소)</t>
  </si>
  <si>
    <t>3. 연락처(관련부서/전화번호)</t>
  </si>
  <si>
    <t>4. 기타 투자판단과 관련한 중요사항</t>
  </si>
  <si>
    <t>당기실적(24년 12월)</t>
  </si>
  <si>
    <t>전기실적(24년 11월)</t>
  </si>
  <si>
    <t>당기실적(24년 10월)</t>
  </si>
  <si>
    <t>전기실적(24년 9월)</t>
  </si>
  <si>
    <t>당기실적(24년 8월)</t>
  </si>
  <si>
    <t>전기실적(24년 7월)</t>
  </si>
  <si>
    <t>당기실적(24년 6월)</t>
  </si>
  <si>
    <t>전기실적(24년 5월)</t>
  </si>
  <si>
    <t>당기실적(24년 4월)</t>
  </si>
  <si>
    <t>전기실적(24년 3월)</t>
  </si>
  <si>
    <t>당기실적(24년 2월)</t>
  </si>
  <si>
    <t>전기실적(24년 1월)</t>
  </si>
  <si>
    <t>당기실적(23년 12월)</t>
  </si>
  <si>
    <t>전기실적(23년 11월)</t>
  </si>
  <si>
    <t>당기실적(23년 10월)</t>
  </si>
  <si>
    <t>전기실적(23년 9월)</t>
  </si>
  <si>
    <t xml:space="preserve">가격 인상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</si>
</sst>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%"/>
    <numFmt numFmtId="177" formatCode="#,##0.0"/>
    <numFmt numFmtId="178" formatCode="#,##0_ "/>
    <numFmt numFmtId="179" formatCode="#,##0_);[Red]\(#,##0\)"/>
    <numFmt numFmtId="180" formatCode="#,##0.0_);[Red]\(#,##0.0\)"/>
  </numFmts>
  <fonts count="1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3C3C3C"/>
      <name val="Dotum"/>
      <family val="3"/>
    </font>
    <font>
      <sz val="8"/>
      <color theme="1"/>
      <name val="Tahoma"/>
      <family val="2"/>
    </font>
    <font>
      <sz val="8"/>
      <color rgb="FF000000"/>
      <name val="Tahoma"/>
      <family val="2"/>
    </font>
    <font>
      <sz val="8"/>
      <color rgb="FFD40400"/>
      <name val="Tahoma"/>
      <family val="2"/>
    </font>
    <font>
      <sz val="9"/>
      <color rgb="FF3C3C3C"/>
      <name val="Dotum"/>
      <family val="3"/>
      <charset val="129"/>
    </font>
    <font>
      <sz val="11"/>
      <color rgb="FF3C3C3C"/>
      <name val="Dotum"/>
      <family val="3"/>
      <charset val="129"/>
    </font>
    <font>
      <sz val="8"/>
      <color rgb="FFFFFFFF"/>
      <name val="Dotum"/>
      <family val="3"/>
      <charset val="129"/>
    </font>
    <font>
      <sz val="11"/>
      <color theme="1"/>
      <name val="Dotum"/>
      <family val="3"/>
      <charset val="129"/>
    </font>
    <font>
      <sz val="10"/>
      <color rgb="FF3D3D3D"/>
      <name val="돋움체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9F0FA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FDF8CE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D4DBE6"/>
      </left>
      <right/>
      <top style="medium">
        <color rgb="FFD4DBE6"/>
      </top>
      <bottom style="medium">
        <color rgb="FFD4DBE6"/>
      </bottom>
      <diagonal/>
    </border>
    <border>
      <left/>
      <right/>
      <top style="medium">
        <color rgb="FFD4DBE6"/>
      </top>
      <bottom style="medium">
        <color rgb="FFD4DBE6"/>
      </bottom>
      <diagonal/>
    </border>
    <border>
      <left/>
      <right style="medium">
        <color rgb="FFD4DBE6"/>
      </right>
      <top style="medium">
        <color rgb="FFD4DBE6"/>
      </top>
      <bottom style="medium">
        <color rgb="FFD4DBE6"/>
      </bottom>
      <diagonal/>
    </border>
    <border>
      <left/>
      <right style="medium">
        <color rgb="FFC5C5C5"/>
      </right>
      <top style="medium">
        <color rgb="FF666666"/>
      </top>
      <bottom/>
      <diagonal/>
    </border>
    <border>
      <left/>
      <right style="medium">
        <color rgb="FFC5C5C5"/>
      </right>
      <top/>
      <bottom/>
      <diagonal/>
    </border>
    <border>
      <left/>
      <right style="medium">
        <color rgb="FFC5C5C5"/>
      </right>
      <top/>
      <bottom style="medium">
        <color rgb="FFC5C5C5"/>
      </bottom>
      <diagonal/>
    </border>
    <border>
      <left/>
      <right/>
      <top style="medium">
        <color rgb="FF666666"/>
      </top>
      <bottom/>
      <diagonal/>
    </border>
    <border>
      <left/>
      <right/>
      <top/>
      <bottom style="medium">
        <color rgb="FFC5C5C5"/>
      </bottom>
      <diagonal/>
    </border>
    <border>
      <left/>
      <right style="medium">
        <color rgb="FFC5C5C5"/>
      </right>
      <top style="medium">
        <color rgb="FFC5C5C5"/>
      </top>
      <bottom/>
      <diagonal/>
    </border>
    <border>
      <left/>
      <right style="medium">
        <color rgb="FFC5C5C5"/>
      </right>
      <top style="thick">
        <color rgb="FF353535"/>
      </top>
      <bottom/>
      <diagonal/>
    </border>
    <border>
      <left/>
      <right style="medium">
        <color rgb="FFC5C5C5"/>
      </right>
      <top style="medium">
        <color rgb="FFC5C5C5"/>
      </top>
      <bottom style="thick">
        <color rgb="FFC5C5C5"/>
      </bottom>
      <diagonal/>
    </border>
    <border>
      <left style="medium">
        <color rgb="FFC5C5C5"/>
      </left>
      <right/>
      <top style="thick">
        <color rgb="FF353535"/>
      </top>
      <bottom style="medium">
        <color rgb="FF666666"/>
      </bottom>
      <diagonal/>
    </border>
    <border>
      <left/>
      <right/>
      <top style="thick">
        <color rgb="FF353535"/>
      </top>
      <bottom style="medium">
        <color rgb="FF666666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medium">
        <color rgb="FF7F7F7F"/>
      </left>
      <right/>
      <top style="medium">
        <color rgb="FF7F7F7F"/>
      </top>
      <bottom/>
      <diagonal/>
    </border>
    <border>
      <left/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/>
      <top/>
      <bottom style="medium">
        <color rgb="FF7F7F7F"/>
      </bottom>
      <diagonal/>
    </border>
    <border>
      <left/>
      <right style="medium">
        <color rgb="FF7F7F7F"/>
      </right>
      <top/>
      <bottom style="medium">
        <color rgb="FF7F7F7F"/>
      </bottom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 style="medium">
        <color rgb="FF7F7F7F"/>
      </bottom>
      <diagonal/>
    </border>
    <border>
      <left style="medium">
        <color rgb="FF7F7F7F"/>
      </left>
      <right/>
      <top/>
      <bottom/>
      <diagonal/>
    </border>
    <border>
      <left/>
      <right style="medium">
        <color rgb="FF7F7F7F"/>
      </right>
      <top/>
      <bottom/>
      <diagonal/>
    </border>
    <border>
      <left/>
      <right/>
      <top style="medium">
        <color rgb="FF7F7F7F"/>
      </top>
      <bottom/>
      <diagonal/>
    </border>
    <border>
      <left/>
      <right/>
      <top/>
      <bottom style="medium">
        <color rgb="FF7F7F7F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86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1" xfId="0" applyBorder="1" applyAlignment="1">
      <alignment horizontal="left" vertical="center"/>
    </xf>
    <xf numFmtId="0" fontId="0" fillId="0" borderId="7" xfId="0" applyBorder="1">
      <alignment vertical="center"/>
    </xf>
    <xf numFmtId="0" fontId="0" fillId="0" borderId="12" xfId="0" applyBorder="1">
      <alignment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6" xfId="0" applyBorder="1">
      <alignment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3" fontId="0" fillId="0" borderId="21" xfId="0" applyNumberFormat="1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3" fontId="0" fillId="0" borderId="14" xfId="0" applyNumberFormat="1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9" fontId="0" fillId="0" borderId="21" xfId="0" applyNumberFormat="1" applyBorder="1" applyAlignment="1">
      <alignment horizontal="center" vertical="center"/>
    </xf>
    <xf numFmtId="9" fontId="0" fillId="0" borderId="9" xfId="0" applyNumberFormat="1" applyBorder="1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  <xf numFmtId="176" fontId="0" fillId="0" borderId="16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177" fontId="0" fillId="0" borderId="16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12" xfId="0" applyNumberFormat="1" applyBorder="1" applyAlignment="1">
      <alignment horizontal="center" vertical="center"/>
    </xf>
    <xf numFmtId="176" fontId="0" fillId="0" borderId="17" xfId="1" applyNumberFormat="1" applyFont="1" applyBorder="1" applyAlignment="1">
      <alignment horizontal="center" vertical="center"/>
    </xf>
    <xf numFmtId="176" fontId="0" fillId="0" borderId="14" xfId="1" applyNumberFormat="1" applyFont="1" applyBorder="1" applyAlignment="1">
      <alignment horizontal="center" vertical="center"/>
    </xf>
    <xf numFmtId="176" fontId="0" fillId="0" borderId="15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4" fillId="0" borderId="0" xfId="0" applyFont="1">
      <alignment vertical="center"/>
    </xf>
    <xf numFmtId="14" fontId="5" fillId="0" borderId="0" xfId="0" applyNumberFormat="1" applyFont="1" applyAlignment="1">
      <alignment horizontal="left" vertical="center"/>
    </xf>
    <xf numFmtId="179" fontId="0" fillId="0" borderId="1" xfId="0" applyNumberForma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80" fontId="0" fillId="0" borderId="2" xfId="0" applyNumberFormat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2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0" fillId="0" borderId="37" xfId="0" applyBorder="1">
      <alignment vertical="center"/>
    </xf>
    <xf numFmtId="0" fontId="0" fillId="0" borderId="6" xfId="0" applyBorder="1">
      <alignment vertical="center"/>
    </xf>
    <xf numFmtId="0" fontId="0" fillId="0" borderId="38" xfId="0" applyBorder="1">
      <alignment vertical="center"/>
    </xf>
    <xf numFmtId="0" fontId="0" fillId="0" borderId="27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3" fillId="4" borderId="39" xfId="2" applyFill="1" applyBorder="1" applyAlignment="1">
      <alignment horizontal="center" vertical="center" wrapText="1"/>
    </xf>
    <xf numFmtId="0" fontId="3" fillId="4" borderId="40" xfId="2" applyFill="1" applyBorder="1" applyAlignment="1">
      <alignment horizontal="center" vertical="center" wrapText="1"/>
    </xf>
    <xf numFmtId="3" fontId="8" fillId="0" borderId="47" xfId="0" applyNumberFormat="1" applyFont="1" applyBorder="1" applyAlignment="1">
      <alignment horizontal="right" vertical="center" wrapText="1"/>
    </xf>
    <xf numFmtId="0" fontId="7" fillId="7" borderId="47" xfId="0" applyFont="1" applyFill="1" applyBorder="1" applyAlignment="1">
      <alignment horizontal="right" vertical="center" wrapText="1"/>
    </xf>
    <xf numFmtId="0" fontId="8" fillId="0" borderId="47" xfId="0" applyFont="1" applyBorder="1" applyAlignment="1">
      <alignment horizontal="right" vertical="center" wrapText="1"/>
    </xf>
    <xf numFmtId="0" fontId="9" fillId="0" borderId="47" xfId="0" applyFont="1" applyBorder="1" applyAlignment="1">
      <alignment horizontal="right" vertical="center" wrapText="1"/>
    </xf>
    <xf numFmtId="4" fontId="8" fillId="0" borderId="47" xfId="0" applyNumberFormat="1" applyFont="1" applyBorder="1" applyAlignment="1">
      <alignment horizontal="right" vertical="center" wrapText="1"/>
    </xf>
    <xf numFmtId="3" fontId="8" fillId="0" borderId="49" xfId="0" applyNumberFormat="1" applyFont="1" applyBorder="1" applyAlignment="1">
      <alignment horizontal="right" vertical="center" wrapText="1"/>
    </xf>
    <xf numFmtId="0" fontId="7" fillId="7" borderId="49" xfId="0" applyFont="1" applyFill="1" applyBorder="1" applyAlignment="1">
      <alignment horizontal="right" vertical="center" wrapText="1"/>
    </xf>
    <xf numFmtId="0" fontId="6" fillId="5" borderId="0" xfId="0" applyFont="1" applyFill="1" applyAlignment="1">
      <alignment horizontal="left" vertical="center"/>
    </xf>
    <xf numFmtId="0" fontId="0" fillId="0" borderId="0" xfId="0" applyAlignment="1">
      <alignment horizontal="right" vertical="center"/>
    </xf>
    <xf numFmtId="9" fontId="0" fillId="0" borderId="0" xfId="1" applyFont="1">
      <alignment vertical="center"/>
    </xf>
    <xf numFmtId="176" fontId="0" fillId="0" borderId="0" xfId="1" applyNumberFormat="1" applyFont="1">
      <alignment vertical="center"/>
    </xf>
    <xf numFmtId="3" fontId="0" fillId="0" borderId="29" xfId="0" applyNumberFormat="1" applyBorder="1">
      <alignment vertical="center"/>
    </xf>
    <xf numFmtId="3" fontId="0" fillId="0" borderId="32" xfId="0" applyNumberFormat="1" applyBorder="1">
      <alignment vertical="center"/>
    </xf>
    <xf numFmtId="3" fontId="0" fillId="0" borderId="34" xfId="0" applyNumberFormat="1" applyBorder="1">
      <alignment vertical="center"/>
    </xf>
    <xf numFmtId="3" fontId="0" fillId="0" borderId="30" xfId="0" applyNumberFormat="1" applyBorder="1">
      <alignment vertical="center"/>
    </xf>
    <xf numFmtId="3" fontId="0" fillId="0" borderId="31" xfId="0" applyNumberFormat="1" applyBorder="1">
      <alignment vertical="center"/>
    </xf>
    <xf numFmtId="3" fontId="0" fillId="0" borderId="2" xfId="0" applyNumberFormat="1" applyBorder="1">
      <alignment vertical="center"/>
    </xf>
    <xf numFmtId="3" fontId="0" fillId="0" borderId="33" xfId="0" applyNumberFormat="1" applyBorder="1">
      <alignment vertical="center"/>
    </xf>
    <xf numFmtId="3" fontId="0" fillId="0" borderId="35" xfId="0" applyNumberFormat="1" applyBorder="1">
      <alignment vertical="center"/>
    </xf>
    <xf numFmtId="0" fontId="0" fillId="2" borderId="22" xfId="0" applyFill="1" applyBorder="1">
      <alignment vertical="center"/>
    </xf>
    <xf numFmtId="0" fontId="0" fillId="2" borderId="25" xfId="0" applyFill="1" applyBorder="1">
      <alignment vertical="center"/>
    </xf>
    <xf numFmtId="0" fontId="0" fillId="0" borderId="1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10" fontId="0" fillId="0" borderId="3" xfId="0" applyNumberForma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11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3" borderId="6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0" fillId="3" borderId="7" xfId="0" applyFill="1" applyBorder="1" applyAlignment="1">
      <alignment horizontal="left" vertical="top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0" fillId="4" borderId="40" xfId="0" applyFont="1" applyFill="1" applyBorder="1" applyAlignment="1">
      <alignment vertical="center" wrapText="1"/>
    </xf>
    <xf numFmtId="0" fontId="10" fillId="4" borderId="41" xfId="0" applyFont="1" applyFill="1" applyBorder="1" applyAlignment="1">
      <alignment vertical="center" wrapText="1"/>
    </xf>
    <xf numFmtId="0" fontId="11" fillId="5" borderId="42" xfId="0" applyFont="1" applyFill="1" applyBorder="1" applyAlignment="1">
      <alignment horizontal="center" vertical="center" wrapText="1"/>
    </xf>
    <xf numFmtId="17" fontId="11" fillId="5" borderId="42" xfId="0" applyNumberFormat="1" applyFont="1" applyFill="1" applyBorder="1" applyAlignment="1">
      <alignment horizontal="center" vertical="center" wrapText="1"/>
    </xf>
    <xf numFmtId="0" fontId="12" fillId="5" borderId="44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12" fillId="5" borderId="46" xfId="0" applyFont="1" applyFill="1" applyBorder="1" applyAlignment="1">
      <alignment horizontal="center" vertical="center" wrapText="1"/>
    </xf>
    <xf numFmtId="0" fontId="13" fillId="6" borderId="47" xfId="0" applyFont="1" applyFill="1" applyBorder="1" applyAlignment="1">
      <alignment horizontal="center" vertical="center" wrapText="1"/>
    </xf>
    <xf numFmtId="0" fontId="8" fillId="7" borderId="47" xfId="0" applyFont="1" applyFill="1" applyBorder="1" applyAlignment="1">
      <alignment horizontal="right" vertical="center" wrapText="1"/>
    </xf>
    <xf numFmtId="0" fontId="13" fillId="6" borderId="49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11" fillId="5" borderId="43" xfId="0" applyFont="1" applyFill="1" applyBorder="1" applyAlignment="1">
      <alignment horizontal="center" vertical="center" wrapText="1"/>
    </xf>
    <xf numFmtId="0" fontId="11" fillId="5" borderId="44" xfId="0" applyFont="1" applyFill="1" applyBorder="1" applyAlignment="1">
      <alignment horizontal="center" vertical="center" wrapText="1"/>
    </xf>
    <xf numFmtId="0" fontId="11" fillId="5" borderId="50" xfId="0" applyFont="1" applyFill="1" applyBorder="1" applyAlignment="1">
      <alignment horizontal="center" vertical="center" wrapText="1"/>
    </xf>
    <xf numFmtId="0" fontId="11" fillId="5" borderId="51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right" vertical="center"/>
    </xf>
    <xf numFmtId="0" fontId="0" fillId="0" borderId="57" xfId="0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17" xfId="0" applyBorder="1" applyAlignment="1">
      <alignment horizontal="right" vertical="center"/>
    </xf>
    <xf numFmtId="0" fontId="0" fillId="0" borderId="20" xfId="0" applyBorder="1" applyAlignment="1">
      <alignment horizontal="right" vertical="center"/>
    </xf>
    <xf numFmtId="0" fontId="0" fillId="0" borderId="53" xfId="0" applyBorder="1" applyAlignment="1">
      <alignment horizontal="right" vertical="center"/>
    </xf>
    <xf numFmtId="0" fontId="0" fillId="0" borderId="52" xfId="0" applyBorder="1" applyAlignment="1">
      <alignment horizontal="right" vertical="center"/>
    </xf>
    <xf numFmtId="0" fontId="0" fillId="0" borderId="55" xfId="0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53" xfId="0" applyBorder="1" applyAlignment="1">
      <alignment horizontal="center" vertical="center"/>
    </xf>
    <xf numFmtId="9" fontId="0" fillId="0" borderId="52" xfId="1" applyFont="1" applyBorder="1" applyAlignment="1">
      <alignment horizontal="center" vertical="center"/>
    </xf>
    <xf numFmtId="9" fontId="0" fillId="0" borderId="53" xfId="1" applyFont="1" applyBorder="1" applyAlignment="1">
      <alignment horizontal="center" vertical="center"/>
    </xf>
    <xf numFmtId="9" fontId="0" fillId="0" borderId="54" xfId="1" applyFont="1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9" fontId="0" fillId="0" borderId="55" xfId="1" applyFont="1" applyBorder="1" applyAlignment="1">
      <alignment horizontal="center" vertical="center"/>
    </xf>
    <xf numFmtId="9" fontId="0" fillId="0" borderId="56" xfId="1" applyFont="1" applyBorder="1" applyAlignment="1">
      <alignment horizontal="center" vertical="center"/>
    </xf>
    <xf numFmtId="9" fontId="0" fillId="0" borderId="21" xfId="1" applyFont="1" applyBorder="1" applyAlignment="1">
      <alignment horizontal="center" vertical="center"/>
    </xf>
    <xf numFmtId="9" fontId="0" fillId="0" borderId="9" xfId="1" applyFont="1" applyBorder="1" applyAlignment="1">
      <alignment horizontal="center" vertical="center"/>
    </xf>
    <xf numFmtId="9" fontId="0" fillId="0" borderId="57" xfId="1" applyFont="1" applyBorder="1" applyAlignment="1">
      <alignment horizontal="center" vertical="center"/>
    </xf>
    <xf numFmtId="9" fontId="0" fillId="0" borderId="10" xfId="1" applyFont="1" applyBorder="1" applyAlignment="1">
      <alignment horizontal="center" vertical="center"/>
    </xf>
    <xf numFmtId="9" fontId="0" fillId="0" borderId="16" xfId="1" applyFon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9" fontId="0" fillId="0" borderId="12" xfId="1" applyFont="1" applyBorder="1" applyAlignment="1">
      <alignment horizontal="center" vertical="center"/>
    </xf>
    <xf numFmtId="9" fontId="0" fillId="0" borderId="17" xfId="1" applyFont="1" applyBorder="1" applyAlignment="1">
      <alignment horizontal="center" vertical="center"/>
    </xf>
    <xf numFmtId="9" fontId="0" fillId="0" borderId="14" xfId="1" applyFont="1" applyBorder="1" applyAlignment="1">
      <alignment horizontal="center" vertical="center"/>
    </xf>
    <xf numFmtId="9" fontId="0" fillId="0" borderId="20" xfId="1" applyFont="1" applyBorder="1" applyAlignment="1">
      <alignment horizontal="center" vertical="center"/>
    </xf>
    <xf numFmtId="9" fontId="0" fillId="0" borderId="15" xfId="1" applyFont="1" applyBorder="1" applyAlignment="1">
      <alignment horizontal="center" vertical="center"/>
    </xf>
    <xf numFmtId="3" fontId="8" fillId="7" borderId="47" xfId="0" applyNumberFormat="1" applyFont="1" applyFill="1" applyBorder="1" applyAlignment="1">
      <alignment horizontal="right" vertical="center" wrapText="1"/>
    </xf>
    <xf numFmtId="3" fontId="9" fillId="0" borderId="47" xfId="0" applyNumberFormat="1" applyFont="1" applyBorder="1" applyAlignment="1">
      <alignment horizontal="right" vertical="center" wrapText="1"/>
    </xf>
    <xf numFmtId="3" fontId="9" fillId="7" borderId="47" xfId="0" applyNumberFormat="1" applyFont="1" applyFill="1" applyBorder="1" applyAlignment="1">
      <alignment horizontal="right" vertical="center" wrapText="1"/>
    </xf>
    <xf numFmtId="0" fontId="9" fillId="7" borderId="47" xfId="0" applyFont="1" applyFill="1" applyBorder="1" applyAlignment="1">
      <alignment horizontal="right" vertical="center" wrapText="1"/>
    </xf>
    <xf numFmtId="14" fontId="0" fillId="0" borderId="0" xfId="0" applyNumberFormat="1">
      <alignment vertical="center"/>
    </xf>
    <xf numFmtId="0" fontId="14" fillId="0" borderId="58" xfId="0" applyFont="1" applyBorder="1" applyAlignment="1">
      <alignment horizontal="left" vertical="center" wrapText="1"/>
    </xf>
    <xf numFmtId="3" fontId="14" fillId="0" borderId="58" xfId="0" applyNumberFormat="1" applyFont="1" applyBorder="1" applyAlignment="1">
      <alignment horizontal="left" vertical="center" wrapText="1"/>
    </xf>
    <xf numFmtId="0" fontId="14" fillId="0" borderId="59" xfId="0" applyFont="1" applyBorder="1" applyAlignment="1">
      <alignment horizontal="left" vertical="center" wrapText="1"/>
    </xf>
    <xf numFmtId="0" fontId="14" fillId="0" borderId="60" xfId="0" applyFont="1" applyBorder="1" applyAlignment="1">
      <alignment horizontal="left" vertical="center" wrapText="1"/>
    </xf>
    <xf numFmtId="0" fontId="14" fillId="0" borderId="61" xfId="0" applyFont="1" applyBorder="1" applyAlignment="1">
      <alignment horizontal="left" vertical="center" wrapText="1"/>
    </xf>
    <xf numFmtId="0" fontId="14" fillId="0" borderId="62" xfId="0" applyFont="1" applyBorder="1" applyAlignment="1">
      <alignment horizontal="left" vertical="center" wrapText="1"/>
    </xf>
    <xf numFmtId="0" fontId="14" fillId="0" borderId="63" xfId="0" applyFont="1" applyBorder="1" applyAlignment="1">
      <alignment horizontal="left" vertical="center" wrapText="1"/>
    </xf>
    <xf numFmtId="0" fontId="14" fillId="0" borderId="64" xfId="0" applyFont="1" applyBorder="1" applyAlignment="1">
      <alignment horizontal="left" vertical="center" wrapText="1"/>
    </xf>
    <xf numFmtId="0" fontId="14" fillId="0" borderId="65" xfId="0" applyFont="1" applyBorder="1" applyAlignment="1">
      <alignment horizontal="left" vertical="center" wrapText="1"/>
    </xf>
    <xf numFmtId="0" fontId="14" fillId="0" borderId="66" xfId="0" applyFont="1" applyBorder="1" applyAlignment="1">
      <alignment horizontal="left" vertical="center" wrapText="1"/>
    </xf>
    <xf numFmtId="0" fontId="14" fillId="0" borderId="67" xfId="0" applyFont="1" applyBorder="1" applyAlignment="1">
      <alignment horizontal="left" vertical="center" wrapText="1"/>
    </xf>
    <xf numFmtId="0" fontId="14" fillId="0" borderId="68" xfId="0" applyFont="1" applyBorder="1" applyAlignment="1">
      <alignment horizontal="left" vertical="center" wrapText="1"/>
    </xf>
    <xf numFmtId="0" fontId="14" fillId="0" borderId="69" xfId="0" applyFont="1" applyBorder="1" applyAlignment="1">
      <alignment horizontal="left" vertical="center" wrapText="1"/>
    </xf>
    <xf numFmtId="0" fontId="14" fillId="0" borderId="7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14" fillId="0" borderId="71" xfId="0" applyFont="1" applyBorder="1" applyAlignment="1">
      <alignment horizontal="left" vertical="center" wrapText="1"/>
    </xf>
  </cellXfs>
  <cellStyles count="3">
    <cellStyle name="백분율" xfId="1" builtinId="5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분기요약!$A$9</c:f>
              <c:strCache>
                <c:ptCount val="1"/>
                <c:pt idx="0">
                  <c:v>원가률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분기요약!$B$2:$Y$2</c:f>
              <c:numCache>
                <c:formatCode>General</c:formatCode>
                <c:ptCount val="24"/>
                <c:pt idx="0">
                  <c:v>2019.03</c:v>
                </c:pt>
                <c:pt idx="1">
                  <c:v>2019.06</c:v>
                </c:pt>
                <c:pt idx="2">
                  <c:v>2019.09</c:v>
                </c:pt>
                <c:pt idx="3">
                  <c:v>2019.12</c:v>
                </c:pt>
                <c:pt idx="4">
                  <c:v>2020.03</c:v>
                </c:pt>
                <c:pt idx="5">
                  <c:v>2020.06</c:v>
                </c:pt>
                <c:pt idx="6">
                  <c:v>2020.09</c:v>
                </c:pt>
                <c:pt idx="7">
                  <c:v>2020.12</c:v>
                </c:pt>
                <c:pt idx="8">
                  <c:v>2021.03</c:v>
                </c:pt>
                <c:pt idx="9">
                  <c:v>2021.06</c:v>
                </c:pt>
                <c:pt idx="10">
                  <c:v>2021.09</c:v>
                </c:pt>
                <c:pt idx="11">
                  <c:v>2021.12</c:v>
                </c:pt>
                <c:pt idx="12">
                  <c:v>2022.03</c:v>
                </c:pt>
                <c:pt idx="13">
                  <c:v>2022.06</c:v>
                </c:pt>
                <c:pt idx="14">
                  <c:v>2022.09</c:v>
                </c:pt>
                <c:pt idx="15">
                  <c:v>2022.12</c:v>
                </c:pt>
                <c:pt idx="16">
                  <c:v>2023.03</c:v>
                </c:pt>
                <c:pt idx="17">
                  <c:v>2023.06</c:v>
                </c:pt>
                <c:pt idx="18">
                  <c:v>2023.09</c:v>
                </c:pt>
                <c:pt idx="19">
                  <c:v>2023.12</c:v>
                </c:pt>
                <c:pt idx="20">
                  <c:v>2024.03</c:v>
                </c:pt>
                <c:pt idx="21">
                  <c:v>2024.06</c:v>
                </c:pt>
                <c:pt idx="22">
                  <c:v>2024.09</c:v>
                </c:pt>
                <c:pt idx="23">
                  <c:v>2024.12</c:v>
                </c:pt>
              </c:numCache>
            </c:numRef>
          </c:cat>
          <c:val>
            <c:numRef>
              <c:f>분기요약!$B$9:$Y$9</c:f>
              <c:numCache>
                <c:formatCode>0.0%</c:formatCode>
                <c:ptCount val="24"/>
                <c:pt idx="0">
                  <c:v>0.54823151125401925</c:v>
                </c:pt>
                <c:pt idx="1">
                  <c:v>0.56681083541998634</c:v>
                </c:pt>
                <c:pt idx="2">
                  <c:v>0.53132075471698115</c:v>
                </c:pt>
                <c:pt idx="3">
                  <c:v>0.55122214234363764</c:v>
                </c:pt>
                <c:pt idx="4">
                  <c:v>0.54668395702111894</c:v>
                </c:pt>
                <c:pt idx="5">
                  <c:v>0.555426130848379</c:v>
                </c:pt>
                <c:pt idx="6">
                  <c:v>0.56277201205222627</c:v>
                </c:pt>
                <c:pt idx="7">
                  <c:v>0.62222991689750695</c:v>
                </c:pt>
                <c:pt idx="8">
                  <c:v>0.58372093023255811</c:v>
                </c:pt>
                <c:pt idx="9">
                  <c:v>0.61012557305162451</c:v>
                </c:pt>
                <c:pt idx="10">
                  <c:v>0.59219574604189984</c:v>
                </c:pt>
                <c:pt idx="11">
                  <c:v>0.60845969672785316</c:v>
                </c:pt>
                <c:pt idx="12">
                  <c:v>0.60685854255970606</c:v>
                </c:pt>
                <c:pt idx="13">
                  <c:v>0.62400382531080645</c:v>
                </c:pt>
                <c:pt idx="14">
                  <c:v>0.62798542706787208</c:v>
                </c:pt>
                <c:pt idx="15">
                  <c:v>0.6209488022545796</c:v>
                </c:pt>
                <c:pt idx="16">
                  <c:v>0.62292859294968361</c:v>
                </c:pt>
                <c:pt idx="17">
                  <c:v>0.62011486202549382</c:v>
                </c:pt>
                <c:pt idx="18">
                  <c:v>0.60472399843403368</c:v>
                </c:pt>
                <c:pt idx="19">
                  <c:v>0.60554398750650706</c:v>
                </c:pt>
                <c:pt idx="20">
                  <c:v>0.61477819347942275</c:v>
                </c:pt>
                <c:pt idx="21">
                  <c:v>0.61156680105658279</c:v>
                </c:pt>
                <c:pt idx="22">
                  <c:v>0.61053039101819595</c:v>
                </c:pt>
                <c:pt idx="23">
                  <c:v>0.62079368763054077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D-4035-B7CA-7B8CEA1CF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7110624"/>
        <c:axId val="1507109664"/>
      </c:lineChart>
      <c:lineChart>
        <c:grouping val="standard"/>
        <c:varyColors val="0"/>
        <c:ser>
          <c:idx val="1"/>
          <c:order val="1"/>
          <c:tx>
            <c:strRef>
              <c:f>분기요약!$A$10</c:f>
              <c:strCache>
                <c:ptCount val="1"/>
                <c:pt idx="0">
                  <c:v>판관비률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분기요약!$B$10:$Y$10</c:f>
              <c:numCache>
                <c:formatCode>0.0%</c:formatCode>
                <c:ptCount val="24"/>
                <c:pt idx="0">
                  <c:v>0.29642282958199356</c:v>
                </c:pt>
                <c:pt idx="1">
                  <c:v>0.31846118825404052</c:v>
                </c:pt>
                <c:pt idx="2">
                  <c:v>0.27660377358490568</c:v>
                </c:pt>
                <c:pt idx="3">
                  <c:v>0.27246585190510425</c:v>
                </c:pt>
                <c:pt idx="4">
                  <c:v>0.27361985920711374</c:v>
                </c:pt>
                <c:pt idx="5">
                  <c:v>0.27722772277227725</c:v>
                </c:pt>
                <c:pt idx="6">
                  <c:v>0.25661198526950119</c:v>
                </c:pt>
                <c:pt idx="7">
                  <c:v>0.23043628808864267</c:v>
                </c:pt>
                <c:pt idx="8">
                  <c:v>0.24684385382059801</c:v>
                </c:pt>
                <c:pt idx="9">
                  <c:v>0.28024715965716562</c:v>
                </c:pt>
                <c:pt idx="10">
                  <c:v>0.2251719174796098</c:v>
                </c:pt>
                <c:pt idx="11">
                  <c:v>0.22905027932960895</c:v>
                </c:pt>
                <c:pt idx="12">
                  <c:v>0.22688303735456217</c:v>
                </c:pt>
                <c:pt idx="13">
                  <c:v>0.2330251832961428</c:v>
                </c:pt>
                <c:pt idx="14">
                  <c:v>0.2079341519363109</c:v>
                </c:pt>
                <c:pt idx="15">
                  <c:v>0.20678722404884922</c:v>
                </c:pt>
                <c:pt idx="16">
                  <c:v>0.22777945164206087</c:v>
                </c:pt>
                <c:pt idx="17">
                  <c:v>0.22258019330438436</c:v>
                </c:pt>
                <c:pt idx="18">
                  <c:v>0.21166644917134281</c:v>
                </c:pt>
                <c:pt idx="19">
                  <c:v>0.21173867777199376</c:v>
                </c:pt>
                <c:pt idx="20">
                  <c:v>0.21793158738642437</c:v>
                </c:pt>
                <c:pt idx="21">
                  <c:v>0.21924092868066175</c:v>
                </c:pt>
                <c:pt idx="22">
                  <c:v>0.21254355400696864</c:v>
                </c:pt>
                <c:pt idx="23">
                  <c:v>0.19389649570666048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DD-4035-B7CA-7B8CEA1CF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166736"/>
        <c:axId val="274163856"/>
      </c:lineChart>
      <c:catAx>
        <c:axId val="150711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7109664"/>
        <c:crosses val="autoZero"/>
        <c:auto val="1"/>
        <c:lblAlgn val="ctr"/>
        <c:lblOffset val="100"/>
        <c:noMultiLvlLbl val="0"/>
      </c:catAx>
      <c:valAx>
        <c:axId val="15071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7110624"/>
        <c:crosses val="autoZero"/>
        <c:crossBetween val="between"/>
      </c:valAx>
      <c:valAx>
        <c:axId val="274163856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4166736"/>
        <c:crosses val="max"/>
        <c:crossBetween val="between"/>
      </c:valAx>
      <c:catAx>
        <c:axId val="274166736"/>
        <c:scaling>
          <c:orientation val="minMax"/>
        </c:scaling>
        <c:delete val="1"/>
        <c:axPos val="b"/>
        <c:majorTickMark val="out"/>
        <c:minorTickMark val="none"/>
        <c:tickLblPos val="nextTo"/>
        <c:crossAx val="27416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분기요약!$A$3</c:f>
              <c:strCache>
                <c:ptCount val="1"/>
                <c:pt idx="0">
                  <c:v>매출액(수익)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numRef>
              <c:f>분기요약!$B$2:$Y$2</c:f>
              <c:numCache>
                <c:formatCode>General</c:formatCode>
                <c:ptCount val="24"/>
                <c:pt idx="0">
                  <c:v>2019.03</c:v>
                </c:pt>
                <c:pt idx="1">
                  <c:v>2019.06</c:v>
                </c:pt>
                <c:pt idx="2">
                  <c:v>2019.09</c:v>
                </c:pt>
                <c:pt idx="3">
                  <c:v>2019.12</c:v>
                </c:pt>
                <c:pt idx="4">
                  <c:v>2020.03</c:v>
                </c:pt>
                <c:pt idx="5">
                  <c:v>2020.06</c:v>
                </c:pt>
                <c:pt idx="6">
                  <c:v>2020.09</c:v>
                </c:pt>
                <c:pt idx="7">
                  <c:v>2020.12</c:v>
                </c:pt>
                <c:pt idx="8">
                  <c:v>2021.03</c:v>
                </c:pt>
                <c:pt idx="9">
                  <c:v>2021.06</c:v>
                </c:pt>
                <c:pt idx="10">
                  <c:v>2021.09</c:v>
                </c:pt>
                <c:pt idx="11">
                  <c:v>2021.12</c:v>
                </c:pt>
                <c:pt idx="12">
                  <c:v>2022.03</c:v>
                </c:pt>
                <c:pt idx="13">
                  <c:v>2022.06</c:v>
                </c:pt>
                <c:pt idx="14">
                  <c:v>2022.09</c:v>
                </c:pt>
                <c:pt idx="15">
                  <c:v>2022.12</c:v>
                </c:pt>
                <c:pt idx="16">
                  <c:v>2023.03</c:v>
                </c:pt>
                <c:pt idx="17">
                  <c:v>2023.06</c:v>
                </c:pt>
                <c:pt idx="18">
                  <c:v>2023.09</c:v>
                </c:pt>
                <c:pt idx="19">
                  <c:v>2023.12</c:v>
                </c:pt>
                <c:pt idx="20">
                  <c:v>2024.03</c:v>
                </c:pt>
                <c:pt idx="21">
                  <c:v>2024.06</c:v>
                </c:pt>
                <c:pt idx="22">
                  <c:v>2024.09</c:v>
                </c:pt>
                <c:pt idx="23">
                  <c:v>2024.12</c:v>
                </c:pt>
              </c:numCache>
            </c:numRef>
          </c:cat>
          <c:val>
            <c:numRef>
              <c:f>분기요약!$B$3:$Y$3</c:f>
              <c:numCache>
                <c:formatCode>#,##0</c:formatCode>
                <c:ptCount val="24"/>
                <c:pt idx="0">
                  <c:v>4976</c:v>
                </c:pt>
                <c:pt idx="1">
                  <c:v>4393</c:v>
                </c:pt>
                <c:pt idx="2">
                  <c:v>5300</c:v>
                </c:pt>
                <c:pt idx="3">
                  <c:v>5564</c:v>
                </c:pt>
                <c:pt idx="4">
                  <c:v>5398</c:v>
                </c:pt>
                <c:pt idx="5">
                  <c:v>5151</c:v>
                </c:pt>
                <c:pt idx="6">
                  <c:v>5974</c:v>
                </c:pt>
                <c:pt idx="7">
                  <c:v>5776</c:v>
                </c:pt>
                <c:pt idx="8">
                  <c:v>6020</c:v>
                </c:pt>
                <c:pt idx="9">
                  <c:v>5017</c:v>
                </c:pt>
                <c:pt idx="10">
                  <c:v>6253</c:v>
                </c:pt>
                <c:pt idx="11">
                  <c:v>6265</c:v>
                </c:pt>
                <c:pt idx="12">
                  <c:v>6532</c:v>
                </c:pt>
                <c:pt idx="13">
                  <c:v>6274</c:v>
                </c:pt>
                <c:pt idx="14">
                  <c:v>7411</c:v>
                </c:pt>
                <c:pt idx="15">
                  <c:v>8516</c:v>
                </c:pt>
                <c:pt idx="16">
                  <c:v>6638</c:v>
                </c:pt>
                <c:pt idx="17">
                  <c:v>7139</c:v>
                </c:pt>
                <c:pt idx="18">
                  <c:v>7663</c:v>
                </c:pt>
                <c:pt idx="19">
                  <c:v>7684</c:v>
                </c:pt>
                <c:pt idx="20">
                  <c:v>7484</c:v>
                </c:pt>
                <c:pt idx="21">
                  <c:v>7193</c:v>
                </c:pt>
                <c:pt idx="22">
                  <c:v>7749</c:v>
                </c:pt>
                <c:pt idx="23">
                  <c:v>8618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6-4D30-9E3D-CB68EDBD2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74150416"/>
        <c:axId val="274156176"/>
      </c:barChart>
      <c:lineChart>
        <c:grouping val="standard"/>
        <c:varyColors val="0"/>
        <c:ser>
          <c:idx val="1"/>
          <c:order val="1"/>
          <c:tx>
            <c:strRef>
              <c:f>분기요약!$A$11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분기요약!$B$2:$Y$2</c:f>
              <c:numCache>
                <c:formatCode>General</c:formatCode>
                <c:ptCount val="24"/>
                <c:pt idx="0">
                  <c:v>2019.03</c:v>
                </c:pt>
                <c:pt idx="1">
                  <c:v>2019.06</c:v>
                </c:pt>
                <c:pt idx="2">
                  <c:v>2019.09</c:v>
                </c:pt>
                <c:pt idx="3">
                  <c:v>2019.12</c:v>
                </c:pt>
                <c:pt idx="4">
                  <c:v>2020.03</c:v>
                </c:pt>
                <c:pt idx="5">
                  <c:v>2020.06</c:v>
                </c:pt>
                <c:pt idx="6">
                  <c:v>2020.09</c:v>
                </c:pt>
                <c:pt idx="7">
                  <c:v>2020.12</c:v>
                </c:pt>
                <c:pt idx="8">
                  <c:v>2021.03</c:v>
                </c:pt>
                <c:pt idx="9">
                  <c:v>2021.06</c:v>
                </c:pt>
                <c:pt idx="10">
                  <c:v>2021.09</c:v>
                </c:pt>
                <c:pt idx="11">
                  <c:v>2021.12</c:v>
                </c:pt>
                <c:pt idx="12">
                  <c:v>2022.03</c:v>
                </c:pt>
                <c:pt idx="13">
                  <c:v>2022.06</c:v>
                </c:pt>
                <c:pt idx="14">
                  <c:v>2022.09</c:v>
                </c:pt>
                <c:pt idx="15">
                  <c:v>2022.12</c:v>
                </c:pt>
                <c:pt idx="16">
                  <c:v>2023.03</c:v>
                </c:pt>
                <c:pt idx="17">
                  <c:v>2023.06</c:v>
                </c:pt>
                <c:pt idx="18">
                  <c:v>2023.09</c:v>
                </c:pt>
                <c:pt idx="19">
                  <c:v>2023.12</c:v>
                </c:pt>
                <c:pt idx="20">
                  <c:v>2024.03</c:v>
                </c:pt>
                <c:pt idx="21">
                  <c:v>2024.06</c:v>
                </c:pt>
                <c:pt idx="22">
                  <c:v>2024.09</c:v>
                </c:pt>
                <c:pt idx="23">
                  <c:v>2024.12</c:v>
                </c:pt>
              </c:numCache>
            </c:numRef>
          </c:cat>
          <c:val>
            <c:numRef>
              <c:f>분기요약!$B$11:$Y$11</c:f>
              <c:numCache>
                <c:formatCode>0.0%</c:formatCode>
                <c:ptCount val="24"/>
                <c:pt idx="0">
                  <c:v>0.15534565916398713</c:v>
                </c:pt>
                <c:pt idx="1">
                  <c:v>0.11472797632597313</c:v>
                </c:pt>
                <c:pt idx="2">
                  <c:v>0.1920754716981132</c:v>
                </c:pt>
                <c:pt idx="3">
                  <c:v>0.17631200575125808</c:v>
                </c:pt>
                <c:pt idx="4">
                  <c:v>0.17969618377176733</c:v>
                </c:pt>
                <c:pt idx="5">
                  <c:v>0.16734614637934381</c:v>
                </c:pt>
                <c:pt idx="6">
                  <c:v>0.18044861064613324</c:v>
                </c:pt>
                <c:pt idx="7">
                  <c:v>0.14733379501385041</c:v>
                </c:pt>
                <c:pt idx="8">
                  <c:v>0.16926910299003323</c:v>
                </c:pt>
                <c:pt idx="9">
                  <c:v>0.10982658959537572</c:v>
                </c:pt>
                <c:pt idx="10">
                  <c:v>0.18263233647849034</c:v>
                </c:pt>
                <c:pt idx="11">
                  <c:v>0.16233040702314444</c:v>
                </c:pt>
                <c:pt idx="12">
                  <c:v>0.16625842008573177</c:v>
                </c:pt>
                <c:pt idx="13">
                  <c:v>0.14297099139305069</c:v>
                </c:pt>
                <c:pt idx="14">
                  <c:v>0.16421535555255701</c:v>
                </c:pt>
                <c:pt idx="15">
                  <c:v>0.17226397369657115</c:v>
                </c:pt>
                <c:pt idx="16">
                  <c:v>0.14929195540825549</c:v>
                </c:pt>
                <c:pt idx="17">
                  <c:v>0.15716486902927582</c:v>
                </c:pt>
                <c:pt idx="18">
                  <c:v>0.18360955239462351</c:v>
                </c:pt>
                <c:pt idx="19">
                  <c:v>0.18258719416970329</c:v>
                </c:pt>
                <c:pt idx="20">
                  <c:v>0.16715660074826297</c:v>
                </c:pt>
                <c:pt idx="21">
                  <c:v>0.16919227026275546</c:v>
                </c:pt>
                <c:pt idx="22">
                  <c:v>0.17692605497483546</c:v>
                </c:pt>
                <c:pt idx="23">
                  <c:v>0.1853098166627988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06-4D30-9E3D-CB68EDBD2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146576"/>
        <c:axId val="274143696"/>
      </c:lineChart>
      <c:catAx>
        <c:axId val="27415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4156176"/>
        <c:crosses val="autoZero"/>
        <c:auto val="1"/>
        <c:lblAlgn val="ctr"/>
        <c:lblOffset val="100"/>
        <c:noMultiLvlLbl val="0"/>
      </c:catAx>
      <c:valAx>
        <c:axId val="27415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4150416"/>
        <c:crosses val="autoZero"/>
        <c:crossBetween val="between"/>
      </c:valAx>
      <c:valAx>
        <c:axId val="274143696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4146576"/>
        <c:crosses val="max"/>
        <c:crossBetween val="between"/>
      </c:valAx>
      <c:catAx>
        <c:axId val="274146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4143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분기요약!$A$13</c:f>
              <c:strCache>
                <c:ptCount val="1"/>
                <c:pt idx="0">
                  <c:v>매출YoY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분기요약!$B$2:$Y$2</c:f>
              <c:numCache>
                <c:formatCode>General</c:formatCode>
                <c:ptCount val="24"/>
                <c:pt idx="0">
                  <c:v>2019.03</c:v>
                </c:pt>
                <c:pt idx="1">
                  <c:v>2019.06</c:v>
                </c:pt>
                <c:pt idx="2">
                  <c:v>2019.09</c:v>
                </c:pt>
                <c:pt idx="3">
                  <c:v>2019.12</c:v>
                </c:pt>
                <c:pt idx="4">
                  <c:v>2020.03</c:v>
                </c:pt>
                <c:pt idx="5">
                  <c:v>2020.06</c:v>
                </c:pt>
                <c:pt idx="6">
                  <c:v>2020.09</c:v>
                </c:pt>
                <c:pt idx="7">
                  <c:v>2020.12</c:v>
                </c:pt>
                <c:pt idx="8">
                  <c:v>2021.03</c:v>
                </c:pt>
                <c:pt idx="9">
                  <c:v>2021.06</c:v>
                </c:pt>
                <c:pt idx="10">
                  <c:v>2021.09</c:v>
                </c:pt>
                <c:pt idx="11">
                  <c:v>2021.12</c:v>
                </c:pt>
                <c:pt idx="12">
                  <c:v>2022.03</c:v>
                </c:pt>
                <c:pt idx="13">
                  <c:v>2022.06</c:v>
                </c:pt>
                <c:pt idx="14">
                  <c:v>2022.09</c:v>
                </c:pt>
                <c:pt idx="15">
                  <c:v>2022.12</c:v>
                </c:pt>
                <c:pt idx="16">
                  <c:v>2023.03</c:v>
                </c:pt>
                <c:pt idx="17">
                  <c:v>2023.06</c:v>
                </c:pt>
                <c:pt idx="18">
                  <c:v>2023.09</c:v>
                </c:pt>
                <c:pt idx="19">
                  <c:v>2023.12</c:v>
                </c:pt>
                <c:pt idx="20">
                  <c:v>2024.03</c:v>
                </c:pt>
                <c:pt idx="21">
                  <c:v>2024.06</c:v>
                </c:pt>
                <c:pt idx="22">
                  <c:v>2024.09</c:v>
                </c:pt>
                <c:pt idx="23">
                  <c:v>2024.12</c:v>
                </c:pt>
              </c:numCache>
            </c:numRef>
          </c:cat>
          <c:val>
            <c:numRef>
              <c:f>분기요약!$B$13:$Y$13</c:f>
              <c:numCache>
                <c:formatCode>General</c:formatCode>
                <c:ptCount val="24"/>
                <c:pt idx="4" formatCode="0%">
                  <c:v>8.4807073954983922E-2</c:v>
                </c:pt>
                <c:pt idx="5" formatCode="0%">
                  <c:v>0.17254723423628499</c:v>
                </c:pt>
                <c:pt idx="6" formatCode="0%">
                  <c:v>0.12716981132075472</c:v>
                </c:pt>
                <c:pt idx="7" formatCode="0%">
                  <c:v>3.8102084831056794E-2</c:v>
                </c:pt>
                <c:pt idx="8" formatCode="0%">
                  <c:v>0.11522786217117451</c:v>
                </c:pt>
                <c:pt idx="9" formatCode="0%">
                  <c:v>-2.6014366142496602E-2</c:v>
                </c:pt>
                <c:pt idx="10" formatCode="0%">
                  <c:v>4.6702376966856377E-2</c:v>
                </c:pt>
                <c:pt idx="11" formatCode="0%">
                  <c:v>8.4660664819944595E-2</c:v>
                </c:pt>
                <c:pt idx="12" formatCode="0%">
                  <c:v>8.5049833887043194E-2</c:v>
                </c:pt>
                <c:pt idx="13" formatCode="0%">
                  <c:v>0.25054813633645606</c:v>
                </c:pt>
                <c:pt idx="14" formatCode="0%">
                  <c:v>0.18519110826803134</c:v>
                </c:pt>
                <c:pt idx="15" formatCode="0%">
                  <c:v>0.35929768555466879</c:v>
                </c:pt>
                <c:pt idx="16" formatCode="0%">
                  <c:v>1.6227801592161667E-2</c:v>
                </c:pt>
                <c:pt idx="17" formatCode="0%">
                  <c:v>0.13787057698437999</c:v>
                </c:pt>
                <c:pt idx="18" formatCode="0%">
                  <c:v>3.4003508298475239E-2</c:v>
                </c:pt>
                <c:pt idx="19" formatCode="0%">
                  <c:v>-9.7698449976514792E-2</c:v>
                </c:pt>
                <c:pt idx="20" formatCode="0%">
                  <c:v>0.12744802651401024</c:v>
                </c:pt>
                <c:pt idx="21" formatCode="0%">
                  <c:v>7.5640846056870712E-3</c:v>
                </c:pt>
                <c:pt idx="22" formatCode="0%">
                  <c:v>1.122275871068772E-2</c:v>
                </c:pt>
                <c:pt idx="23" formatCode="0%">
                  <c:v>0.12155127537740761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0-4AFB-A5F7-5D0027711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7110624"/>
        <c:axId val="1507109664"/>
      </c:lineChart>
      <c:lineChart>
        <c:grouping val="standard"/>
        <c:varyColors val="0"/>
        <c:ser>
          <c:idx val="1"/>
          <c:order val="1"/>
          <c:tx>
            <c:strRef>
              <c:f>분기요약!$A$14</c:f>
              <c:strCache>
                <c:ptCount val="1"/>
                <c:pt idx="0">
                  <c:v>영업이익YoY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분기요약!$B$2:$Y$2</c:f>
              <c:numCache>
                <c:formatCode>General</c:formatCode>
                <c:ptCount val="24"/>
                <c:pt idx="0">
                  <c:v>2019.03</c:v>
                </c:pt>
                <c:pt idx="1">
                  <c:v>2019.06</c:v>
                </c:pt>
                <c:pt idx="2">
                  <c:v>2019.09</c:v>
                </c:pt>
                <c:pt idx="3">
                  <c:v>2019.12</c:v>
                </c:pt>
                <c:pt idx="4">
                  <c:v>2020.03</c:v>
                </c:pt>
                <c:pt idx="5">
                  <c:v>2020.06</c:v>
                </c:pt>
                <c:pt idx="6">
                  <c:v>2020.09</c:v>
                </c:pt>
                <c:pt idx="7">
                  <c:v>2020.12</c:v>
                </c:pt>
                <c:pt idx="8">
                  <c:v>2021.03</c:v>
                </c:pt>
                <c:pt idx="9">
                  <c:v>2021.06</c:v>
                </c:pt>
                <c:pt idx="10">
                  <c:v>2021.09</c:v>
                </c:pt>
                <c:pt idx="11">
                  <c:v>2021.12</c:v>
                </c:pt>
                <c:pt idx="12">
                  <c:v>2022.03</c:v>
                </c:pt>
                <c:pt idx="13">
                  <c:v>2022.06</c:v>
                </c:pt>
                <c:pt idx="14">
                  <c:v>2022.09</c:v>
                </c:pt>
                <c:pt idx="15">
                  <c:v>2022.12</c:v>
                </c:pt>
                <c:pt idx="16">
                  <c:v>2023.03</c:v>
                </c:pt>
                <c:pt idx="17">
                  <c:v>2023.06</c:v>
                </c:pt>
                <c:pt idx="18">
                  <c:v>2023.09</c:v>
                </c:pt>
                <c:pt idx="19">
                  <c:v>2023.12</c:v>
                </c:pt>
                <c:pt idx="20">
                  <c:v>2024.03</c:v>
                </c:pt>
                <c:pt idx="21">
                  <c:v>2024.06</c:v>
                </c:pt>
                <c:pt idx="22">
                  <c:v>2024.09</c:v>
                </c:pt>
                <c:pt idx="23">
                  <c:v>2024.12</c:v>
                </c:pt>
              </c:numCache>
            </c:numRef>
          </c:cat>
          <c:val>
            <c:numRef>
              <c:f>분기요약!$B$14:$Y$14</c:f>
              <c:numCache>
                <c:formatCode>General</c:formatCode>
                <c:ptCount val="24"/>
                <c:pt idx="4" formatCode="0%">
                  <c:v>0.25485122897800777</c:v>
                </c:pt>
                <c:pt idx="5" formatCode="0%">
                  <c:v>0.71031746031746035</c:v>
                </c:pt>
                <c:pt idx="6" formatCode="0%">
                  <c:v>5.8939096267190572E-2</c:v>
                </c:pt>
                <c:pt idx="7" formatCode="0%">
                  <c:v>-0.1325178389398573</c:v>
                </c:pt>
                <c:pt idx="8" formatCode="0%">
                  <c:v>5.0515463917525774E-2</c:v>
                </c:pt>
                <c:pt idx="9" formatCode="0%">
                  <c:v>-0.36078886310904873</c:v>
                </c:pt>
                <c:pt idx="10" formatCode="0%">
                  <c:v>5.9369202226345084E-2</c:v>
                </c:pt>
                <c:pt idx="11" formatCode="0%">
                  <c:v>0.19506462984723855</c:v>
                </c:pt>
                <c:pt idx="12" formatCode="0%">
                  <c:v>6.5750736015701666E-2</c:v>
                </c:pt>
                <c:pt idx="13" formatCode="0%">
                  <c:v>0.62794918330308525</c:v>
                </c:pt>
                <c:pt idx="14" formatCode="0%">
                  <c:v>6.5674255691768824E-2</c:v>
                </c:pt>
                <c:pt idx="15" formatCode="0%">
                  <c:v>0.44247787610619471</c:v>
                </c:pt>
                <c:pt idx="16" formatCode="0%">
                  <c:v>-8.7476979742173111E-2</c:v>
                </c:pt>
                <c:pt idx="17" formatCode="0%">
                  <c:v>0.25083612040133779</c:v>
                </c:pt>
                <c:pt idx="18" formatCode="0%">
                  <c:v>0.1561216105176664</c:v>
                </c:pt>
                <c:pt idx="19" formatCode="0%">
                  <c:v>-4.3626448534423996E-2</c:v>
                </c:pt>
                <c:pt idx="20" formatCode="0%">
                  <c:v>0.26236125126135218</c:v>
                </c:pt>
                <c:pt idx="21" formatCode="0%">
                  <c:v>8.4670231729055259E-2</c:v>
                </c:pt>
                <c:pt idx="22" formatCode="0%">
                  <c:v>-2.5586353944562899E-2</c:v>
                </c:pt>
                <c:pt idx="23" formatCode="0%">
                  <c:v>0.13827512473271561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90-4AFB-A5F7-5D0027711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166736"/>
        <c:axId val="274163856"/>
      </c:lineChart>
      <c:catAx>
        <c:axId val="150711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7109664"/>
        <c:crosses val="autoZero"/>
        <c:auto val="1"/>
        <c:lblAlgn val="ctr"/>
        <c:lblOffset val="100"/>
        <c:noMultiLvlLbl val="0"/>
      </c:catAx>
      <c:valAx>
        <c:axId val="15071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7110624"/>
        <c:crosses val="autoZero"/>
        <c:crossBetween val="between"/>
      </c:valAx>
      <c:valAx>
        <c:axId val="274163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4166736"/>
        <c:crosses val="max"/>
        <c:crossBetween val="between"/>
      </c:valAx>
      <c:catAx>
        <c:axId val="274166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416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Sheet2!$D$16:$U$16</c:f>
              <c:strCache>
                <c:ptCount val="18"/>
                <c:pt idx="0">
                  <c:v>당기실적(25년 2월)</c:v>
                </c:pt>
                <c:pt idx="1">
                  <c:v>전기실적(25년 1월)</c:v>
                </c:pt>
                <c:pt idx="2">
                  <c:v>당기실적(24년 12월)</c:v>
                </c:pt>
                <c:pt idx="3">
                  <c:v>전기실적(24년 11월)</c:v>
                </c:pt>
                <c:pt idx="4">
                  <c:v>당기실적(24년 10월)</c:v>
                </c:pt>
                <c:pt idx="5">
                  <c:v>전기실적(24년 9월)</c:v>
                </c:pt>
                <c:pt idx="6">
                  <c:v>당기실적(24년 8월)</c:v>
                </c:pt>
                <c:pt idx="7">
                  <c:v>전기실적(24년 7월)</c:v>
                </c:pt>
                <c:pt idx="8">
                  <c:v>당기실적(24년 6월)</c:v>
                </c:pt>
                <c:pt idx="9">
                  <c:v>전기실적(24년 5월)</c:v>
                </c:pt>
                <c:pt idx="10">
                  <c:v>당기실적(24년 4월)</c:v>
                </c:pt>
                <c:pt idx="11">
                  <c:v>전기실적(24년 3월)</c:v>
                </c:pt>
                <c:pt idx="12">
                  <c:v>당기실적(24년 2월)</c:v>
                </c:pt>
                <c:pt idx="13">
                  <c:v>전기실적(24년 1월)</c:v>
                </c:pt>
                <c:pt idx="14">
                  <c:v>당기실적(23년 12월)</c:v>
                </c:pt>
                <c:pt idx="15">
                  <c:v>전기실적(23년 11월)</c:v>
                </c:pt>
                <c:pt idx="16">
                  <c:v>당기실적(23년 10월)</c:v>
                </c:pt>
                <c:pt idx="17">
                  <c:v>전기실적(23년 9월)</c:v>
                </c:pt>
              </c:strCache>
            </c:strRef>
          </c:cat>
          <c:val>
            <c:numRef>
              <c:f>Sheet2!$D$17:$U$17</c:f>
              <c:numCache>
                <c:formatCode>General</c:formatCode>
                <c:ptCount val="18"/>
                <c:pt idx="0">
                  <c:v>2249</c:v>
                </c:pt>
                <c:pt idx="1">
                  <c:v>3180</c:v>
                </c:pt>
                <c:pt idx="2">
                  <c:v>3257</c:v>
                </c:pt>
                <c:pt idx="3">
                  <c:v>2833</c:v>
                </c:pt>
                <c:pt idx="4">
                  <c:v>2702</c:v>
                </c:pt>
                <c:pt idx="5">
                  <c:v>2634</c:v>
                </c:pt>
                <c:pt idx="6">
                  <c:v>2652</c:v>
                </c:pt>
                <c:pt idx="7">
                  <c:v>2484</c:v>
                </c:pt>
                <c:pt idx="8">
                  <c:v>2288</c:v>
                </c:pt>
                <c:pt idx="9">
                  <c:v>2484</c:v>
                </c:pt>
                <c:pt idx="10">
                  <c:v>2438</c:v>
                </c:pt>
                <c:pt idx="11">
                  <c:v>2308</c:v>
                </c:pt>
                <c:pt idx="12">
                  <c:v>1935</c:v>
                </c:pt>
                <c:pt idx="13">
                  <c:v>3224</c:v>
                </c:pt>
                <c:pt idx="14">
                  <c:v>2765</c:v>
                </c:pt>
                <c:pt idx="15">
                  <c:v>2516</c:v>
                </c:pt>
                <c:pt idx="16">
                  <c:v>2451</c:v>
                </c:pt>
                <c:pt idx="17">
                  <c:v>2695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8-411B-BE45-D721990444D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Sheet2!$D$16:$U$16</c:f>
              <c:strCache>
                <c:ptCount val="18"/>
                <c:pt idx="0">
                  <c:v>당기실적(25년 2월)</c:v>
                </c:pt>
                <c:pt idx="1">
                  <c:v>전기실적(25년 1월)</c:v>
                </c:pt>
                <c:pt idx="2">
                  <c:v>당기실적(24년 12월)</c:v>
                </c:pt>
                <c:pt idx="3">
                  <c:v>전기실적(24년 11월)</c:v>
                </c:pt>
                <c:pt idx="4">
                  <c:v>당기실적(24년 10월)</c:v>
                </c:pt>
                <c:pt idx="5">
                  <c:v>전기실적(24년 9월)</c:v>
                </c:pt>
                <c:pt idx="6">
                  <c:v>당기실적(24년 8월)</c:v>
                </c:pt>
                <c:pt idx="7">
                  <c:v>전기실적(24년 7월)</c:v>
                </c:pt>
                <c:pt idx="8">
                  <c:v>당기실적(24년 6월)</c:v>
                </c:pt>
                <c:pt idx="9">
                  <c:v>전기실적(24년 5월)</c:v>
                </c:pt>
                <c:pt idx="10">
                  <c:v>당기실적(24년 4월)</c:v>
                </c:pt>
                <c:pt idx="11">
                  <c:v>전기실적(24년 3월)</c:v>
                </c:pt>
                <c:pt idx="12">
                  <c:v>당기실적(24년 2월)</c:v>
                </c:pt>
                <c:pt idx="13">
                  <c:v>전기실적(24년 1월)</c:v>
                </c:pt>
                <c:pt idx="14">
                  <c:v>당기실적(23년 12월)</c:v>
                </c:pt>
                <c:pt idx="15">
                  <c:v>전기실적(23년 11월)</c:v>
                </c:pt>
                <c:pt idx="16">
                  <c:v>당기실적(23년 10월)</c:v>
                </c:pt>
                <c:pt idx="17">
                  <c:v>전기실적(23년 9월)</c:v>
                </c:pt>
              </c:strCache>
            </c:strRef>
          </c:cat>
          <c:val>
            <c:numRef>
              <c:f>Sheet2!$D$22:$U$22</c:f>
              <c:numCache>
                <c:formatCode>General</c:formatCode>
                <c:ptCount val="18"/>
                <c:pt idx="0">
                  <c:v>327</c:v>
                </c:pt>
                <c:pt idx="1">
                  <c:v>568</c:v>
                </c:pt>
                <c:pt idx="2">
                  <c:v>607</c:v>
                </c:pt>
                <c:pt idx="3">
                  <c:v>568</c:v>
                </c:pt>
                <c:pt idx="4">
                  <c:v>513</c:v>
                </c:pt>
                <c:pt idx="5">
                  <c:v>500</c:v>
                </c:pt>
                <c:pt idx="6">
                  <c:v>491</c:v>
                </c:pt>
                <c:pt idx="7">
                  <c:v>416</c:v>
                </c:pt>
                <c:pt idx="8">
                  <c:v>359</c:v>
                </c:pt>
                <c:pt idx="9">
                  <c:v>455</c:v>
                </c:pt>
                <c:pt idx="10">
                  <c:v>434</c:v>
                </c:pt>
                <c:pt idx="11">
                  <c:v>392</c:v>
                </c:pt>
                <c:pt idx="12">
                  <c:v>241</c:v>
                </c:pt>
                <c:pt idx="13">
                  <c:v>621</c:v>
                </c:pt>
                <c:pt idx="14">
                  <c:v>517</c:v>
                </c:pt>
                <c:pt idx="15">
                  <c:v>492</c:v>
                </c:pt>
                <c:pt idx="16">
                  <c:v>470</c:v>
                </c:pt>
                <c:pt idx="17">
                  <c:v>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F8-411B-BE45-D72199044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920639"/>
        <c:axId val="129922559"/>
      </c:lineChart>
      <c:catAx>
        <c:axId val="12992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922559"/>
        <c:crosses val="autoZero"/>
        <c:auto val="1"/>
        <c:lblAlgn val="ctr"/>
        <c:lblOffset val="100"/>
        <c:noMultiLvlLbl val="0"/>
      </c:catAx>
      <c:valAx>
        <c:axId val="12992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92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26456</xdr:colOff>
      <xdr:row>15</xdr:row>
      <xdr:rowOff>116417</xdr:rowOff>
    </xdr:from>
    <xdr:to>
      <xdr:col>10</xdr:col>
      <xdr:colOff>169333</xdr:colOff>
      <xdr:row>29</xdr:row>
      <xdr:rowOff>105834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105DC54-269A-D470-579D-9732BF777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216956</xdr:colOff>
      <xdr:row>15</xdr:row>
      <xdr:rowOff>95250</xdr:rowOff>
    </xdr:from>
    <xdr:to>
      <xdr:col>21</xdr:col>
      <xdr:colOff>687916</xdr:colOff>
      <xdr:row>29</xdr:row>
      <xdr:rowOff>101601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F9DCEC9C-564C-3B94-9D24-3FFE4FD7E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30</xdr:row>
      <xdr:rowOff>0</xdr:rowOff>
    </xdr:from>
    <xdr:to>
      <xdr:col>10</xdr:col>
      <xdr:colOff>142877</xdr:colOff>
      <xdr:row>43</xdr:row>
      <xdr:rowOff>201084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21DC047-A781-4382-A5B4-BB7597B20E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2</xdr:row>
      <xdr:rowOff>28575</xdr:rowOff>
    </xdr:from>
    <xdr:to>
      <xdr:col>11</xdr:col>
      <xdr:colOff>153491</xdr:colOff>
      <xdr:row>17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30FC291-5CBD-DDB2-263D-0A4C5FD89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447675"/>
          <a:ext cx="7141666" cy="313372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28576</xdr:colOff>
      <xdr:row>18</xdr:row>
      <xdr:rowOff>200025</xdr:rowOff>
    </xdr:from>
    <xdr:to>
      <xdr:col>11</xdr:col>
      <xdr:colOff>119906</xdr:colOff>
      <xdr:row>33</xdr:row>
      <xdr:rowOff>189942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EDEC727-F75C-9864-6501-43E8742887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4376" y="3971925"/>
          <a:ext cx="7108080" cy="3133167"/>
        </a:xfrm>
        <a:prstGeom prst="rect">
          <a:avLst/>
        </a:prstGeom>
      </xdr:spPr>
    </xdr:pic>
    <xdr:clientData/>
  </xdr:twoCellAnchor>
  <xdr:twoCellAnchor editAs="oneCell">
    <xdr:from>
      <xdr:col>12</xdr:col>
      <xdr:colOff>677333</xdr:colOff>
      <xdr:row>2</xdr:row>
      <xdr:rowOff>31750</xdr:rowOff>
    </xdr:from>
    <xdr:to>
      <xdr:col>23</xdr:col>
      <xdr:colOff>370417</xdr:colOff>
      <xdr:row>17</xdr:row>
      <xdr:rowOff>41153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65979384-5B29-093B-9021-EC65ED834E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32333" y="455083"/>
          <a:ext cx="7260167" cy="3184403"/>
        </a:xfrm>
        <a:prstGeom prst="rect">
          <a:avLst/>
        </a:prstGeom>
      </xdr:spPr>
    </xdr:pic>
    <xdr:clientData/>
  </xdr:twoCellAnchor>
  <xdr:twoCellAnchor editAs="oneCell">
    <xdr:from>
      <xdr:col>12</xdr:col>
      <xdr:colOff>677334</xdr:colOff>
      <xdr:row>19</xdr:row>
      <xdr:rowOff>42334</xdr:rowOff>
    </xdr:from>
    <xdr:to>
      <xdr:col>22</xdr:col>
      <xdr:colOff>369596</xdr:colOff>
      <xdr:row>31</xdr:row>
      <xdr:rowOff>83286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8523697C-8E9C-2C70-FD1A-3BEFB0A430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91084" y="4064001"/>
          <a:ext cx="6571429" cy="25809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0</xdr:row>
      <xdr:rowOff>200025</xdr:rowOff>
    </xdr:from>
    <xdr:to>
      <xdr:col>15</xdr:col>
      <xdr:colOff>371475</xdr:colOff>
      <xdr:row>12</xdr:row>
      <xdr:rowOff>19050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9854B69-0427-9386-F7B0-F70346324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370805</xdr:colOff>
      <xdr:row>8</xdr:row>
      <xdr:rowOff>19050</xdr:rowOff>
    </xdr:from>
    <xdr:to>
      <xdr:col>25</xdr:col>
      <xdr:colOff>474963</xdr:colOff>
      <xdr:row>33</xdr:row>
      <xdr:rowOff>8645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1E91E5C-AB34-81F7-ACB5-F77083B57B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72005" y="1695450"/>
          <a:ext cx="7647958" cy="522834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114300</xdr:colOff>
      <xdr:row>9</xdr:row>
      <xdr:rowOff>47625</xdr:rowOff>
    </xdr:from>
    <xdr:to>
      <xdr:col>29</xdr:col>
      <xdr:colOff>532148</xdr:colOff>
      <xdr:row>46</xdr:row>
      <xdr:rowOff>46656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25F8ECA-299F-770A-87BE-E3DA7F8E63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01300" y="1933575"/>
          <a:ext cx="10019048" cy="775238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142875</xdr:colOff>
      <xdr:row>3</xdr:row>
      <xdr:rowOff>47625</xdr:rowOff>
    </xdr:from>
    <xdr:to>
      <xdr:col>20</xdr:col>
      <xdr:colOff>608770</xdr:colOff>
      <xdr:row>19</xdr:row>
      <xdr:rowOff>65998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9CD66B6D-5467-5BC6-3DEC-E31171228C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838200"/>
          <a:ext cx="6638095" cy="54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4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691EE-43D8-40E5-9929-1AE2A423A917}">
  <dimension ref="B2:C9"/>
  <sheetViews>
    <sheetView workbookViewId="0">
      <selection activeCell="J11" sqref="J11"/>
    </sheetView>
  </sheetViews>
  <sheetFormatPr defaultRowHeight="16.5"/>
  <cols>
    <col min="2" max="2" width="4.375" customWidth="1"/>
    <col min="3" max="3" width="89.5" customWidth="1"/>
  </cols>
  <sheetData>
    <row r="2" spans="2:3">
      <c r="B2" t="s">
        <v>22</v>
      </c>
    </row>
    <row r="3" spans="2:3">
      <c r="B3" s="3" t="s">
        <v>165</v>
      </c>
      <c r="C3" s="3" t="s">
        <v>22</v>
      </c>
    </row>
    <row r="4" spans="2:3" ht="51.75" customHeight="1">
      <c r="B4" s="3">
        <v>1</v>
      </c>
      <c r="C4" s="2" t="s">
        <v>228</v>
      </c>
    </row>
    <row r="5" spans="2:3" ht="51.75" customHeight="1">
      <c r="B5" s="3">
        <v>2</v>
      </c>
      <c r="C5" s="2"/>
    </row>
    <row r="6" spans="2:3" ht="51.75" customHeight="1">
      <c r="B6" s="3">
        <v>3</v>
      </c>
      <c r="C6" s="2"/>
    </row>
    <row r="9" spans="2:3">
      <c r="B9" t="s">
        <v>164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D220A-CF2D-4798-9A75-5131B0536E96}">
  <dimension ref="A1:BA20"/>
  <sheetViews>
    <sheetView workbookViewId="0">
      <selection sqref="A1:AH20"/>
    </sheetView>
  </sheetViews>
  <sheetFormatPr defaultRowHeight="16.5"/>
  <sheetData>
    <row r="1" spans="1:53">
      <c r="B1">
        <v>2024.12</v>
      </c>
      <c r="C1">
        <v>2024.09</v>
      </c>
      <c r="D1">
        <v>2024.06</v>
      </c>
      <c r="E1">
        <v>2024.03</v>
      </c>
      <c r="F1">
        <v>2023.12</v>
      </c>
      <c r="G1">
        <v>2023.09</v>
      </c>
      <c r="H1">
        <v>2023.06</v>
      </c>
      <c r="I1">
        <v>2023.03</v>
      </c>
      <c r="J1">
        <v>2022.12</v>
      </c>
      <c r="K1">
        <v>2022.09</v>
      </c>
      <c r="L1">
        <v>2022.06</v>
      </c>
      <c r="M1">
        <v>2022.03</v>
      </c>
      <c r="N1">
        <v>2021.12</v>
      </c>
      <c r="O1">
        <v>2021.09</v>
      </c>
      <c r="P1">
        <v>2021.06</v>
      </c>
      <c r="Q1">
        <v>2021.03</v>
      </c>
      <c r="R1">
        <v>2020.12</v>
      </c>
      <c r="S1">
        <v>2020.09</v>
      </c>
      <c r="T1">
        <v>2020.06</v>
      </c>
      <c r="U1">
        <v>2020.03</v>
      </c>
      <c r="V1">
        <v>2019.12</v>
      </c>
      <c r="W1">
        <v>2019.09</v>
      </c>
      <c r="X1">
        <v>2019.06</v>
      </c>
      <c r="Y1">
        <v>2019.03</v>
      </c>
      <c r="Z1">
        <v>2018.12</v>
      </c>
      <c r="AA1">
        <v>2018.09</v>
      </c>
      <c r="AB1">
        <v>2018.06</v>
      </c>
      <c r="AC1">
        <v>2018.03</v>
      </c>
      <c r="AD1">
        <v>2017.12</v>
      </c>
      <c r="AE1">
        <v>2017.09</v>
      </c>
      <c r="AF1">
        <v>2017.06</v>
      </c>
      <c r="AG1">
        <v>2017.03</v>
      </c>
      <c r="AH1">
        <v>2016.12</v>
      </c>
      <c r="AI1">
        <v>2016.09</v>
      </c>
      <c r="AJ1">
        <v>2016.06</v>
      </c>
      <c r="AK1">
        <v>2016.03</v>
      </c>
      <c r="AL1">
        <v>2015.12</v>
      </c>
      <c r="AM1">
        <v>2015.09</v>
      </c>
      <c r="AN1">
        <v>2015.06</v>
      </c>
      <c r="AO1">
        <v>2015.03</v>
      </c>
      <c r="AP1">
        <v>2014.12</v>
      </c>
      <c r="AQ1">
        <v>2014.09</v>
      </c>
      <c r="AR1">
        <v>2014.06</v>
      </c>
      <c r="AS1">
        <v>2014.03</v>
      </c>
      <c r="AT1">
        <v>2013.12</v>
      </c>
      <c r="AU1">
        <v>2013.09</v>
      </c>
      <c r="AV1">
        <v>2013.06</v>
      </c>
      <c r="AW1">
        <v>2013.03</v>
      </c>
      <c r="AX1">
        <v>2012.12</v>
      </c>
      <c r="AY1">
        <v>2012.09</v>
      </c>
      <c r="AZ1">
        <v>2012.06</v>
      </c>
      <c r="BA1">
        <v>2012.03</v>
      </c>
    </row>
    <row r="2" spans="1:53">
      <c r="A2" t="s">
        <v>0</v>
      </c>
      <c r="B2" s="1">
        <v>8618</v>
      </c>
      <c r="C2" s="1">
        <v>7749</v>
      </c>
      <c r="D2" s="1">
        <v>7193</v>
      </c>
      <c r="E2" s="1">
        <v>7484</v>
      </c>
      <c r="F2" s="1">
        <v>7684</v>
      </c>
      <c r="G2" s="1">
        <v>7663</v>
      </c>
      <c r="H2" s="1">
        <v>7139</v>
      </c>
      <c r="I2" s="1">
        <v>6638</v>
      </c>
      <c r="J2" s="1">
        <v>8516</v>
      </c>
      <c r="K2" s="1">
        <v>7411</v>
      </c>
      <c r="L2" s="1">
        <v>6274</v>
      </c>
      <c r="M2" s="1">
        <v>6532</v>
      </c>
      <c r="N2" s="1">
        <v>6265</v>
      </c>
      <c r="O2" s="1">
        <v>6253</v>
      </c>
      <c r="P2" s="1">
        <v>5017</v>
      </c>
      <c r="Q2" s="1">
        <v>6020</v>
      </c>
      <c r="R2" s="1">
        <v>5776</v>
      </c>
      <c r="S2" s="1">
        <v>5974</v>
      </c>
      <c r="T2" s="1">
        <v>5151</v>
      </c>
      <c r="U2" s="1">
        <v>5398</v>
      </c>
      <c r="V2" s="1">
        <v>5564</v>
      </c>
      <c r="W2" s="1">
        <v>5300</v>
      </c>
      <c r="X2" s="1">
        <v>4393</v>
      </c>
      <c r="Y2" s="1">
        <v>4976</v>
      </c>
      <c r="Z2" s="1">
        <v>4932</v>
      </c>
      <c r="AA2" s="1">
        <v>4937</v>
      </c>
      <c r="AB2" s="1">
        <v>4238</v>
      </c>
      <c r="AC2" s="1">
        <v>5163</v>
      </c>
      <c r="AD2" s="1">
        <v>4070</v>
      </c>
      <c r="AE2" s="1">
        <v>5221</v>
      </c>
      <c r="AF2" s="1">
        <v>1441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>
      <c r="A3" t="s">
        <v>1</v>
      </c>
      <c r="B3" s="1">
        <v>5350</v>
      </c>
      <c r="C3" s="1">
        <v>4731</v>
      </c>
      <c r="D3" s="1">
        <v>4399</v>
      </c>
      <c r="E3" s="1">
        <v>4601</v>
      </c>
      <c r="F3" s="1">
        <v>4653</v>
      </c>
      <c r="G3" s="1">
        <v>4634</v>
      </c>
      <c r="H3" s="1">
        <v>4427</v>
      </c>
      <c r="I3" s="1">
        <v>4135</v>
      </c>
      <c r="J3" s="1">
        <v>5288</v>
      </c>
      <c r="K3" s="1">
        <v>4654</v>
      </c>
      <c r="L3" s="1">
        <v>3915</v>
      </c>
      <c r="M3" s="1">
        <v>3964</v>
      </c>
      <c r="N3" s="1">
        <v>3812</v>
      </c>
      <c r="O3" s="1">
        <v>3703</v>
      </c>
      <c r="P3" s="1">
        <v>3061</v>
      </c>
      <c r="Q3" s="1">
        <v>3514</v>
      </c>
      <c r="R3" s="1">
        <v>3594</v>
      </c>
      <c r="S3" s="1">
        <v>3362</v>
      </c>
      <c r="T3" s="1">
        <v>2861</v>
      </c>
      <c r="U3" s="1">
        <v>2951</v>
      </c>
      <c r="V3" s="1">
        <v>3067</v>
      </c>
      <c r="W3" s="1">
        <v>2816</v>
      </c>
      <c r="X3" s="1">
        <v>2490</v>
      </c>
      <c r="Y3" s="1">
        <v>2728</v>
      </c>
      <c r="Z3" s="1">
        <v>2631</v>
      </c>
      <c r="AA3" s="1">
        <v>2644</v>
      </c>
      <c r="AB3" s="1">
        <v>2421</v>
      </c>
      <c r="AC3" s="1">
        <v>2803</v>
      </c>
      <c r="AD3" s="1">
        <v>2640</v>
      </c>
      <c r="AE3" s="1">
        <v>2678</v>
      </c>
      <c r="AF3" s="1">
        <v>769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>
      <c r="A4" t="s">
        <v>2</v>
      </c>
      <c r="B4" s="1">
        <v>3268</v>
      </c>
      <c r="C4" s="1">
        <v>3018</v>
      </c>
      <c r="D4" s="1">
        <v>2794</v>
      </c>
      <c r="E4" s="1">
        <v>2883</v>
      </c>
      <c r="F4" s="1">
        <v>3031</v>
      </c>
      <c r="G4" s="1">
        <v>3029</v>
      </c>
      <c r="H4" s="1">
        <v>2712</v>
      </c>
      <c r="I4" s="1">
        <v>2503</v>
      </c>
      <c r="J4" s="1">
        <v>3228</v>
      </c>
      <c r="K4" s="1">
        <v>2757</v>
      </c>
      <c r="L4" s="1">
        <v>2359</v>
      </c>
      <c r="M4" s="1">
        <v>2567</v>
      </c>
      <c r="N4" s="1">
        <v>2452</v>
      </c>
      <c r="O4" s="1">
        <v>2549</v>
      </c>
      <c r="P4" s="1">
        <v>1956</v>
      </c>
      <c r="Q4" s="1">
        <v>2506</v>
      </c>
      <c r="R4" s="1">
        <v>2182</v>
      </c>
      <c r="S4" s="1">
        <v>2611</v>
      </c>
      <c r="T4" s="1">
        <v>2290</v>
      </c>
      <c r="U4" s="1">
        <v>2447</v>
      </c>
      <c r="V4" s="1">
        <v>2497</v>
      </c>
      <c r="W4" s="1">
        <v>2484</v>
      </c>
      <c r="X4" s="1">
        <v>1903</v>
      </c>
      <c r="Y4" s="1">
        <v>2248</v>
      </c>
      <c r="Z4" s="1">
        <v>2300</v>
      </c>
      <c r="AA4" s="1">
        <v>2293</v>
      </c>
      <c r="AB4" s="1">
        <v>1816</v>
      </c>
      <c r="AC4" s="1">
        <v>2360</v>
      </c>
      <c r="AD4" s="1">
        <v>1430</v>
      </c>
      <c r="AE4" s="1">
        <v>2543</v>
      </c>
      <c r="AF4">
        <v>673</v>
      </c>
    </row>
    <row r="5" spans="1:53">
      <c r="A5" t="s">
        <v>3</v>
      </c>
      <c r="B5" s="1">
        <v>1671</v>
      </c>
      <c r="C5" s="1">
        <v>1647</v>
      </c>
      <c r="D5" s="1">
        <v>1577</v>
      </c>
      <c r="E5" s="1">
        <v>1631</v>
      </c>
      <c r="F5" s="1">
        <v>1627</v>
      </c>
      <c r="G5" s="1">
        <v>1622</v>
      </c>
      <c r="H5" s="1">
        <v>1589</v>
      </c>
      <c r="I5" s="1">
        <v>1512</v>
      </c>
      <c r="J5" s="1">
        <v>1761</v>
      </c>
      <c r="K5" s="1">
        <v>1541</v>
      </c>
      <c r="L5" s="1">
        <v>1462</v>
      </c>
      <c r="M5" s="1">
        <v>1482</v>
      </c>
      <c r="N5" s="1">
        <v>1435</v>
      </c>
      <c r="O5" s="1">
        <v>1408</v>
      </c>
      <c r="P5" s="1">
        <v>1406</v>
      </c>
      <c r="Q5" s="1">
        <v>1486</v>
      </c>
      <c r="R5" s="1">
        <v>1331</v>
      </c>
      <c r="S5" s="1">
        <v>1533</v>
      </c>
      <c r="T5" s="1">
        <v>1428</v>
      </c>
      <c r="U5" s="1">
        <v>1477</v>
      </c>
      <c r="V5" s="1">
        <v>1516</v>
      </c>
      <c r="W5" s="1">
        <v>1466</v>
      </c>
      <c r="X5" s="1">
        <v>1399</v>
      </c>
      <c r="Y5" s="1">
        <v>1475</v>
      </c>
      <c r="Z5" s="1">
        <v>1597</v>
      </c>
      <c r="AA5" s="1">
        <v>1506</v>
      </c>
      <c r="AB5" s="1">
        <v>1421</v>
      </c>
      <c r="AC5" s="1">
        <v>1424</v>
      </c>
      <c r="AD5" s="1">
        <v>1227</v>
      </c>
      <c r="AE5" s="1">
        <v>1756</v>
      </c>
      <c r="AF5">
        <v>588</v>
      </c>
    </row>
    <row r="6" spans="1:53">
      <c r="A6" t="s">
        <v>4</v>
      </c>
      <c r="B6" s="1">
        <v>1597</v>
      </c>
      <c r="C6" s="1">
        <v>1371</v>
      </c>
      <c r="D6" s="1">
        <v>1217</v>
      </c>
      <c r="E6" s="1">
        <v>1251</v>
      </c>
      <c r="F6" s="1">
        <v>1403</v>
      </c>
      <c r="G6" s="1">
        <v>1407</v>
      </c>
      <c r="H6" s="1">
        <v>1122</v>
      </c>
      <c r="I6">
        <v>991</v>
      </c>
      <c r="J6" s="1">
        <v>1467</v>
      </c>
      <c r="K6" s="1">
        <v>1217</v>
      </c>
      <c r="L6">
        <v>897</v>
      </c>
      <c r="M6" s="1">
        <v>1086</v>
      </c>
      <c r="N6" s="1">
        <v>1017</v>
      </c>
      <c r="O6" s="1">
        <v>1142</v>
      </c>
      <c r="P6">
        <v>551</v>
      </c>
      <c r="Q6" s="1">
        <v>1019</v>
      </c>
      <c r="R6">
        <v>851</v>
      </c>
      <c r="S6" s="1">
        <v>1078</v>
      </c>
      <c r="T6">
        <v>862</v>
      </c>
      <c r="U6">
        <v>970</v>
      </c>
      <c r="V6">
        <v>981</v>
      </c>
      <c r="W6" s="1">
        <v>1018</v>
      </c>
      <c r="X6">
        <v>504</v>
      </c>
      <c r="Y6">
        <v>773</v>
      </c>
      <c r="Z6">
        <v>703</v>
      </c>
      <c r="AA6">
        <v>787</v>
      </c>
      <c r="AB6">
        <v>396</v>
      </c>
      <c r="AC6">
        <v>936</v>
      </c>
      <c r="AD6">
        <v>203</v>
      </c>
      <c r="AE6">
        <v>787</v>
      </c>
      <c r="AF6">
        <v>84</v>
      </c>
    </row>
    <row r="7" spans="1:53">
      <c r="A7" t="s">
        <v>5</v>
      </c>
      <c r="B7">
        <v>82</v>
      </c>
      <c r="C7">
        <v>69</v>
      </c>
      <c r="D7">
        <v>57</v>
      </c>
      <c r="E7">
        <v>91</v>
      </c>
      <c r="F7">
        <v>89</v>
      </c>
      <c r="G7">
        <v>85</v>
      </c>
      <c r="H7">
        <v>84</v>
      </c>
      <c r="I7">
        <v>78</v>
      </c>
      <c r="J7">
        <v>69</v>
      </c>
      <c r="K7">
        <v>55</v>
      </c>
      <c r="L7">
        <v>45</v>
      </c>
      <c r="M7">
        <v>36</v>
      </c>
      <c r="N7">
        <v>27</v>
      </c>
      <c r="O7">
        <v>21</v>
      </c>
      <c r="P7">
        <v>15</v>
      </c>
      <c r="Q7">
        <v>15</v>
      </c>
      <c r="R7">
        <v>13</v>
      </c>
      <c r="S7">
        <v>12</v>
      </c>
      <c r="T7">
        <v>7</v>
      </c>
      <c r="U7">
        <v>5</v>
      </c>
      <c r="V7">
        <v>-2</v>
      </c>
      <c r="W7">
        <v>-3</v>
      </c>
      <c r="X7">
        <v>-10</v>
      </c>
      <c r="Y7">
        <v>-21</v>
      </c>
      <c r="Z7">
        <v>-18</v>
      </c>
      <c r="AA7">
        <v>-26</v>
      </c>
      <c r="AB7">
        <v>-57</v>
      </c>
      <c r="AC7">
        <v>0</v>
      </c>
      <c r="AD7">
        <v>-28</v>
      </c>
      <c r="AE7">
        <v>-31</v>
      </c>
      <c r="AF7">
        <v>-12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</row>
    <row r="8" spans="1:53">
      <c r="A8" t="s">
        <v>6</v>
      </c>
      <c r="B8" s="1">
        <v>1615</v>
      </c>
      <c r="C8">
        <v>65</v>
      </c>
      <c r="D8">
        <v>53</v>
      </c>
      <c r="E8">
        <v>88</v>
      </c>
      <c r="F8">
        <v>63</v>
      </c>
      <c r="G8">
        <v>103</v>
      </c>
      <c r="H8">
        <v>95</v>
      </c>
      <c r="I8">
        <v>81</v>
      </c>
      <c r="J8">
        <v>67</v>
      </c>
      <c r="K8">
        <v>53</v>
      </c>
      <c r="L8">
        <v>70</v>
      </c>
      <c r="M8">
        <v>41</v>
      </c>
      <c r="N8">
        <v>24</v>
      </c>
      <c r="O8">
        <v>21</v>
      </c>
      <c r="P8">
        <v>14</v>
      </c>
      <c r="Q8">
        <v>16</v>
      </c>
      <c r="R8">
        <v>17</v>
      </c>
      <c r="S8">
        <v>10</v>
      </c>
      <c r="T8">
        <v>6</v>
      </c>
      <c r="U8">
        <v>1</v>
      </c>
      <c r="V8">
        <v>-5</v>
      </c>
      <c r="W8">
        <v>1</v>
      </c>
      <c r="X8">
        <v>-18</v>
      </c>
      <c r="Y8">
        <v>1</v>
      </c>
      <c r="Z8">
        <v>-21</v>
      </c>
      <c r="AA8">
        <v>-30</v>
      </c>
      <c r="AB8">
        <v>-41</v>
      </c>
      <c r="AC8">
        <v>-28</v>
      </c>
      <c r="AD8">
        <v>-9</v>
      </c>
      <c r="AE8">
        <v>-16</v>
      </c>
      <c r="AF8">
        <v>-7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3">
      <c r="A9" t="s">
        <v>7</v>
      </c>
      <c r="B9">
        <v>-48</v>
      </c>
      <c r="C9">
        <v>-56</v>
      </c>
      <c r="D9">
        <v>-181</v>
      </c>
      <c r="E9">
        <v>-4</v>
      </c>
      <c r="F9">
        <v>2</v>
      </c>
      <c r="G9">
        <v>-17</v>
      </c>
      <c r="H9">
        <v>-21</v>
      </c>
      <c r="I9">
        <v>-36</v>
      </c>
      <c r="J9">
        <v>-67</v>
      </c>
      <c r="K9">
        <v>1</v>
      </c>
      <c r="L9">
        <v>34</v>
      </c>
      <c r="M9">
        <v>-5</v>
      </c>
      <c r="N9">
        <v>-2</v>
      </c>
      <c r="O9">
        <v>-12</v>
      </c>
      <c r="P9">
        <v>8</v>
      </c>
      <c r="Q9">
        <v>-13</v>
      </c>
      <c r="R9" s="1">
        <v>-23</v>
      </c>
      <c r="S9">
        <v>36</v>
      </c>
      <c r="T9">
        <v>87</v>
      </c>
      <c r="U9">
        <v>72</v>
      </c>
      <c r="V9">
        <v>-222</v>
      </c>
      <c r="W9">
        <v>3</v>
      </c>
      <c r="X9">
        <v>28</v>
      </c>
      <c r="Y9">
        <v>17</v>
      </c>
      <c r="Z9">
        <v>66</v>
      </c>
      <c r="AA9">
        <v>18</v>
      </c>
      <c r="AB9">
        <v>7</v>
      </c>
      <c r="AC9">
        <v>-29</v>
      </c>
      <c r="AD9">
        <v>-15</v>
      </c>
      <c r="AE9">
        <v>26</v>
      </c>
      <c r="AF9">
        <v>0</v>
      </c>
    </row>
    <row r="10" spans="1:53">
      <c r="A10" t="s">
        <v>8</v>
      </c>
      <c r="B10">
        <v>-60</v>
      </c>
      <c r="C10">
        <v>30</v>
      </c>
      <c r="D10">
        <v>-19</v>
      </c>
      <c r="E10">
        <v>2</v>
      </c>
      <c r="F10">
        <v>1</v>
      </c>
      <c r="G10">
        <v>1</v>
      </c>
      <c r="H10">
        <v>2</v>
      </c>
      <c r="I10">
        <v>2</v>
      </c>
      <c r="J10">
        <v>0</v>
      </c>
      <c r="K10">
        <v>2</v>
      </c>
      <c r="L10">
        <v>1</v>
      </c>
      <c r="M10">
        <v>3</v>
      </c>
      <c r="N10">
        <v>0</v>
      </c>
      <c r="O10">
        <v>2</v>
      </c>
      <c r="P10">
        <v>1</v>
      </c>
      <c r="Q10">
        <v>2</v>
      </c>
      <c r="R10">
        <v>0</v>
      </c>
      <c r="S10">
        <v>2</v>
      </c>
      <c r="T10">
        <v>0</v>
      </c>
      <c r="U10">
        <v>3</v>
      </c>
      <c r="V10">
        <v>0</v>
      </c>
      <c r="W10">
        <v>0</v>
      </c>
      <c r="X10">
        <v>0</v>
      </c>
      <c r="Y10">
        <v>0</v>
      </c>
      <c r="Z10">
        <v>-3</v>
      </c>
      <c r="AA10">
        <v>-1</v>
      </c>
      <c r="AB10">
        <v>-3</v>
      </c>
      <c r="AC10">
        <v>-3</v>
      </c>
      <c r="AD10">
        <v>-1</v>
      </c>
      <c r="AE10">
        <v>-1</v>
      </c>
      <c r="AF10">
        <v>0</v>
      </c>
    </row>
    <row r="11" spans="1:53">
      <c r="A11" t="s">
        <v>9</v>
      </c>
      <c r="B11" s="1">
        <v>3104</v>
      </c>
      <c r="C11" s="1">
        <v>1410</v>
      </c>
      <c r="D11" s="1">
        <v>1070</v>
      </c>
      <c r="E11" s="1">
        <v>1338</v>
      </c>
      <c r="F11" s="1">
        <v>1469</v>
      </c>
      <c r="G11" s="1">
        <v>1493</v>
      </c>
      <c r="H11" s="1">
        <v>1198</v>
      </c>
      <c r="I11" s="1">
        <v>1040</v>
      </c>
      <c r="J11" s="1">
        <v>1467</v>
      </c>
      <c r="K11" s="1">
        <v>1272</v>
      </c>
      <c r="L11" s="1">
        <v>1003</v>
      </c>
      <c r="M11" s="1">
        <v>1125</v>
      </c>
      <c r="N11" s="1">
        <v>1039</v>
      </c>
      <c r="O11" s="1">
        <v>1153</v>
      </c>
      <c r="P11">
        <v>574</v>
      </c>
      <c r="Q11" s="1">
        <v>1024</v>
      </c>
      <c r="R11" s="1">
        <v>845</v>
      </c>
      <c r="S11" s="1">
        <v>1127</v>
      </c>
      <c r="T11">
        <v>955</v>
      </c>
      <c r="U11" s="1">
        <v>1047</v>
      </c>
      <c r="V11">
        <v>755</v>
      </c>
      <c r="W11" s="1">
        <v>1022</v>
      </c>
      <c r="X11">
        <v>514</v>
      </c>
      <c r="Y11">
        <v>791</v>
      </c>
      <c r="Z11">
        <v>745</v>
      </c>
      <c r="AA11">
        <v>774</v>
      </c>
      <c r="AB11">
        <v>359</v>
      </c>
      <c r="AC11">
        <v>875</v>
      </c>
      <c r="AD11">
        <v>177</v>
      </c>
      <c r="AE11">
        <v>796</v>
      </c>
      <c r="AF11">
        <v>77</v>
      </c>
    </row>
    <row r="12" spans="1:53">
      <c r="A12" t="s">
        <v>10</v>
      </c>
      <c r="B12">
        <v>558</v>
      </c>
      <c r="C12">
        <v>383</v>
      </c>
      <c r="D12">
        <v>308</v>
      </c>
      <c r="E12">
        <v>341</v>
      </c>
      <c r="F12">
        <v>328</v>
      </c>
      <c r="G12">
        <v>397</v>
      </c>
      <c r="H12">
        <v>363</v>
      </c>
      <c r="I12">
        <v>263</v>
      </c>
      <c r="J12">
        <v>-168</v>
      </c>
      <c r="K12">
        <v>405</v>
      </c>
      <c r="L12">
        <v>294</v>
      </c>
      <c r="M12">
        <v>353</v>
      </c>
      <c r="N12">
        <v>284</v>
      </c>
      <c r="O12">
        <v>384</v>
      </c>
      <c r="P12">
        <v>179</v>
      </c>
      <c r="Q12">
        <v>307</v>
      </c>
      <c r="R12">
        <v>276</v>
      </c>
      <c r="S12">
        <v>357</v>
      </c>
      <c r="T12">
        <v>298</v>
      </c>
      <c r="U12">
        <v>297</v>
      </c>
      <c r="V12">
        <v>143</v>
      </c>
      <c r="W12">
        <v>325</v>
      </c>
      <c r="X12">
        <v>146</v>
      </c>
      <c r="Y12">
        <v>262</v>
      </c>
      <c r="Z12">
        <v>597</v>
      </c>
      <c r="AA12">
        <v>443</v>
      </c>
      <c r="AB12">
        <v>82</v>
      </c>
      <c r="AC12">
        <v>200</v>
      </c>
      <c r="AD12">
        <v>70</v>
      </c>
      <c r="AE12">
        <v>189</v>
      </c>
      <c r="AF12">
        <v>24</v>
      </c>
    </row>
    <row r="13" spans="1:53">
      <c r="A13" t="s">
        <v>11</v>
      </c>
    </row>
    <row r="14" spans="1:53">
      <c r="A14" t="s">
        <v>12</v>
      </c>
      <c r="B14" s="1">
        <v>2547</v>
      </c>
      <c r="C14" s="1">
        <v>1026</v>
      </c>
      <c r="D14">
        <v>762</v>
      </c>
      <c r="E14">
        <v>998</v>
      </c>
      <c r="F14" s="1">
        <v>1141</v>
      </c>
      <c r="G14" s="1">
        <v>1097</v>
      </c>
      <c r="H14">
        <v>835</v>
      </c>
      <c r="I14">
        <v>777</v>
      </c>
      <c r="J14" s="1">
        <v>1635</v>
      </c>
      <c r="K14">
        <v>867</v>
      </c>
      <c r="L14">
        <v>709</v>
      </c>
      <c r="M14">
        <v>772</v>
      </c>
      <c r="N14">
        <v>755</v>
      </c>
      <c r="O14">
        <v>769</v>
      </c>
      <c r="P14">
        <v>395</v>
      </c>
      <c r="Q14">
        <v>717</v>
      </c>
      <c r="R14" s="1">
        <v>569</v>
      </c>
      <c r="S14">
        <v>770</v>
      </c>
      <c r="T14">
        <v>657</v>
      </c>
      <c r="U14">
        <v>750</v>
      </c>
      <c r="V14">
        <v>611</v>
      </c>
      <c r="W14">
        <v>697</v>
      </c>
      <c r="X14">
        <v>368</v>
      </c>
      <c r="Y14">
        <v>529</v>
      </c>
      <c r="Z14">
        <v>148</v>
      </c>
      <c r="AA14">
        <v>331</v>
      </c>
      <c r="AB14">
        <v>276</v>
      </c>
      <c r="AC14">
        <v>675</v>
      </c>
      <c r="AD14">
        <v>107</v>
      </c>
      <c r="AE14">
        <v>607</v>
      </c>
      <c r="AF14">
        <v>53</v>
      </c>
    </row>
    <row r="15" spans="1:53">
      <c r="A15" t="s">
        <v>13</v>
      </c>
      <c r="B15">
        <v>821</v>
      </c>
      <c r="C15">
        <v>-580</v>
      </c>
      <c r="D15">
        <v>655</v>
      </c>
      <c r="E15">
        <v>520</v>
      </c>
      <c r="F15">
        <v>-334</v>
      </c>
      <c r="G15">
        <v>128</v>
      </c>
      <c r="H15">
        <v>-862</v>
      </c>
      <c r="I15">
        <v>756</v>
      </c>
      <c r="J15" s="1">
        <v>-2657</v>
      </c>
      <c r="K15">
        <v>908</v>
      </c>
      <c r="L15" s="1">
        <v>1296</v>
      </c>
      <c r="M15">
        <v>235</v>
      </c>
      <c r="N15">
        <v>191</v>
      </c>
      <c r="O15">
        <v>795</v>
      </c>
      <c r="P15">
        <v>149</v>
      </c>
      <c r="Q15">
        <v>483</v>
      </c>
      <c r="R15">
        <v>-515</v>
      </c>
      <c r="S15">
        <v>-59</v>
      </c>
      <c r="T15">
        <v>8</v>
      </c>
      <c r="U15">
        <v>214</v>
      </c>
      <c r="V15">
        <v>-239</v>
      </c>
      <c r="W15">
        <v>136</v>
      </c>
      <c r="X15">
        <v>0</v>
      </c>
      <c r="Y15">
        <v>376</v>
      </c>
      <c r="Z15">
        <v>34</v>
      </c>
      <c r="AA15">
        <v>-517</v>
      </c>
      <c r="AB15">
        <v>-52</v>
      </c>
      <c r="AC15">
        <v>339</v>
      </c>
      <c r="AD15">
        <v>-538</v>
      </c>
      <c r="AE15">
        <v>304</v>
      </c>
      <c r="AF15">
        <v>143</v>
      </c>
    </row>
    <row r="16" spans="1:53">
      <c r="A16" t="s">
        <v>14</v>
      </c>
      <c r="B16" s="1">
        <v>3368</v>
      </c>
      <c r="C16">
        <v>446</v>
      </c>
      <c r="D16" s="1">
        <v>1416</v>
      </c>
      <c r="E16" s="1">
        <v>1518</v>
      </c>
      <c r="F16">
        <v>807</v>
      </c>
      <c r="G16" s="1">
        <v>1224</v>
      </c>
      <c r="H16">
        <v>-27</v>
      </c>
      <c r="I16" s="1">
        <v>1533</v>
      </c>
      <c r="J16" s="1">
        <v>-1022</v>
      </c>
      <c r="K16" s="1">
        <v>1775</v>
      </c>
      <c r="L16" s="1">
        <v>2005</v>
      </c>
      <c r="M16" s="1">
        <v>1007</v>
      </c>
      <c r="N16">
        <v>946</v>
      </c>
      <c r="O16" s="1">
        <v>1565</v>
      </c>
      <c r="P16">
        <v>544</v>
      </c>
      <c r="Q16" s="1">
        <v>1200</v>
      </c>
      <c r="R16" s="1">
        <v>54</v>
      </c>
      <c r="S16">
        <v>711</v>
      </c>
      <c r="T16">
        <v>665</v>
      </c>
      <c r="U16">
        <v>963</v>
      </c>
      <c r="V16">
        <v>373</v>
      </c>
      <c r="W16">
        <v>833</v>
      </c>
      <c r="X16">
        <v>369</v>
      </c>
      <c r="Y16">
        <v>905</v>
      </c>
      <c r="Z16">
        <v>182</v>
      </c>
      <c r="AA16">
        <v>-187</v>
      </c>
      <c r="AB16">
        <v>224</v>
      </c>
      <c r="AC16" s="1">
        <v>1014</v>
      </c>
      <c r="AD16">
        <v>-432</v>
      </c>
      <c r="AE16">
        <v>911</v>
      </c>
      <c r="AF16">
        <v>196</v>
      </c>
    </row>
    <row r="19" spans="1:1">
      <c r="A19" t="s">
        <v>15</v>
      </c>
    </row>
    <row r="20" spans="1:1">
      <c r="A20" t="s">
        <v>175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2336A-44E0-4959-AA02-BC5244FA6B61}">
  <dimension ref="A1:L38"/>
  <sheetViews>
    <sheetView workbookViewId="0">
      <selection sqref="A1:I37"/>
    </sheetView>
  </sheetViews>
  <sheetFormatPr defaultRowHeight="16.5"/>
  <sheetData>
    <row r="1" spans="1:12" ht="18" customHeight="1" thickBot="1">
      <c r="A1" s="77" t="s">
        <v>122</v>
      </c>
      <c r="B1" s="78" t="s">
        <v>123</v>
      </c>
      <c r="C1" s="78" t="s">
        <v>124</v>
      </c>
      <c r="D1" s="119"/>
      <c r="E1" s="120"/>
    </row>
    <row r="2" spans="1:12" ht="18" customHeight="1" thickTop="1" thickBot="1">
      <c r="A2" s="129" t="s">
        <v>125</v>
      </c>
      <c r="B2" s="132" t="s">
        <v>123</v>
      </c>
      <c r="C2" s="133"/>
      <c r="D2" s="133"/>
      <c r="E2" s="133"/>
      <c r="F2" s="133"/>
      <c r="G2" s="133"/>
      <c r="H2" s="133"/>
      <c r="I2" s="133"/>
    </row>
    <row r="3" spans="1:12" ht="27">
      <c r="A3" s="130"/>
      <c r="B3" s="122">
        <v>44166</v>
      </c>
      <c r="C3" s="122">
        <v>44531</v>
      </c>
      <c r="D3" s="122">
        <v>44896</v>
      </c>
      <c r="E3" s="122">
        <v>45261</v>
      </c>
      <c r="F3" s="122">
        <v>45627</v>
      </c>
      <c r="G3" s="121" t="s">
        <v>127</v>
      </c>
      <c r="H3" s="121" t="s">
        <v>128</v>
      </c>
      <c r="I3" s="124" t="s">
        <v>129</v>
      </c>
      <c r="L3" s="86" t="s">
        <v>153</v>
      </c>
    </row>
    <row r="4" spans="1:12" ht="18" customHeight="1" thickBot="1">
      <c r="A4" s="131"/>
      <c r="B4" s="123" t="s">
        <v>126</v>
      </c>
      <c r="C4" s="123" t="s">
        <v>126</v>
      </c>
      <c r="D4" s="123" t="s">
        <v>126</v>
      </c>
      <c r="E4" s="123" t="s">
        <v>126</v>
      </c>
      <c r="F4" s="123" t="s">
        <v>126</v>
      </c>
      <c r="G4" s="123" t="s">
        <v>126</v>
      </c>
      <c r="H4" s="123" t="s">
        <v>126</v>
      </c>
      <c r="I4" s="125" t="s">
        <v>126</v>
      </c>
    </row>
    <row r="5" spans="1:12" ht="17.25" thickBot="1">
      <c r="A5" s="126" t="s">
        <v>24</v>
      </c>
      <c r="B5" s="79">
        <v>22298</v>
      </c>
      <c r="C5" s="79">
        <v>23555</v>
      </c>
      <c r="D5" s="79">
        <v>28732</v>
      </c>
      <c r="E5" s="79">
        <v>29124</v>
      </c>
      <c r="F5" s="79">
        <v>31043</v>
      </c>
      <c r="G5" s="164">
        <v>33192</v>
      </c>
      <c r="H5" s="164">
        <v>35230</v>
      </c>
      <c r="I5" s="164">
        <v>37440</v>
      </c>
    </row>
    <row r="6" spans="1:12" ht="17.25" thickBot="1">
      <c r="A6" s="126" t="s">
        <v>4</v>
      </c>
      <c r="B6" s="79">
        <v>3761</v>
      </c>
      <c r="C6" s="79">
        <v>3729</v>
      </c>
      <c r="D6" s="79">
        <v>4667</v>
      </c>
      <c r="E6" s="79">
        <v>4924</v>
      </c>
      <c r="F6" s="79">
        <v>5436</v>
      </c>
      <c r="G6" s="164">
        <v>5926</v>
      </c>
      <c r="H6" s="164">
        <v>6453</v>
      </c>
      <c r="I6" s="164">
        <v>6770</v>
      </c>
    </row>
    <row r="7" spans="1:12" ht="41.25" thickBot="1">
      <c r="A7" s="126" t="s">
        <v>130</v>
      </c>
      <c r="B7" s="79">
        <v>3761</v>
      </c>
      <c r="C7" s="79">
        <v>3729</v>
      </c>
      <c r="D7" s="79">
        <v>4667</v>
      </c>
      <c r="E7" s="79">
        <v>4924</v>
      </c>
      <c r="F7" s="79">
        <v>5436</v>
      </c>
      <c r="G7" s="80"/>
      <c r="H7" s="80"/>
      <c r="I7" s="80"/>
    </row>
    <row r="8" spans="1:12" ht="27.75" thickBot="1">
      <c r="A8" s="126" t="s">
        <v>131</v>
      </c>
      <c r="B8" s="79">
        <v>3974</v>
      </c>
      <c r="C8" s="79">
        <v>3790</v>
      </c>
      <c r="D8" s="79">
        <v>4867</v>
      </c>
      <c r="E8" s="79">
        <v>5200</v>
      </c>
      <c r="F8" s="79">
        <v>6922</v>
      </c>
      <c r="G8" s="164">
        <v>6181</v>
      </c>
      <c r="H8" s="164">
        <v>6735</v>
      </c>
      <c r="I8" s="164">
        <v>7000</v>
      </c>
    </row>
    <row r="9" spans="1:12" ht="27.75" thickBot="1">
      <c r="A9" s="126" t="s">
        <v>96</v>
      </c>
      <c r="B9" s="79">
        <v>2746</v>
      </c>
      <c r="C9" s="79">
        <v>2637</v>
      </c>
      <c r="D9" s="79">
        <v>3983</v>
      </c>
      <c r="E9" s="79">
        <v>3850</v>
      </c>
      <c r="F9" s="79">
        <v>5332</v>
      </c>
      <c r="G9" s="164">
        <v>4584</v>
      </c>
      <c r="H9" s="164">
        <v>4991</v>
      </c>
      <c r="I9" s="164">
        <v>5110</v>
      </c>
    </row>
    <row r="10" spans="1:12" ht="41.25" thickBot="1">
      <c r="A10" s="126" t="s">
        <v>132</v>
      </c>
      <c r="B10" s="79">
        <v>2676</v>
      </c>
      <c r="C10" s="79">
        <v>2577</v>
      </c>
      <c r="D10" s="79">
        <v>3924</v>
      </c>
      <c r="E10" s="79">
        <v>3766</v>
      </c>
      <c r="F10" s="79">
        <v>5246</v>
      </c>
      <c r="G10" s="164">
        <v>4503</v>
      </c>
      <c r="H10" s="164">
        <v>4904</v>
      </c>
      <c r="I10" s="164">
        <v>5030</v>
      </c>
    </row>
    <row r="11" spans="1:12" ht="41.25" thickBot="1">
      <c r="A11" s="126" t="s">
        <v>133</v>
      </c>
      <c r="B11" s="81">
        <v>70</v>
      </c>
      <c r="C11" s="81">
        <v>60</v>
      </c>
      <c r="D11" s="81">
        <v>60</v>
      </c>
      <c r="E11" s="81">
        <v>83</v>
      </c>
      <c r="F11" s="81">
        <v>86</v>
      </c>
      <c r="G11" s="80"/>
      <c r="H11" s="80"/>
      <c r="I11" s="80"/>
    </row>
    <row r="12" spans="1:12" ht="17.25" thickBot="1">
      <c r="A12" s="126" t="s">
        <v>57</v>
      </c>
      <c r="B12" s="79">
        <v>26654</v>
      </c>
      <c r="C12" s="79">
        <v>31204</v>
      </c>
      <c r="D12" s="79">
        <v>33717</v>
      </c>
      <c r="E12" s="79">
        <v>35214</v>
      </c>
      <c r="F12" s="79">
        <v>43084</v>
      </c>
      <c r="G12" s="164">
        <v>44566</v>
      </c>
      <c r="H12" s="164">
        <v>48925</v>
      </c>
      <c r="I12" s="164">
        <v>59030</v>
      </c>
    </row>
    <row r="13" spans="1:12" ht="17.25" thickBot="1">
      <c r="A13" s="126" t="s">
        <v>40</v>
      </c>
      <c r="B13" s="79">
        <v>7679</v>
      </c>
      <c r="C13" s="79">
        <v>8279</v>
      </c>
      <c r="D13" s="79">
        <v>7325</v>
      </c>
      <c r="E13" s="79">
        <v>5659</v>
      </c>
      <c r="F13" s="79">
        <v>7344</v>
      </c>
      <c r="G13" s="164">
        <v>6266</v>
      </c>
      <c r="H13" s="164">
        <v>6405</v>
      </c>
      <c r="I13" s="164">
        <v>8130</v>
      </c>
    </row>
    <row r="14" spans="1:12" ht="17.25" thickBot="1">
      <c r="A14" s="126" t="s">
        <v>38</v>
      </c>
      <c r="B14" s="79">
        <v>18975</v>
      </c>
      <c r="C14" s="79">
        <v>22926</v>
      </c>
      <c r="D14" s="79">
        <v>26392</v>
      </c>
      <c r="E14" s="79">
        <v>29555</v>
      </c>
      <c r="F14" s="79">
        <v>35740</v>
      </c>
      <c r="G14" s="164">
        <v>38300</v>
      </c>
      <c r="H14" s="164">
        <v>42520</v>
      </c>
      <c r="I14" s="164">
        <v>50900</v>
      </c>
    </row>
    <row r="15" spans="1:12" ht="27.75" thickBot="1">
      <c r="A15" s="126" t="s">
        <v>134</v>
      </c>
      <c r="B15" s="79">
        <v>18300</v>
      </c>
      <c r="C15" s="79">
        <v>22110</v>
      </c>
      <c r="D15" s="79">
        <v>25538</v>
      </c>
      <c r="E15" s="79">
        <v>28624</v>
      </c>
      <c r="F15" s="79">
        <v>34712</v>
      </c>
      <c r="G15" s="164">
        <v>37147</v>
      </c>
      <c r="H15" s="164">
        <v>41313</v>
      </c>
      <c r="I15" s="164">
        <v>49660</v>
      </c>
    </row>
    <row r="16" spans="1:12" ht="41.25" thickBot="1">
      <c r="A16" s="126" t="s">
        <v>135</v>
      </c>
      <c r="B16" s="81">
        <v>676</v>
      </c>
      <c r="C16" s="81">
        <v>815</v>
      </c>
      <c r="D16" s="81">
        <v>854</v>
      </c>
      <c r="E16" s="81">
        <v>931</v>
      </c>
      <c r="F16" s="79">
        <v>1028</v>
      </c>
      <c r="G16" s="80"/>
      <c r="H16" s="80"/>
      <c r="I16" s="80"/>
    </row>
    <row r="17" spans="1:9" ht="17.25" thickBot="1">
      <c r="A17" s="126" t="s">
        <v>136</v>
      </c>
      <c r="B17" s="81">
        <v>198</v>
      </c>
      <c r="C17" s="81">
        <v>198</v>
      </c>
      <c r="D17" s="81">
        <v>198</v>
      </c>
      <c r="E17" s="81">
        <v>198</v>
      </c>
      <c r="F17" s="81">
        <v>198</v>
      </c>
      <c r="G17" s="127">
        <v>199</v>
      </c>
      <c r="H17" s="127">
        <v>199</v>
      </c>
      <c r="I17" s="127">
        <v>200</v>
      </c>
    </row>
    <row r="18" spans="1:9" ht="27.75" thickBot="1">
      <c r="A18" s="126" t="s">
        <v>137</v>
      </c>
      <c r="B18" s="79">
        <v>4610</v>
      </c>
      <c r="C18" s="79">
        <v>4047</v>
      </c>
      <c r="D18" s="79">
        <v>5462</v>
      </c>
      <c r="E18" s="79">
        <v>4370</v>
      </c>
      <c r="F18" s="79">
        <v>6525</v>
      </c>
      <c r="G18" s="164">
        <v>5699</v>
      </c>
      <c r="H18" s="164">
        <v>6008</v>
      </c>
      <c r="I18" s="164">
        <v>4930</v>
      </c>
    </row>
    <row r="19" spans="1:9" ht="27.75" thickBot="1">
      <c r="A19" s="126" t="s">
        <v>138</v>
      </c>
      <c r="B19" s="165">
        <v>-1632</v>
      </c>
      <c r="C19" s="165">
        <v>-2267</v>
      </c>
      <c r="D19" s="165">
        <v>-2921</v>
      </c>
      <c r="E19" s="165">
        <v>-5405</v>
      </c>
      <c r="F19" s="165">
        <v>-5058</v>
      </c>
      <c r="G19" s="166">
        <v>-2502</v>
      </c>
      <c r="H19" s="166">
        <v>-2657</v>
      </c>
      <c r="I19" s="166">
        <v>-4390</v>
      </c>
    </row>
    <row r="20" spans="1:9" ht="27.75" thickBot="1">
      <c r="A20" s="126" t="s">
        <v>139</v>
      </c>
      <c r="B20" s="82">
        <v>-865</v>
      </c>
      <c r="C20" s="82">
        <v>-398</v>
      </c>
      <c r="D20" s="165">
        <v>-1771</v>
      </c>
      <c r="E20" s="165">
        <v>-1380</v>
      </c>
      <c r="F20" s="82">
        <v>-701</v>
      </c>
      <c r="G20" s="167">
        <v>-880</v>
      </c>
      <c r="H20" s="167">
        <v>-913</v>
      </c>
      <c r="I20" s="166">
        <v>-1260</v>
      </c>
    </row>
    <row r="21" spans="1:9" ht="17.25" thickBot="1">
      <c r="A21" s="126" t="s">
        <v>140</v>
      </c>
      <c r="B21" s="79">
        <v>1518</v>
      </c>
      <c r="C21" s="79">
        <v>1423</v>
      </c>
      <c r="D21" s="81">
        <v>853</v>
      </c>
      <c r="E21" s="79">
        <v>1665</v>
      </c>
      <c r="F21" s="79">
        <v>1069</v>
      </c>
      <c r="G21" s="164">
        <v>1555</v>
      </c>
      <c r="H21" s="164">
        <v>1537</v>
      </c>
      <c r="I21" s="164">
        <v>1000</v>
      </c>
    </row>
    <row r="22" spans="1:9" ht="17.25" thickBot="1">
      <c r="A22" s="126" t="s">
        <v>91</v>
      </c>
      <c r="B22" s="79">
        <v>3092</v>
      </c>
      <c r="C22" s="79">
        <v>2625</v>
      </c>
      <c r="D22" s="79">
        <v>4609</v>
      </c>
      <c r="E22" s="79">
        <v>2705</v>
      </c>
      <c r="F22" s="79">
        <v>5456</v>
      </c>
      <c r="G22" s="164">
        <v>4291</v>
      </c>
      <c r="H22" s="164">
        <v>4640</v>
      </c>
      <c r="I22" s="80"/>
    </row>
    <row r="23" spans="1:9" ht="27.75" thickBot="1">
      <c r="A23" s="126" t="s">
        <v>141</v>
      </c>
      <c r="B23" s="79">
        <v>2562</v>
      </c>
      <c r="C23" s="79">
        <v>2546</v>
      </c>
      <c r="D23" s="79">
        <v>1180</v>
      </c>
      <c r="E23" s="81">
        <v>286</v>
      </c>
      <c r="F23" s="81">
        <v>399</v>
      </c>
      <c r="G23" s="80"/>
      <c r="H23" s="80"/>
      <c r="I23" s="80"/>
    </row>
    <row r="24" spans="1:9" ht="27.75" thickBot="1">
      <c r="A24" s="126" t="s">
        <v>142</v>
      </c>
      <c r="B24" s="81">
        <v>16.87</v>
      </c>
      <c r="C24" s="81">
        <v>15.83</v>
      </c>
      <c r="D24" s="81">
        <v>16.239999999999998</v>
      </c>
      <c r="E24" s="81">
        <v>16.91</v>
      </c>
      <c r="F24" s="81">
        <v>17.510000000000002</v>
      </c>
      <c r="G24" s="127">
        <v>17.850000000000001</v>
      </c>
      <c r="H24" s="127">
        <v>18.32</v>
      </c>
      <c r="I24" s="127">
        <v>18.079999999999998</v>
      </c>
    </row>
    <row r="25" spans="1:9" ht="17.25" thickBot="1">
      <c r="A25" s="126" t="s">
        <v>143</v>
      </c>
      <c r="B25" s="81">
        <v>12.31</v>
      </c>
      <c r="C25" s="81">
        <v>11.19</v>
      </c>
      <c r="D25" s="81">
        <v>13.86</v>
      </c>
      <c r="E25" s="81">
        <v>13.22</v>
      </c>
      <c r="F25" s="81">
        <v>17.18</v>
      </c>
      <c r="G25" s="127">
        <v>13.81</v>
      </c>
      <c r="H25" s="127">
        <v>14.17</v>
      </c>
      <c r="I25" s="127">
        <v>13.65</v>
      </c>
    </row>
    <row r="26" spans="1:9" ht="17.25" thickBot="1">
      <c r="A26" s="126" t="s">
        <v>144</v>
      </c>
      <c r="B26" s="81">
        <v>15.5</v>
      </c>
      <c r="C26" s="81">
        <v>12.75</v>
      </c>
      <c r="D26" s="81">
        <v>16.47</v>
      </c>
      <c r="E26" s="81">
        <v>13.91</v>
      </c>
      <c r="F26" s="81">
        <v>16.559999999999999</v>
      </c>
      <c r="G26" s="127">
        <v>12.53</v>
      </c>
      <c r="H26" s="127">
        <v>12.5</v>
      </c>
      <c r="I26" s="127">
        <v>11.06</v>
      </c>
    </row>
    <row r="27" spans="1:9" ht="17.25" thickBot="1">
      <c r="A27" s="126" t="s">
        <v>145</v>
      </c>
      <c r="B27" s="81">
        <v>10.73</v>
      </c>
      <c r="C27" s="81">
        <v>9.11</v>
      </c>
      <c r="D27" s="81">
        <v>12.27</v>
      </c>
      <c r="E27" s="81">
        <v>11.17</v>
      </c>
      <c r="F27" s="81">
        <v>13.62</v>
      </c>
      <c r="G27" s="127">
        <v>10.46</v>
      </c>
      <c r="H27" s="127">
        <v>10.68</v>
      </c>
      <c r="I27" s="127">
        <v>9.4700000000000006</v>
      </c>
    </row>
    <row r="28" spans="1:9" ht="17.25" thickBot="1">
      <c r="A28" s="126" t="s">
        <v>94</v>
      </c>
      <c r="B28" s="81">
        <v>40.47</v>
      </c>
      <c r="C28" s="81">
        <v>36.11</v>
      </c>
      <c r="D28" s="81">
        <v>27.75</v>
      </c>
      <c r="E28" s="81">
        <v>19.149999999999999</v>
      </c>
      <c r="F28" s="81">
        <v>20.55</v>
      </c>
      <c r="G28" s="127">
        <v>16.36</v>
      </c>
      <c r="H28" s="127">
        <v>15.06</v>
      </c>
      <c r="I28" s="127">
        <v>15.97</v>
      </c>
    </row>
    <row r="29" spans="1:9" ht="27.75" thickBot="1">
      <c r="A29" s="126" t="s">
        <v>146</v>
      </c>
      <c r="B29" s="83">
        <v>6173.29</v>
      </c>
      <c r="C29" s="83">
        <v>7312.9</v>
      </c>
      <c r="D29" s="83">
        <v>9188.67</v>
      </c>
      <c r="E29" s="83">
        <v>10918.38</v>
      </c>
      <c r="F29" s="83">
        <v>13308.53</v>
      </c>
      <c r="G29" s="80"/>
      <c r="H29" s="80"/>
      <c r="I29" s="80"/>
    </row>
    <row r="30" spans="1:9" ht="17.25" thickBot="1">
      <c r="A30" s="126" t="s">
        <v>87</v>
      </c>
      <c r="B30" s="79">
        <v>6768</v>
      </c>
      <c r="C30" s="79">
        <v>6518</v>
      </c>
      <c r="D30" s="79">
        <v>9924</v>
      </c>
      <c r="E30" s="79">
        <v>9527</v>
      </c>
      <c r="F30" s="79">
        <v>13269</v>
      </c>
      <c r="G30" s="164">
        <v>11391</v>
      </c>
      <c r="H30" s="164">
        <v>12403</v>
      </c>
      <c r="I30" s="164">
        <v>12723</v>
      </c>
    </row>
    <row r="31" spans="1:9" ht="17.25" thickBot="1">
      <c r="A31" s="126" t="s">
        <v>147</v>
      </c>
      <c r="B31" s="81">
        <v>18.32</v>
      </c>
      <c r="C31" s="81">
        <v>15.88</v>
      </c>
      <c r="D31" s="81">
        <v>12.9</v>
      </c>
      <c r="E31" s="81">
        <v>12.19</v>
      </c>
      <c r="F31" s="81">
        <v>7.72</v>
      </c>
      <c r="G31" s="127">
        <v>10.29</v>
      </c>
      <c r="H31" s="127">
        <v>9.4499999999999993</v>
      </c>
      <c r="I31" s="127">
        <v>9.2100000000000009</v>
      </c>
    </row>
    <row r="32" spans="1:9" ht="17.25" thickBot="1">
      <c r="A32" s="126" t="s">
        <v>88</v>
      </c>
      <c r="B32" s="79">
        <v>46294</v>
      </c>
      <c r="C32" s="79">
        <v>55935</v>
      </c>
      <c r="D32" s="79">
        <v>64606</v>
      </c>
      <c r="E32" s="79">
        <v>72413</v>
      </c>
      <c r="F32" s="79">
        <v>87815</v>
      </c>
      <c r="G32" s="164">
        <v>93975</v>
      </c>
      <c r="H32" s="164">
        <v>104514</v>
      </c>
      <c r="I32" s="164">
        <v>125630</v>
      </c>
    </row>
    <row r="33" spans="1:9" ht="17.25" thickBot="1">
      <c r="A33" s="126" t="s">
        <v>148</v>
      </c>
      <c r="B33" s="81">
        <v>2.68</v>
      </c>
      <c r="C33" s="81">
        <v>1.85</v>
      </c>
      <c r="D33" s="81">
        <v>1.98</v>
      </c>
      <c r="E33" s="81">
        <v>1.6</v>
      </c>
      <c r="F33" s="81">
        <v>1.17</v>
      </c>
      <c r="G33" s="127">
        <v>1.25</v>
      </c>
      <c r="H33" s="127">
        <v>1.1200000000000001</v>
      </c>
      <c r="I33" s="127">
        <v>0.93</v>
      </c>
    </row>
    <row r="34" spans="1:9" ht="27.75" thickBot="1">
      <c r="A34" s="126" t="s">
        <v>149</v>
      </c>
      <c r="B34" s="81">
        <v>750</v>
      </c>
      <c r="C34" s="81">
        <v>750</v>
      </c>
      <c r="D34" s="81">
        <v>950</v>
      </c>
      <c r="E34" s="79">
        <v>1250</v>
      </c>
      <c r="F34" s="79">
        <v>2500</v>
      </c>
      <c r="G34" s="164">
        <v>1967</v>
      </c>
      <c r="H34" s="164">
        <v>2043</v>
      </c>
      <c r="I34" s="164">
        <v>3100</v>
      </c>
    </row>
    <row r="35" spans="1:9" ht="27.75" thickBot="1">
      <c r="A35" s="126" t="s">
        <v>150</v>
      </c>
      <c r="B35" s="81">
        <v>0.6</v>
      </c>
      <c r="C35" s="81">
        <v>0.72</v>
      </c>
      <c r="D35" s="81">
        <v>0.74</v>
      </c>
      <c r="E35" s="81">
        <v>1.08</v>
      </c>
      <c r="F35" s="81">
        <v>2.44</v>
      </c>
      <c r="G35" s="127">
        <v>1.68</v>
      </c>
      <c r="H35" s="127">
        <v>1.74</v>
      </c>
      <c r="I35" s="127">
        <v>2.65</v>
      </c>
    </row>
    <row r="36" spans="1:9" ht="27.75" thickBot="1">
      <c r="A36" s="126" t="s">
        <v>151</v>
      </c>
      <c r="B36" s="81">
        <v>11.08</v>
      </c>
      <c r="C36" s="81">
        <v>11.5</v>
      </c>
      <c r="D36" s="81">
        <v>9.57</v>
      </c>
      <c r="E36" s="81">
        <v>13.12</v>
      </c>
      <c r="F36" s="81">
        <v>18.84</v>
      </c>
      <c r="G36" s="127">
        <v>17.27</v>
      </c>
      <c r="H36" s="127">
        <v>16.48</v>
      </c>
      <c r="I36" s="127">
        <v>24.37</v>
      </c>
    </row>
    <row r="37" spans="1:9" ht="41.25" thickBot="1">
      <c r="A37" s="128" t="s">
        <v>152</v>
      </c>
      <c r="B37" s="84">
        <v>39536132</v>
      </c>
      <c r="C37" s="84">
        <v>39536132</v>
      </c>
      <c r="D37" s="84">
        <v>39536132</v>
      </c>
      <c r="E37" s="84">
        <v>39536132</v>
      </c>
      <c r="F37" s="84">
        <v>39536132</v>
      </c>
      <c r="G37" s="85"/>
      <c r="H37" s="85"/>
      <c r="I37" s="85"/>
    </row>
    <row r="38" spans="1:9" ht="17.25" thickTop="1"/>
  </sheetData>
  <mergeCells count="2">
    <mergeCell ref="A2:A4"/>
    <mergeCell ref="B2:I2"/>
  </mergeCells>
  <phoneticPr fontId="2" type="noConversion"/>
  <hyperlinks>
    <hyperlink ref="A1" r:id="rId1" tooltip="분기" display="javascript:;" xr:uid="{186C1440-5522-4063-8529-E27B435DC2D1}"/>
    <hyperlink ref="B1" r:id="rId2" tooltip="연간" display="javascript:;" xr:uid="{0789AFDA-C4FD-45E2-B456-D54C1F667E54}"/>
    <hyperlink ref="C1" r:id="rId3" tooltip="분기" display="javascript:;" xr:uid="{BA59D7AF-684E-4880-8CD7-D435CBE49E94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0FA66-38E8-41A6-8042-49DEF9384F64}">
  <sheetPr>
    <tabColor theme="5" tint="0.39997558519241921"/>
  </sheetPr>
  <dimension ref="B2:N43"/>
  <sheetViews>
    <sheetView tabSelected="1" workbookViewId="0">
      <selection activeCell="R11" sqref="R11"/>
    </sheetView>
  </sheetViews>
  <sheetFormatPr defaultRowHeight="16.5"/>
  <cols>
    <col min="1" max="1" width="2" customWidth="1"/>
    <col min="3" max="3" width="18" customWidth="1"/>
    <col min="4" max="14" width="11.125" customWidth="1"/>
  </cols>
  <sheetData>
    <row r="2" spans="2:14">
      <c r="B2" s="46" t="s">
        <v>42</v>
      </c>
      <c r="C2" s="47">
        <v>45752</v>
      </c>
    </row>
    <row r="3" spans="2:14">
      <c r="B3" s="51" t="s">
        <v>16</v>
      </c>
      <c r="C3" s="43" t="s">
        <v>176</v>
      </c>
      <c r="D3" s="52" t="s">
        <v>114</v>
      </c>
      <c r="E3" s="48">
        <v>117200</v>
      </c>
      <c r="F3" s="51" t="s">
        <v>163</v>
      </c>
      <c r="G3" s="107">
        <v>0.56179999999999997</v>
      </c>
      <c r="H3" s="101"/>
      <c r="I3" s="106"/>
    </row>
    <row r="4" spans="2:14">
      <c r="B4" s="51" t="s">
        <v>19</v>
      </c>
      <c r="C4" s="3">
        <v>271560</v>
      </c>
      <c r="D4" s="52" t="s">
        <v>115</v>
      </c>
      <c r="E4" s="48">
        <v>123500</v>
      </c>
      <c r="F4" s="114" t="s">
        <v>21</v>
      </c>
      <c r="G4" s="103" t="s">
        <v>179</v>
      </c>
      <c r="H4" s="106"/>
      <c r="I4" s="6">
        <v>43.8</v>
      </c>
    </row>
    <row r="5" spans="2:14">
      <c r="B5" s="52" t="s">
        <v>111</v>
      </c>
      <c r="C5" s="3">
        <v>46336</v>
      </c>
      <c r="D5" s="52" t="s">
        <v>116</v>
      </c>
      <c r="E5" s="48">
        <v>81800</v>
      </c>
      <c r="F5" s="115"/>
      <c r="G5" s="103" t="s">
        <v>180</v>
      </c>
      <c r="H5" s="106"/>
      <c r="I5" s="6">
        <v>10.63</v>
      </c>
    </row>
    <row r="6" spans="2:14">
      <c r="B6" s="51" t="s">
        <v>17</v>
      </c>
      <c r="C6" s="3" t="s">
        <v>177</v>
      </c>
      <c r="D6" s="52" t="s">
        <v>117</v>
      </c>
      <c r="E6" s="48" t="s">
        <v>162</v>
      </c>
      <c r="F6" s="115"/>
      <c r="G6" s="103" t="s">
        <v>181</v>
      </c>
      <c r="H6" s="106"/>
      <c r="I6" s="6">
        <v>5.03</v>
      </c>
    </row>
    <row r="7" spans="2:14">
      <c r="B7" s="51" t="s">
        <v>18</v>
      </c>
      <c r="C7" s="3" t="s">
        <v>178</v>
      </c>
      <c r="D7" s="52" t="s">
        <v>29</v>
      </c>
      <c r="E7" s="49">
        <v>8.83</v>
      </c>
      <c r="F7" s="115"/>
      <c r="G7" s="103" t="s">
        <v>112</v>
      </c>
      <c r="H7" s="106"/>
      <c r="I7" s="6">
        <v>0.02</v>
      </c>
    </row>
    <row r="8" spans="2:14">
      <c r="B8" s="51" t="s">
        <v>20</v>
      </c>
      <c r="C8" s="44">
        <v>39536132</v>
      </c>
      <c r="D8" s="53" t="s">
        <v>118</v>
      </c>
      <c r="E8" s="50">
        <v>10.29</v>
      </c>
      <c r="F8" s="116"/>
      <c r="G8" s="117"/>
      <c r="H8" s="118"/>
      <c r="I8" s="6"/>
    </row>
    <row r="9" spans="2:14">
      <c r="B9" s="51" t="s">
        <v>113</v>
      </c>
      <c r="C9" s="45">
        <v>0.28899999999999998</v>
      </c>
      <c r="D9" s="52" t="s">
        <v>31</v>
      </c>
      <c r="E9" s="49">
        <v>1.33</v>
      </c>
      <c r="F9" s="52" t="s">
        <v>119</v>
      </c>
      <c r="G9" s="3" t="s">
        <v>121</v>
      </c>
      <c r="H9" s="52" t="s">
        <v>120</v>
      </c>
      <c r="I9" s="3" t="s">
        <v>121</v>
      </c>
    </row>
    <row r="10" spans="2:14" ht="17.25" thickBot="1"/>
    <row r="11" spans="2:14" ht="17.25" thickBot="1">
      <c r="B11" s="98" t="s">
        <v>23</v>
      </c>
      <c r="C11" s="99"/>
      <c r="D11" s="14">
        <v>2017</v>
      </c>
      <c r="E11" s="12">
        <v>2018</v>
      </c>
      <c r="F11" s="12">
        <v>2019</v>
      </c>
      <c r="G11" s="12">
        <v>2020</v>
      </c>
      <c r="H11" s="12">
        <v>2021</v>
      </c>
      <c r="I11" s="12">
        <v>2022</v>
      </c>
      <c r="J11" s="12">
        <v>2023</v>
      </c>
      <c r="K11" s="13">
        <v>2024</v>
      </c>
      <c r="L11" s="59" t="s">
        <v>43</v>
      </c>
      <c r="M11" s="60" t="s">
        <v>44</v>
      </c>
      <c r="N11" s="61" t="s">
        <v>45</v>
      </c>
    </row>
    <row r="12" spans="2:14">
      <c r="B12" s="108" t="s">
        <v>0</v>
      </c>
      <c r="C12" s="109"/>
      <c r="D12" s="15">
        <f>연간손익!I2</f>
        <v>10733</v>
      </c>
      <c r="E12" s="16">
        <f>연간손익!H2</f>
        <v>19269</v>
      </c>
      <c r="F12" s="16">
        <f>연간손익!G2</f>
        <v>20233</v>
      </c>
      <c r="G12" s="16">
        <f>연간손익!F2</f>
        <v>22298</v>
      </c>
      <c r="H12" s="16">
        <f>연간손익!E2</f>
        <v>23555</v>
      </c>
      <c r="I12" s="16">
        <f>연간손익!D2</f>
        <v>28732</v>
      </c>
      <c r="J12" s="16">
        <f>연간손익!C2</f>
        <v>29124</v>
      </c>
      <c r="K12" s="17">
        <f>연간손익!B2</f>
        <v>31043</v>
      </c>
      <c r="L12" s="90">
        <f>Sheet6!G5</f>
        <v>33192</v>
      </c>
      <c r="M12" s="93">
        <f>Sheet6!H5</f>
        <v>35230</v>
      </c>
      <c r="N12" s="94">
        <f>Sheet6!I5</f>
        <v>37440</v>
      </c>
    </row>
    <row r="13" spans="2:14">
      <c r="B13" s="100" t="s">
        <v>1</v>
      </c>
      <c r="C13" s="101"/>
      <c r="D13" s="18">
        <f>연간손익!I3</f>
        <v>6087</v>
      </c>
      <c r="E13" s="19">
        <f>연간손익!H3</f>
        <v>10500</v>
      </c>
      <c r="F13" s="19">
        <f>연간손익!G3</f>
        <v>11101</v>
      </c>
      <c r="G13" s="19">
        <f>연간손익!F3</f>
        <v>12768</v>
      </c>
      <c r="H13" s="19">
        <f>연간손익!E3</f>
        <v>14091</v>
      </c>
      <c r="I13" s="19">
        <f>연간손익!D3</f>
        <v>17821</v>
      </c>
      <c r="J13" s="19">
        <f>연간손익!C3</f>
        <v>17849</v>
      </c>
      <c r="K13" s="20">
        <f>연간손익!B3</f>
        <v>19082</v>
      </c>
      <c r="L13" s="65"/>
      <c r="M13" s="66"/>
      <c r="N13" s="67"/>
    </row>
    <row r="14" spans="2:14">
      <c r="B14" s="100" t="s">
        <v>2</v>
      </c>
      <c r="C14" s="101"/>
      <c r="D14" s="18">
        <f>연간손익!I4</f>
        <v>4646</v>
      </c>
      <c r="E14" s="19">
        <f>연간손익!H4</f>
        <v>8770</v>
      </c>
      <c r="F14" s="19">
        <f>연간손익!G4</f>
        <v>9132</v>
      </c>
      <c r="G14" s="19">
        <f>연간손익!F4</f>
        <v>9531</v>
      </c>
      <c r="H14" s="19">
        <f>연간손익!E4</f>
        <v>9464</v>
      </c>
      <c r="I14" s="19">
        <f>연간손익!D4</f>
        <v>10912</v>
      </c>
      <c r="J14" s="19">
        <f>연간손익!C4</f>
        <v>11274</v>
      </c>
      <c r="K14" s="20">
        <f>연간손익!B4</f>
        <v>11962</v>
      </c>
      <c r="L14" s="65"/>
      <c r="M14" s="66"/>
      <c r="N14" s="67"/>
    </row>
    <row r="15" spans="2:14">
      <c r="B15" s="100" t="s">
        <v>3</v>
      </c>
      <c r="C15" s="101"/>
      <c r="D15" s="18">
        <f>연간손익!I5</f>
        <v>3572</v>
      </c>
      <c r="E15" s="19">
        <f>연간손익!H5</f>
        <v>5948</v>
      </c>
      <c r="F15" s="19">
        <f>연간손익!G5</f>
        <v>5856</v>
      </c>
      <c r="G15" s="19">
        <f>연간손익!F5</f>
        <v>5769</v>
      </c>
      <c r="H15" s="19">
        <f>연간손익!E5</f>
        <v>5735</v>
      </c>
      <c r="I15" s="19">
        <f>연간손익!D5</f>
        <v>6245</v>
      </c>
      <c r="J15" s="19">
        <f>연간손익!C5</f>
        <v>6350</v>
      </c>
      <c r="K15" s="20">
        <f>연간손익!B5</f>
        <v>6526</v>
      </c>
      <c r="L15" s="65"/>
      <c r="M15" s="66"/>
      <c r="N15" s="67"/>
    </row>
    <row r="16" spans="2:14">
      <c r="B16" s="100" t="s">
        <v>4</v>
      </c>
      <c r="C16" s="101"/>
      <c r="D16" s="18">
        <f>연간손익!I6</f>
        <v>1074</v>
      </c>
      <c r="E16" s="19">
        <f>연간손익!H6</f>
        <v>2822</v>
      </c>
      <c r="F16" s="19">
        <f>연간손익!G6</f>
        <v>3276</v>
      </c>
      <c r="G16" s="19">
        <f>연간손익!F6</f>
        <v>3761</v>
      </c>
      <c r="H16" s="19">
        <f>연간손익!E6</f>
        <v>3729</v>
      </c>
      <c r="I16" s="19">
        <f>연간손익!D6</f>
        <v>4667</v>
      </c>
      <c r="J16" s="19">
        <f>연간손익!C6</f>
        <v>4924</v>
      </c>
      <c r="K16" s="20">
        <f>연간손익!B6</f>
        <v>5436</v>
      </c>
      <c r="L16" s="91">
        <f>Sheet6!G6</f>
        <v>5926</v>
      </c>
      <c r="M16" s="95">
        <f>Sheet6!H6</f>
        <v>6453</v>
      </c>
      <c r="N16" s="96">
        <f>Sheet6!I6</f>
        <v>6770</v>
      </c>
    </row>
    <row r="17" spans="2:14" ht="17.25" thickBot="1">
      <c r="B17" s="110" t="s">
        <v>25</v>
      </c>
      <c r="C17" s="111"/>
      <c r="D17" s="21">
        <f>연간손익!I14</f>
        <v>767</v>
      </c>
      <c r="E17" s="22">
        <f>연간손익!H14</f>
        <v>1430</v>
      </c>
      <c r="F17" s="22">
        <f>연간손익!G14</f>
        <v>2205</v>
      </c>
      <c r="G17" s="22">
        <f>연간손익!F14</f>
        <v>2746</v>
      </c>
      <c r="H17" s="22">
        <f>연간손익!E14</f>
        <v>2637</v>
      </c>
      <c r="I17" s="22">
        <f>연간손익!D14</f>
        <v>3983</v>
      </c>
      <c r="J17" s="22">
        <f>연간손익!C14</f>
        <v>3850</v>
      </c>
      <c r="K17" s="23">
        <f>연간손익!B14</f>
        <v>5332</v>
      </c>
      <c r="L17" s="92">
        <f>Sheet6!G9</f>
        <v>4584</v>
      </c>
      <c r="M17" s="97">
        <f>Sheet6!H9</f>
        <v>4991</v>
      </c>
      <c r="N17" s="70"/>
    </row>
    <row r="18" spans="2:14">
      <c r="B18" s="108" t="s">
        <v>41</v>
      </c>
      <c r="C18" s="109"/>
      <c r="D18" s="24">
        <f>연간재무!I31</f>
        <v>9131</v>
      </c>
      <c r="E18" s="25">
        <f>연간재무!H31</f>
        <v>9068</v>
      </c>
      <c r="F18" s="16">
        <f>연간재무!G31</f>
        <v>7848</v>
      </c>
      <c r="G18" s="25">
        <f>연간재무!F31</f>
        <v>7679</v>
      </c>
      <c r="H18" s="25">
        <f>연간재무!E31</f>
        <v>8279</v>
      </c>
      <c r="I18" s="25">
        <f>연간재무!D31</f>
        <v>7325</v>
      </c>
      <c r="J18" s="25">
        <f>연간재무!C31</f>
        <v>5659</v>
      </c>
      <c r="K18" s="26">
        <f>연간재무!B31</f>
        <v>7344</v>
      </c>
      <c r="L18" s="57"/>
      <c r="M18" s="7"/>
      <c r="N18" s="58"/>
    </row>
    <row r="19" spans="2:14">
      <c r="B19" s="112" t="s">
        <v>105</v>
      </c>
      <c r="C19" s="113"/>
      <c r="D19" s="27">
        <f>연간재무!I17</f>
        <v>1044</v>
      </c>
      <c r="E19" s="3">
        <f>연간재무!H17</f>
        <v>1053</v>
      </c>
      <c r="F19" s="19">
        <f>연간재무!G17</f>
        <v>70</v>
      </c>
      <c r="G19" s="3">
        <f>연간재무!F17</f>
        <v>25</v>
      </c>
      <c r="H19" s="3">
        <f>연간재무!E17</f>
        <v>17</v>
      </c>
      <c r="I19" s="3">
        <f>연간재무!D17</f>
        <v>239</v>
      </c>
      <c r="J19" s="3">
        <f>연간재무!C17</f>
        <v>38</v>
      </c>
      <c r="K19" s="28">
        <f>연간재무!B17</f>
        <v>11</v>
      </c>
      <c r="L19" s="11"/>
      <c r="M19" s="2"/>
      <c r="N19" s="8"/>
    </row>
    <row r="20" spans="2:14">
      <c r="B20" s="112" t="s">
        <v>106</v>
      </c>
      <c r="C20" s="113"/>
      <c r="D20" s="27">
        <f>연간재무!I24</f>
        <v>1</v>
      </c>
      <c r="E20" s="3">
        <f>연간재무!H24</f>
        <v>1</v>
      </c>
      <c r="F20" s="19">
        <f>연간재무!G24</f>
        <v>0</v>
      </c>
      <c r="G20" s="3">
        <f>연간재무!F24</f>
        <v>0</v>
      </c>
      <c r="H20" s="3">
        <f>연간재무!E24</f>
        <v>0</v>
      </c>
      <c r="I20" s="3">
        <f>연간재무!D24</f>
        <v>0</v>
      </c>
      <c r="J20" s="3">
        <f>연간재무!C24</f>
        <v>0</v>
      </c>
      <c r="K20" s="28">
        <f>연간재무!B24</f>
        <v>0</v>
      </c>
      <c r="L20" s="11"/>
      <c r="M20" s="2"/>
      <c r="N20" s="8"/>
    </row>
    <row r="21" spans="2:14">
      <c r="B21" s="112" t="s">
        <v>110</v>
      </c>
      <c r="C21" s="113"/>
      <c r="D21" s="27">
        <f>SUM(D19:D20)</f>
        <v>1045</v>
      </c>
      <c r="E21" s="3">
        <f t="shared" ref="E21:K21" si="0">SUM(E19:E20)</f>
        <v>1054</v>
      </c>
      <c r="F21" s="3">
        <f t="shared" si="0"/>
        <v>70</v>
      </c>
      <c r="G21" s="3">
        <f t="shared" si="0"/>
        <v>25</v>
      </c>
      <c r="H21" s="3">
        <f t="shared" si="0"/>
        <v>17</v>
      </c>
      <c r="I21" s="3">
        <f t="shared" si="0"/>
        <v>239</v>
      </c>
      <c r="J21" s="3">
        <f t="shared" si="0"/>
        <v>38</v>
      </c>
      <c r="K21" s="28">
        <f t="shared" si="0"/>
        <v>11</v>
      </c>
      <c r="L21" s="11"/>
      <c r="M21" s="2"/>
      <c r="N21" s="8"/>
    </row>
    <row r="22" spans="2:14">
      <c r="B22" s="100" t="s">
        <v>39</v>
      </c>
      <c r="C22" s="101"/>
      <c r="D22" s="27">
        <f>연간재무!I34</f>
        <v>13449</v>
      </c>
      <c r="E22" s="3">
        <f>연간재무!H34</f>
        <v>14445</v>
      </c>
      <c r="F22" s="19">
        <f>연간재무!G34</f>
        <v>16675</v>
      </c>
      <c r="G22" s="19">
        <f>연간재무!F34</f>
        <v>18975</v>
      </c>
      <c r="H22" s="19">
        <f>연간재무!E34</f>
        <v>22926</v>
      </c>
      <c r="I22" s="19">
        <f>연간재무!D34</f>
        <v>26392</v>
      </c>
      <c r="J22" s="19">
        <f>연간재무!C34</f>
        <v>29555</v>
      </c>
      <c r="K22" s="20">
        <f>연간재무!B34</f>
        <v>35740</v>
      </c>
      <c r="L22" s="11"/>
      <c r="M22" s="2"/>
      <c r="N22" s="8"/>
    </row>
    <row r="23" spans="2:14">
      <c r="B23" s="100" t="s">
        <v>107</v>
      </c>
      <c r="C23" s="101"/>
      <c r="D23" s="27">
        <f>연간재무!I8</f>
        <v>1311</v>
      </c>
      <c r="E23" s="3">
        <f>연간재무!H8</f>
        <v>1686</v>
      </c>
      <c r="F23" s="19">
        <f>연간재무!G8</f>
        <v>1855</v>
      </c>
      <c r="G23" s="19">
        <f>연간재무!F8</f>
        <v>1642</v>
      </c>
      <c r="H23" s="19">
        <f>연간재무!E8</f>
        <v>1910</v>
      </c>
      <c r="I23" s="19">
        <f>연간재무!D8</f>
        <v>2242</v>
      </c>
      <c r="J23" s="19">
        <f>연간재무!C8</f>
        <v>2125</v>
      </c>
      <c r="K23" s="20">
        <f>연간재무!B8</f>
        <v>1902</v>
      </c>
      <c r="L23" s="11"/>
      <c r="M23" s="2"/>
      <c r="N23" s="8"/>
    </row>
    <row r="24" spans="2:14" ht="17.25" thickBot="1">
      <c r="B24" s="110" t="s">
        <v>108</v>
      </c>
      <c r="C24" s="111"/>
      <c r="D24" s="21">
        <f>연간재무!I9</f>
        <v>1507</v>
      </c>
      <c r="E24" s="29">
        <f>연간재무!H9</f>
        <v>1566</v>
      </c>
      <c r="F24" s="22">
        <f>연간재무!G9</f>
        <v>1476</v>
      </c>
      <c r="G24" s="22">
        <f>연간재무!F9</f>
        <v>1797</v>
      </c>
      <c r="H24" s="22">
        <f>연간재무!E9</f>
        <v>2085</v>
      </c>
      <c r="I24" s="22">
        <f>연간재무!D9</f>
        <v>2349</v>
      </c>
      <c r="J24" s="22">
        <f>연간재무!C9</f>
        <v>2597</v>
      </c>
      <c r="K24" s="23">
        <f>연간재무!B9</f>
        <v>3166</v>
      </c>
      <c r="L24" s="71"/>
      <c r="M24" s="72"/>
      <c r="N24" s="73"/>
    </row>
    <row r="25" spans="2:14">
      <c r="B25" s="108" t="s">
        <v>35</v>
      </c>
      <c r="C25" s="109"/>
      <c r="D25" s="24">
        <f>연간현금!I3</f>
        <v>1932</v>
      </c>
      <c r="E25" s="25">
        <f>연간현금!H3</f>
        <v>4006</v>
      </c>
      <c r="F25" s="25">
        <f>연간현금!G3</f>
        <v>3478</v>
      </c>
      <c r="G25" s="25">
        <f>연간현금!F3</f>
        <v>4610</v>
      </c>
      <c r="H25" s="25">
        <f>연간현금!E3</f>
        <v>4047</v>
      </c>
      <c r="I25" s="25">
        <f>연간현금!D3</f>
        <v>5462</v>
      </c>
      <c r="J25" s="25">
        <f>연간현금!C3</f>
        <v>4370</v>
      </c>
      <c r="K25" s="26">
        <f>연간현금!B3</f>
        <v>6525</v>
      </c>
      <c r="L25" s="62"/>
      <c r="M25" s="63"/>
      <c r="N25" s="64"/>
    </row>
    <row r="26" spans="2:14">
      <c r="B26" s="100" t="s">
        <v>36</v>
      </c>
      <c r="C26" s="101"/>
      <c r="D26" s="27">
        <f>연간현금!I4</f>
        <v>-170</v>
      </c>
      <c r="E26" s="3">
        <f>연간현금!H4</f>
        <v>-1149</v>
      </c>
      <c r="F26" s="3">
        <f>연간현금!G4</f>
        <v>-1875</v>
      </c>
      <c r="G26" s="3">
        <f>연간현금!F4</f>
        <v>-1632</v>
      </c>
      <c r="H26" s="3">
        <f>연간현금!E4</f>
        <v>-2267</v>
      </c>
      <c r="I26" s="3">
        <f>연간현금!D4</f>
        <v>-2921</v>
      </c>
      <c r="J26" s="3">
        <f>연간현금!C4</f>
        <v>-5405</v>
      </c>
      <c r="K26" s="28">
        <f>연간현금!B4</f>
        <v>-5058</v>
      </c>
      <c r="L26" s="65"/>
      <c r="M26" s="66"/>
      <c r="N26" s="67"/>
    </row>
    <row r="27" spans="2:14">
      <c r="B27" s="100" t="s">
        <v>37</v>
      </c>
      <c r="C27" s="101"/>
      <c r="D27" s="27">
        <f>연간현금!I5</f>
        <v>-1553</v>
      </c>
      <c r="E27" s="3">
        <f>연간현금!H5</f>
        <v>-1992</v>
      </c>
      <c r="F27" s="3">
        <f>연간현금!G5</f>
        <v>-1844</v>
      </c>
      <c r="G27" s="3">
        <f>연간현금!F5</f>
        <v>-865</v>
      </c>
      <c r="H27" s="3">
        <f>연간현금!E5</f>
        <v>-398</v>
      </c>
      <c r="I27" s="3">
        <f>연간현금!D5</f>
        <v>-1771</v>
      </c>
      <c r="J27" s="3">
        <f>연간현금!C5</f>
        <v>-1380</v>
      </c>
      <c r="K27" s="28">
        <f>연간현금!B5</f>
        <v>-701</v>
      </c>
      <c r="L27" s="65"/>
      <c r="M27" s="66"/>
      <c r="N27" s="67"/>
    </row>
    <row r="28" spans="2:14" ht="17.25" thickBot="1">
      <c r="B28" s="110" t="s">
        <v>109</v>
      </c>
      <c r="C28" s="111"/>
      <c r="D28" s="21">
        <f>연간현금!I10</f>
        <v>1035</v>
      </c>
      <c r="E28" s="29">
        <f>연간현금!H10</f>
        <v>2698</v>
      </c>
      <c r="F28" s="29">
        <f>연간현금!G10</f>
        <v>2220</v>
      </c>
      <c r="G28" s="29">
        <f>연간현금!F10</f>
        <v>3092</v>
      </c>
      <c r="H28" s="29">
        <f>연간현금!E10</f>
        <v>2625</v>
      </c>
      <c r="I28" s="29">
        <f>연간현금!D10</f>
        <v>4609</v>
      </c>
      <c r="J28" s="29">
        <f>연간현금!C10</f>
        <v>2705</v>
      </c>
      <c r="K28" s="30">
        <f>연간현금!B10</f>
        <v>5456</v>
      </c>
      <c r="L28" s="68"/>
      <c r="M28" s="69"/>
      <c r="N28" s="70"/>
    </row>
    <row r="29" spans="2:14">
      <c r="B29" s="108" t="s">
        <v>101</v>
      </c>
      <c r="C29" s="109"/>
      <c r="D29" s="31">
        <f>기본정보!I24</f>
        <v>0.31</v>
      </c>
      <c r="E29" s="32">
        <f>기본정보!H24</f>
        <v>0.17</v>
      </c>
      <c r="F29" s="32">
        <f>기본정보!G24</f>
        <v>0.11</v>
      </c>
      <c r="G29" s="32">
        <f>기본정보!F24</f>
        <v>0.11</v>
      </c>
      <c r="H29" s="32">
        <f>기본정보!E24</f>
        <v>0.12</v>
      </c>
      <c r="I29" s="32">
        <f>기본정보!D24</f>
        <v>0.1</v>
      </c>
      <c r="J29" s="32">
        <f>기본정보!C24</f>
        <v>0.13</v>
      </c>
      <c r="K29" s="33">
        <f>기본정보!B24</f>
        <v>0.19</v>
      </c>
      <c r="L29" s="62"/>
      <c r="M29" s="63"/>
      <c r="N29" s="64"/>
    </row>
    <row r="30" spans="2:14">
      <c r="B30" s="100" t="s">
        <v>102</v>
      </c>
      <c r="C30" s="101"/>
      <c r="D30" s="34">
        <f>기본정보!I25</f>
        <v>6.0000000000000001E-3</v>
      </c>
      <c r="E30" s="35">
        <f>기본정보!H25</f>
        <v>5.0000000000000001E-3</v>
      </c>
      <c r="F30" s="35">
        <f>기본정보!G25</f>
        <v>6.0000000000000001E-3</v>
      </c>
      <c r="G30" s="35">
        <f>기본정보!F25</f>
        <v>6.0000000000000001E-3</v>
      </c>
      <c r="H30" s="35">
        <f>기본정보!E25</f>
        <v>7.0000000000000001E-3</v>
      </c>
      <c r="I30" s="35">
        <f>기본정보!D25</f>
        <v>7.0000000000000001E-3</v>
      </c>
      <c r="J30" s="35">
        <f>기본정보!C25</f>
        <v>1.0999999999999999E-2</v>
      </c>
      <c r="K30" s="36">
        <f>기본정보!B25</f>
        <v>2.4E-2</v>
      </c>
      <c r="L30" s="65"/>
      <c r="M30" s="66"/>
      <c r="N30" s="67"/>
    </row>
    <row r="31" spans="2:14" ht="17.25" thickBot="1">
      <c r="B31" s="110" t="s">
        <v>103</v>
      </c>
      <c r="C31" s="111"/>
      <c r="D31" s="21">
        <f>기본정보!I26</f>
        <v>1839</v>
      </c>
      <c r="E31" s="29">
        <f>기본정보!H26</f>
        <v>1733</v>
      </c>
      <c r="F31" s="29">
        <f>기본정보!G26</f>
        <v>1598</v>
      </c>
      <c r="G31" s="29">
        <f>기본정보!F26</f>
        <v>1485</v>
      </c>
      <c r="H31" s="29">
        <f>기본정보!E26</f>
        <v>1407</v>
      </c>
      <c r="I31" s="29">
        <f>기본정보!D26</f>
        <v>0</v>
      </c>
      <c r="J31" s="29">
        <f>기본정보!C26</f>
        <v>1458</v>
      </c>
      <c r="K31" s="30">
        <f>기본정보!B26</f>
        <v>0</v>
      </c>
      <c r="L31" s="68"/>
      <c r="M31" s="69"/>
      <c r="N31" s="70"/>
    </row>
    <row r="32" spans="2:14">
      <c r="B32" s="108" t="s">
        <v>26</v>
      </c>
      <c r="C32" s="109"/>
      <c r="D32" s="15">
        <f>기본정보!I5</f>
        <v>3261</v>
      </c>
      <c r="E32" s="16">
        <f>기본정보!H5</f>
        <v>3538</v>
      </c>
      <c r="F32" s="16">
        <f>기본정보!G5</f>
        <v>5453</v>
      </c>
      <c r="G32" s="16">
        <f>기본정보!F5</f>
        <v>6768</v>
      </c>
      <c r="H32" s="16">
        <f>기본정보!E5</f>
        <v>6518</v>
      </c>
      <c r="I32" s="16">
        <f>기본정보!D5</f>
        <v>9924</v>
      </c>
      <c r="J32" s="16">
        <f>기본정보!C5</f>
        <v>9527</v>
      </c>
      <c r="K32" s="17">
        <f>기본정보!B5</f>
        <v>13269</v>
      </c>
      <c r="L32" s="74"/>
      <c r="M32" s="75"/>
      <c r="N32" s="76"/>
    </row>
    <row r="33" spans="2:14">
      <c r="B33" s="100" t="s">
        <v>27</v>
      </c>
      <c r="C33" s="101"/>
      <c r="D33" s="18">
        <f>기본정보!I6</f>
        <v>33098</v>
      </c>
      <c r="E33" s="19">
        <f>기본정보!H6</f>
        <v>35560</v>
      </c>
      <c r="F33" s="19">
        <f>기본정보!G6</f>
        <v>41050</v>
      </c>
      <c r="G33" s="19">
        <f>기본정보!F6</f>
        <v>46294</v>
      </c>
      <c r="H33" s="19">
        <f>기본정보!E6</f>
        <v>55935</v>
      </c>
      <c r="I33" s="19">
        <f>기본정보!D6</f>
        <v>64606</v>
      </c>
      <c r="J33" s="19">
        <f>기본정보!C6</f>
        <v>72413</v>
      </c>
      <c r="K33" s="20">
        <f>기본정보!B6</f>
        <v>87815</v>
      </c>
      <c r="L33" s="9"/>
      <c r="M33" s="6"/>
      <c r="N33" s="54"/>
    </row>
    <row r="34" spans="2:14">
      <c r="B34" s="100" t="s">
        <v>29</v>
      </c>
      <c r="C34" s="101"/>
      <c r="D34" s="37">
        <f>기본정보!I7</f>
        <v>54.7</v>
      </c>
      <c r="E34" s="38">
        <f>기본정보!H7</f>
        <v>33.9</v>
      </c>
      <c r="F34" s="38">
        <f>기본정보!G7</f>
        <v>19.3</v>
      </c>
      <c r="G34" s="38">
        <f>기본정보!F7</f>
        <v>18.3</v>
      </c>
      <c r="H34" s="38">
        <f>기본정보!E7</f>
        <v>15.9</v>
      </c>
      <c r="I34" s="38">
        <f>기본정보!D7</f>
        <v>12.9</v>
      </c>
      <c r="J34" s="38">
        <f>기본정보!C7</f>
        <v>12.2</v>
      </c>
      <c r="K34" s="39">
        <f>기본정보!B7</f>
        <v>7.7</v>
      </c>
      <c r="L34" s="9"/>
      <c r="M34" s="6"/>
      <c r="N34" s="54"/>
    </row>
    <row r="35" spans="2:14">
      <c r="B35" s="102" t="s">
        <v>31</v>
      </c>
      <c r="C35" s="103"/>
      <c r="D35" s="37">
        <f>기본정보!I8</f>
        <v>3.16</v>
      </c>
      <c r="E35" s="38">
        <f>기본정보!H8</f>
        <v>3.38</v>
      </c>
      <c r="F35" s="38">
        <f>기본정보!G8</f>
        <v>2.57</v>
      </c>
      <c r="G35" s="38">
        <f>기본정보!F8</f>
        <v>2.68</v>
      </c>
      <c r="H35" s="38">
        <f>기본정보!E8</f>
        <v>1.85</v>
      </c>
      <c r="I35" s="38">
        <f>기본정보!D8</f>
        <v>1.98</v>
      </c>
      <c r="J35" s="38">
        <f>기본정보!C8</f>
        <v>1.6</v>
      </c>
      <c r="K35" s="39">
        <f>기본정보!B8</f>
        <v>1.17</v>
      </c>
      <c r="L35" s="9"/>
      <c r="M35" s="6"/>
      <c r="N35" s="54"/>
    </row>
    <row r="36" spans="2:14" ht="17.25" thickBot="1">
      <c r="B36" s="104" t="s">
        <v>33</v>
      </c>
      <c r="C36" s="105"/>
      <c r="D36" s="40">
        <f>기본정보!I9</f>
        <v>5.8000000000000003E-2</v>
      </c>
      <c r="E36" s="41">
        <f>기본정보!H9</f>
        <v>9.9000000000000005E-2</v>
      </c>
      <c r="F36" s="41">
        <f>기본정보!G9</f>
        <v>0.13300000000000001</v>
      </c>
      <c r="G36" s="41">
        <f>기본정보!F9</f>
        <v>0.14599999999999999</v>
      </c>
      <c r="H36" s="41">
        <f>기본정보!E9</f>
        <v>0.11700000000000001</v>
      </c>
      <c r="I36" s="41">
        <f>기본정보!D9</f>
        <v>0.154</v>
      </c>
      <c r="J36" s="41">
        <f>기본정보!C9</f>
        <v>0.13200000000000001</v>
      </c>
      <c r="K36" s="42">
        <f>기본정보!B9</f>
        <v>0.151</v>
      </c>
      <c r="L36" s="10"/>
      <c r="M36" s="55"/>
      <c r="N36" s="56"/>
    </row>
    <row r="37" spans="2:14">
      <c r="B37" s="140" t="s">
        <v>159</v>
      </c>
      <c r="C37" s="141"/>
      <c r="D37" s="144"/>
      <c r="E37" s="145">
        <f>(E12-D12)/D12</f>
        <v>0.79530420199385077</v>
      </c>
      <c r="F37" s="145">
        <f t="shared" ref="F37:N37" si="1">(F12-E12)/E12</f>
        <v>5.0028543256007058E-2</v>
      </c>
      <c r="G37" s="145">
        <f t="shared" si="1"/>
        <v>0.10206098947264371</v>
      </c>
      <c r="H37" s="145">
        <f t="shared" si="1"/>
        <v>5.6372768858193562E-2</v>
      </c>
      <c r="I37" s="145">
        <f t="shared" si="1"/>
        <v>0.21978348545956272</v>
      </c>
      <c r="J37" s="145">
        <f t="shared" si="1"/>
        <v>1.3643324516218851E-2</v>
      </c>
      <c r="K37" s="145">
        <f t="shared" si="1"/>
        <v>6.5890674357917872E-2</v>
      </c>
      <c r="L37" s="146">
        <f t="shared" si="1"/>
        <v>6.9226556711658019E-2</v>
      </c>
      <c r="M37" s="145">
        <f t="shared" si="1"/>
        <v>6.1400337430706192E-2</v>
      </c>
      <c r="N37" s="147">
        <f t="shared" si="1"/>
        <v>6.273062730627306E-2</v>
      </c>
    </row>
    <row r="38" spans="2:14">
      <c r="B38" s="142" t="s">
        <v>160</v>
      </c>
      <c r="C38" s="143"/>
      <c r="D38" s="148"/>
      <c r="E38" s="149">
        <f>(E16-D16)/ABS(D16)</f>
        <v>1.62756052141527</v>
      </c>
      <c r="F38" s="149">
        <f t="shared" ref="F38:N38" si="2">(F16-E16)/ABS(E16)</f>
        <v>0.16087880935506732</v>
      </c>
      <c r="G38" s="149">
        <f t="shared" si="2"/>
        <v>0.14804639804639805</v>
      </c>
      <c r="H38" s="149">
        <f t="shared" si="2"/>
        <v>-8.5083754320659406E-3</v>
      </c>
      <c r="I38" s="149">
        <f t="shared" si="2"/>
        <v>0.25154196835612763</v>
      </c>
      <c r="J38" s="149">
        <f t="shared" si="2"/>
        <v>5.5067495178915793E-2</v>
      </c>
      <c r="K38" s="149">
        <f t="shared" si="2"/>
        <v>0.10398050365556458</v>
      </c>
      <c r="L38" s="150">
        <f t="shared" si="2"/>
        <v>9.0139808682855038E-2</v>
      </c>
      <c r="M38" s="149">
        <f t="shared" si="2"/>
        <v>8.8930138373270337E-2</v>
      </c>
      <c r="N38" s="151">
        <f t="shared" si="2"/>
        <v>4.9124438245777155E-2</v>
      </c>
    </row>
    <row r="39" spans="2:14" ht="17.25" thickBot="1">
      <c r="B39" s="142" t="s">
        <v>161</v>
      </c>
      <c r="C39" s="143"/>
      <c r="D39" s="148"/>
      <c r="E39" s="149">
        <f>(E17-D17)/ABS(D17)</f>
        <v>0.86440677966101698</v>
      </c>
      <c r="F39" s="149">
        <f t="shared" ref="F39:N39" si="3">(F17-E17)/ABS(E17)</f>
        <v>0.54195804195804198</v>
      </c>
      <c r="G39" s="149">
        <f t="shared" si="3"/>
        <v>0.24535147392290249</v>
      </c>
      <c r="H39" s="149">
        <f t="shared" si="3"/>
        <v>-3.9694100509832485E-2</v>
      </c>
      <c r="I39" s="149">
        <f t="shared" si="3"/>
        <v>0.51042851725445582</v>
      </c>
      <c r="J39" s="149">
        <f t="shared" si="3"/>
        <v>-3.3391915641476276E-2</v>
      </c>
      <c r="K39" s="149">
        <f t="shared" si="3"/>
        <v>0.38493506493506491</v>
      </c>
      <c r="L39" s="150">
        <f t="shared" si="3"/>
        <v>-0.14028507126781695</v>
      </c>
      <c r="M39" s="149">
        <f t="shared" si="3"/>
        <v>8.8787085514834205E-2</v>
      </c>
      <c r="N39" s="151">
        <f t="shared" si="3"/>
        <v>-1</v>
      </c>
    </row>
    <row r="40" spans="2:14">
      <c r="B40" s="134" t="s">
        <v>157</v>
      </c>
      <c r="C40" s="135"/>
      <c r="D40" s="152">
        <f>D16/D12</f>
        <v>0.10006521941675207</v>
      </c>
      <c r="E40" s="153">
        <f t="shared" ref="E40:N40" si="4">E16/E12</f>
        <v>0.14645285173075925</v>
      </c>
      <c r="F40" s="153">
        <f t="shared" si="4"/>
        <v>0.16191370533287205</v>
      </c>
      <c r="G40" s="153">
        <f t="shared" si="4"/>
        <v>0.16866983585971837</v>
      </c>
      <c r="H40" s="153">
        <f t="shared" si="4"/>
        <v>0.15831033750796009</v>
      </c>
      <c r="I40" s="153">
        <f t="shared" si="4"/>
        <v>0.16243213142141166</v>
      </c>
      <c r="J40" s="153">
        <f t="shared" si="4"/>
        <v>0.16907018266721605</v>
      </c>
      <c r="K40" s="154">
        <f t="shared" si="4"/>
        <v>0.1751119415004993</v>
      </c>
      <c r="L40" s="152">
        <f t="shared" si="4"/>
        <v>0.17853699686671487</v>
      </c>
      <c r="M40" s="153">
        <f t="shared" si="4"/>
        <v>0.18316775475447061</v>
      </c>
      <c r="N40" s="155">
        <f t="shared" si="4"/>
        <v>0.18082264957264957</v>
      </c>
    </row>
    <row r="41" spans="2:14">
      <c r="B41" s="136" t="s">
        <v>158</v>
      </c>
      <c r="C41" s="137"/>
      <c r="D41" s="156">
        <f>D17/D12</f>
        <v>7.1461846641200033E-2</v>
      </c>
      <c r="E41" s="157">
        <f t="shared" ref="E41:N41" si="5">E17/E12</f>
        <v>7.4212465618350723E-2</v>
      </c>
      <c r="F41" s="157">
        <f t="shared" si="5"/>
        <v>0.1089803785894331</v>
      </c>
      <c r="G41" s="157">
        <f t="shared" si="5"/>
        <v>0.12315005830119294</v>
      </c>
      <c r="H41" s="157">
        <f t="shared" si="5"/>
        <v>0.11195075355550839</v>
      </c>
      <c r="I41" s="157">
        <f t="shared" si="5"/>
        <v>0.13862592231658083</v>
      </c>
      <c r="J41" s="157">
        <f t="shared" si="5"/>
        <v>0.13219338003021563</v>
      </c>
      <c r="K41" s="158">
        <f t="shared" si="5"/>
        <v>0.17176174983087975</v>
      </c>
      <c r="L41" s="156">
        <f t="shared" si="5"/>
        <v>0.13810556760665221</v>
      </c>
      <c r="M41" s="157">
        <f t="shared" si="5"/>
        <v>0.14166903207493614</v>
      </c>
      <c r="N41" s="159">
        <f t="shared" si="5"/>
        <v>0</v>
      </c>
    </row>
    <row r="42" spans="2:14">
      <c r="B42" s="136" t="s">
        <v>169</v>
      </c>
      <c r="C42" s="137"/>
      <c r="D42" s="156">
        <f>D12/(D18+D22)</f>
        <v>0.47533215234720994</v>
      </c>
      <c r="E42" s="157">
        <f t="shared" ref="E42:N42" si="6">E12/(E18+E22)</f>
        <v>0.81950410411261854</v>
      </c>
      <c r="F42" s="157">
        <f t="shared" si="6"/>
        <v>0.82506218651877827</v>
      </c>
      <c r="G42" s="157">
        <f t="shared" si="6"/>
        <v>0.83657237187664135</v>
      </c>
      <c r="H42" s="157">
        <f t="shared" si="6"/>
        <v>0.75484697965069703</v>
      </c>
      <c r="I42" s="157">
        <f t="shared" si="6"/>
        <v>0.85215173354687546</v>
      </c>
      <c r="J42" s="157">
        <f t="shared" si="6"/>
        <v>0.82705742034418128</v>
      </c>
      <c r="K42" s="158">
        <f t="shared" si="6"/>
        <v>0.72052269984216877</v>
      </c>
      <c r="L42" s="156" t="e">
        <f t="shared" si="6"/>
        <v>#DIV/0!</v>
      </c>
      <c r="M42" s="157" t="e">
        <f t="shared" si="6"/>
        <v>#DIV/0!</v>
      </c>
      <c r="N42" s="159" t="e">
        <f t="shared" si="6"/>
        <v>#DIV/0!</v>
      </c>
    </row>
    <row r="43" spans="2:14" ht="17.25" thickBot="1">
      <c r="B43" s="138" t="s">
        <v>170</v>
      </c>
      <c r="C43" s="139"/>
      <c r="D43" s="160">
        <f>(D18+D22)/D22</f>
        <v>1.6789352368205814</v>
      </c>
      <c r="E43" s="161">
        <f t="shared" ref="E43:N43" si="7">(E18+E22)/E22</f>
        <v>1.6277604707511251</v>
      </c>
      <c r="F43" s="161">
        <f t="shared" si="7"/>
        <v>1.4706446776611695</v>
      </c>
      <c r="G43" s="161">
        <f t="shared" si="7"/>
        <v>1.4046903820816865</v>
      </c>
      <c r="H43" s="161">
        <f t="shared" si="7"/>
        <v>1.3611183808776062</v>
      </c>
      <c r="I43" s="161">
        <f t="shared" si="7"/>
        <v>1.2775462261291299</v>
      </c>
      <c r="J43" s="161">
        <f t="shared" si="7"/>
        <v>1.19147352393842</v>
      </c>
      <c r="K43" s="162">
        <f t="shared" si="7"/>
        <v>1.2054840514829324</v>
      </c>
      <c r="L43" s="160" t="e">
        <f t="shared" si="7"/>
        <v>#DIV/0!</v>
      </c>
      <c r="M43" s="161" t="e">
        <f t="shared" si="7"/>
        <v>#DIV/0!</v>
      </c>
      <c r="N43" s="163" t="e">
        <f t="shared" si="7"/>
        <v>#DIV/0!</v>
      </c>
    </row>
  </sheetData>
  <mergeCells count="40">
    <mergeCell ref="B42:C42"/>
    <mergeCell ref="B43:C43"/>
    <mergeCell ref="B12:C12"/>
    <mergeCell ref="B37:C37"/>
    <mergeCell ref="B38:C38"/>
    <mergeCell ref="B39:C39"/>
    <mergeCell ref="B41:C41"/>
    <mergeCell ref="B40:C40"/>
    <mergeCell ref="G3:I3"/>
    <mergeCell ref="G5:H5"/>
    <mergeCell ref="G6:H6"/>
    <mergeCell ref="B25:C25"/>
    <mergeCell ref="B26:C26"/>
    <mergeCell ref="B19:C19"/>
    <mergeCell ref="B20:C20"/>
    <mergeCell ref="G7:H7"/>
    <mergeCell ref="F4:F8"/>
    <mergeCell ref="G8:H8"/>
    <mergeCell ref="B21:C21"/>
    <mergeCell ref="B22:C22"/>
    <mergeCell ref="B23:C23"/>
    <mergeCell ref="B24:C24"/>
    <mergeCell ref="B13:C13"/>
    <mergeCell ref="B14:C14"/>
    <mergeCell ref="B11:C11"/>
    <mergeCell ref="B34:C34"/>
    <mergeCell ref="B35:C35"/>
    <mergeCell ref="B36:C36"/>
    <mergeCell ref="G4:H4"/>
    <mergeCell ref="B27:C27"/>
    <mergeCell ref="B29:C29"/>
    <mergeCell ref="B30:C30"/>
    <mergeCell ref="B31:C31"/>
    <mergeCell ref="B28:C28"/>
    <mergeCell ref="B32:C32"/>
    <mergeCell ref="B33:C33"/>
    <mergeCell ref="B15:C15"/>
    <mergeCell ref="B16:C16"/>
    <mergeCell ref="B17:C17"/>
    <mergeCell ref="B18:C18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E423B-9BE0-4FF9-8FAF-8757BA6750BD}">
  <sheetPr>
    <tabColor theme="7" tint="0.59999389629810485"/>
  </sheetPr>
  <dimension ref="A1:Y15"/>
  <sheetViews>
    <sheetView zoomScale="90" zoomScaleNormal="90" workbookViewId="0">
      <selection activeCell="Y21" sqref="Y21"/>
    </sheetView>
  </sheetViews>
  <sheetFormatPr defaultRowHeight="16.5"/>
  <cols>
    <col min="1" max="1" width="15.875" bestFit="1" customWidth="1"/>
  </cols>
  <sheetData>
    <row r="1" spans="1:25">
      <c r="B1">
        <v>24</v>
      </c>
      <c r="C1">
        <v>23</v>
      </c>
      <c r="D1">
        <v>22</v>
      </c>
      <c r="E1">
        <v>21</v>
      </c>
      <c r="F1">
        <v>20</v>
      </c>
      <c r="G1">
        <v>19</v>
      </c>
      <c r="H1">
        <v>18</v>
      </c>
      <c r="I1">
        <v>17</v>
      </c>
      <c r="J1">
        <v>16</v>
      </c>
      <c r="K1">
        <v>15</v>
      </c>
      <c r="L1">
        <v>14</v>
      </c>
      <c r="M1">
        <v>13</v>
      </c>
      <c r="N1">
        <v>12</v>
      </c>
      <c r="O1">
        <v>11</v>
      </c>
      <c r="P1">
        <v>10</v>
      </c>
      <c r="Q1">
        <v>9</v>
      </c>
      <c r="R1">
        <v>8</v>
      </c>
      <c r="S1">
        <v>7</v>
      </c>
      <c r="T1">
        <v>6</v>
      </c>
      <c r="U1">
        <v>5</v>
      </c>
      <c r="V1">
        <v>4</v>
      </c>
      <c r="W1">
        <v>3</v>
      </c>
      <c r="X1">
        <v>2</v>
      </c>
      <c r="Y1">
        <v>1</v>
      </c>
    </row>
    <row r="2" spans="1:25">
      <c r="B2">
        <v>2019.03</v>
      </c>
      <c r="C2">
        <v>2019.06</v>
      </c>
      <c r="D2">
        <v>2019.09</v>
      </c>
      <c r="E2">
        <v>2019.12</v>
      </c>
      <c r="F2">
        <v>2020.03</v>
      </c>
      <c r="G2">
        <v>2020.06</v>
      </c>
      <c r="H2">
        <v>2020.09</v>
      </c>
      <c r="I2">
        <v>2020.12</v>
      </c>
      <c r="J2">
        <v>2021.03</v>
      </c>
      <c r="K2">
        <v>2021.06</v>
      </c>
      <c r="L2">
        <v>2021.09</v>
      </c>
      <c r="M2">
        <v>2021.12</v>
      </c>
      <c r="N2">
        <v>2022.03</v>
      </c>
      <c r="O2">
        <v>2022.06</v>
      </c>
      <c r="P2">
        <v>2022.09</v>
      </c>
      <c r="Q2">
        <v>2022.12</v>
      </c>
      <c r="R2">
        <v>2023.03</v>
      </c>
      <c r="S2">
        <v>2023.06</v>
      </c>
      <c r="T2">
        <v>2023.09</v>
      </c>
      <c r="U2">
        <v>2023.12</v>
      </c>
      <c r="V2">
        <v>2024.03</v>
      </c>
      <c r="W2">
        <v>2024.06</v>
      </c>
      <c r="X2">
        <v>2024.09</v>
      </c>
      <c r="Y2">
        <v>2024.12</v>
      </c>
    </row>
    <row r="3" spans="1:25">
      <c r="A3" t="s">
        <v>0</v>
      </c>
      <c r="B3" s="1">
        <f>분기손익!Y2</f>
        <v>4976</v>
      </c>
      <c r="C3" s="1">
        <f>분기손익!X2</f>
        <v>4393</v>
      </c>
      <c r="D3" s="1">
        <f>분기손익!W2</f>
        <v>5300</v>
      </c>
      <c r="E3" s="1">
        <f>분기손익!V2</f>
        <v>5564</v>
      </c>
      <c r="F3" s="1">
        <f>분기손익!U2</f>
        <v>5398</v>
      </c>
      <c r="G3" s="1">
        <f>분기손익!T2</f>
        <v>5151</v>
      </c>
      <c r="H3" s="1">
        <f>분기손익!S2</f>
        <v>5974</v>
      </c>
      <c r="I3" s="1">
        <f>분기손익!R2</f>
        <v>5776</v>
      </c>
      <c r="J3" s="1">
        <f>분기손익!Q2</f>
        <v>6020</v>
      </c>
      <c r="K3" s="1">
        <f>분기손익!P2</f>
        <v>5017</v>
      </c>
      <c r="L3" s="1">
        <f>분기손익!O2</f>
        <v>6253</v>
      </c>
      <c r="M3" s="1">
        <f>분기손익!N2</f>
        <v>6265</v>
      </c>
      <c r="N3" s="1">
        <f>분기손익!M2</f>
        <v>6532</v>
      </c>
      <c r="O3" s="1">
        <f>분기손익!L2</f>
        <v>6274</v>
      </c>
      <c r="P3" s="1">
        <f>분기손익!K2</f>
        <v>7411</v>
      </c>
      <c r="Q3" s="1">
        <f>분기손익!J2</f>
        <v>8516</v>
      </c>
      <c r="R3" s="1">
        <f>분기손익!I2</f>
        <v>6638</v>
      </c>
      <c r="S3" s="1">
        <f>분기손익!H2</f>
        <v>7139</v>
      </c>
      <c r="T3" s="1">
        <f>분기손익!G2</f>
        <v>7663</v>
      </c>
      <c r="U3" s="1">
        <f>분기손익!F2</f>
        <v>7684</v>
      </c>
      <c r="V3" s="1">
        <f>분기손익!E2</f>
        <v>7484</v>
      </c>
      <c r="W3" s="1">
        <f>분기손익!D2</f>
        <v>7193</v>
      </c>
      <c r="X3" s="1">
        <f>분기손익!C2</f>
        <v>7749</v>
      </c>
      <c r="Y3" s="1">
        <f>분기손익!B2</f>
        <v>8618</v>
      </c>
    </row>
    <row r="4" spans="1:25">
      <c r="A4" t="s">
        <v>1</v>
      </c>
      <c r="B4" s="1">
        <f>분기손익!Y3</f>
        <v>2728</v>
      </c>
      <c r="C4" s="1">
        <f>분기손익!X3</f>
        <v>2490</v>
      </c>
      <c r="D4" s="1">
        <f>분기손익!W3</f>
        <v>2816</v>
      </c>
      <c r="E4" s="1">
        <f>분기손익!V3</f>
        <v>3067</v>
      </c>
      <c r="F4" s="1">
        <f>분기손익!U3</f>
        <v>2951</v>
      </c>
      <c r="G4" s="1">
        <f>분기손익!T3</f>
        <v>2861</v>
      </c>
      <c r="H4" s="1">
        <f>분기손익!S3</f>
        <v>3362</v>
      </c>
      <c r="I4" s="1">
        <f>분기손익!R3</f>
        <v>3594</v>
      </c>
      <c r="J4" s="1">
        <f>분기손익!Q3</f>
        <v>3514</v>
      </c>
      <c r="K4" s="1">
        <f>분기손익!P3</f>
        <v>3061</v>
      </c>
      <c r="L4" s="1">
        <f>분기손익!O3</f>
        <v>3703</v>
      </c>
      <c r="M4" s="1">
        <f>분기손익!N3</f>
        <v>3812</v>
      </c>
      <c r="N4" s="1">
        <f>분기손익!M3</f>
        <v>3964</v>
      </c>
      <c r="O4" s="1">
        <f>분기손익!L3</f>
        <v>3915</v>
      </c>
      <c r="P4" s="1">
        <f>분기손익!K3</f>
        <v>4654</v>
      </c>
      <c r="Q4" s="1">
        <f>분기손익!J3</f>
        <v>5288</v>
      </c>
      <c r="R4" s="1">
        <f>분기손익!I3</f>
        <v>4135</v>
      </c>
      <c r="S4" s="1">
        <f>분기손익!H3</f>
        <v>4427</v>
      </c>
      <c r="T4" s="1">
        <f>분기손익!G3</f>
        <v>4634</v>
      </c>
      <c r="U4" s="1">
        <f>분기손익!F3</f>
        <v>4653</v>
      </c>
      <c r="V4" s="1">
        <f>분기손익!E3</f>
        <v>4601</v>
      </c>
      <c r="W4" s="1">
        <f>분기손익!D3</f>
        <v>4399</v>
      </c>
      <c r="X4" s="1">
        <f>분기손익!C3</f>
        <v>4731</v>
      </c>
      <c r="Y4" s="1">
        <f>분기손익!B3</f>
        <v>5350</v>
      </c>
    </row>
    <row r="5" spans="1:25">
      <c r="A5" t="s">
        <v>2</v>
      </c>
      <c r="B5" s="1">
        <f>분기손익!Y4</f>
        <v>2248</v>
      </c>
      <c r="C5" s="1">
        <f>분기손익!X4</f>
        <v>1903</v>
      </c>
      <c r="D5" s="1">
        <f>분기손익!W4</f>
        <v>2484</v>
      </c>
      <c r="E5" s="1">
        <f>분기손익!V4</f>
        <v>2497</v>
      </c>
      <c r="F5" s="1">
        <f>분기손익!U4</f>
        <v>2447</v>
      </c>
      <c r="G5" s="1">
        <f>분기손익!T4</f>
        <v>2290</v>
      </c>
      <c r="H5" s="1">
        <f>분기손익!S4</f>
        <v>2611</v>
      </c>
      <c r="I5" s="1">
        <f>분기손익!R4</f>
        <v>2182</v>
      </c>
      <c r="J5" s="1">
        <f>분기손익!Q4</f>
        <v>2506</v>
      </c>
      <c r="K5" s="1">
        <f>분기손익!P4</f>
        <v>1956</v>
      </c>
      <c r="L5" s="1">
        <f>분기손익!O4</f>
        <v>2549</v>
      </c>
      <c r="M5" s="1">
        <f>분기손익!N4</f>
        <v>2452</v>
      </c>
      <c r="N5" s="1">
        <f>분기손익!M4</f>
        <v>2567</v>
      </c>
      <c r="O5" s="1">
        <f>분기손익!L4</f>
        <v>2359</v>
      </c>
      <c r="P5" s="1">
        <f>분기손익!K4</f>
        <v>2757</v>
      </c>
      <c r="Q5" s="1">
        <f>분기손익!J4</f>
        <v>3228</v>
      </c>
      <c r="R5" s="1">
        <f>분기손익!I4</f>
        <v>2503</v>
      </c>
      <c r="S5" s="1">
        <f>분기손익!H4</f>
        <v>2712</v>
      </c>
      <c r="T5" s="1">
        <f>분기손익!G4</f>
        <v>3029</v>
      </c>
      <c r="U5" s="1">
        <f>분기손익!F4</f>
        <v>3031</v>
      </c>
      <c r="V5" s="1">
        <f>분기손익!E4</f>
        <v>2883</v>
      </c>
      <c r="W5" s="1">
        <f>분기손익!D4</f>
        <v>2794</v>
      </c>
      <c r="X5" s="1">
        <f>분기손익!C4</f>
        <v>3018</v>
      </c>
      <c r="Y5" s="1">
        <f>분기손익!B4</f>
        <v>3268</v>
      </c>
    </row>
    <row r="6" spans="1:25">
      <c r="A6" t="s">
        <v>3</v>
      </c>
      <c r="B6" s="1">
        <f>분기손익!Y5</f>
        <v>1475</v>
      </c>
      <c r="C6" s="1">
        <f>분기손익!X5</f>
        <v>1399</v>
      </c>
      <c r="D6" s="1">
        <f>분기손익!W5</f>
        <v>1466</v>
      </c>
      <c r="E6" s="1">
        <f>분기손익!V5</f>
        <v>1516</v>
      </c>
      <c r="F6" s="1">
        <f>분기손익!U5</f>
        <v>1477</v>
      </c>
      <c r="G6" s="1">
        <f>분기손익!T5</f>
        <v>1428</v>
      </c>
      <c r="H6" s="1">
        <f>분기손익!S5</f>
        <v>1533</v>
      </c>
      <c r="I6" s="1">
        <f>분기손익!R5</f>
        <v>1331</v>
      </c>
      <c r="J6" s="1">
        <f>분기손익!Q5</f>
        <v>1486</v>
      </c>
      <c r="K6" s="1">
        <f>분기손익!P5</f>
        <v>1406</v>
      </c>
      <c r="L6" s="1">
        <f>분기손익!O5</f>
        <v>1408</v>
      </c>
      <c r="M6" s="1">
        <f>분기손익!N5</f>
        <v>1435</v>
      </c>
      <c r="N6" s="1">
        <f>분기손익!M5</f>
        <v>1482</v>
      </c>
      <c r="O6" s="1">
        <f>분기손익!L5</f>
        <v>1462</v>
      </c>
      <c r="P6" s="1">
        <f>분기손익!K5</f>
        <v>1541</v>
      </c>
      <c r="Q6" s="1">
        <f>분기손익!J5</f>
        <v>1761</v>
      </c>
      <c r="R6" s="1">
        <f>분기손익!I5</f>
        <v>1512</v>
      </c>
      <c r="S6" s="1">
        <f>분기손익!H5</f>
        <v>1589</v>
      </c>
      <c r="T6" s="1">
        <f>분기손익!G5</f>
        <v>1622</v>
      </c>
      <c r="U6" s="1">
        <f>분기손익!F5</f>
        <v>1627</v>
      </c>
      <c r="V6" s="1">
        <f>분기손익!E5</f>
        <v>1631</v>
      </c>
      <c r="W6" s="1">
        <f>분기손익!D5</f>
        <v>1577</v>
      </c>
      <c r="X6" s="1">
        <f>분기손익!C5</f>
        <v>1647</v>
      </c>
      <c r="Y6" s="1">
        <f>분기손익!B5</f>
        <v>1671</v>
      </c>
    </row>
    <row r="7" spans="1:25">
      <c r="A7" t="s">
        <v>4</v>
      </c>
      <c r="B7" s="1">
        <f>분기손익!Y6</f>
        <v>773</v>
      </c>
      <c r="C7" s="1">
        <f>분기손익!X6</f>
        <v>504</v>
      </c>
      <c r="D7" s="1">
        <f>분기손익!W6</f>
        <v>1018</v>
      </c>
      <c r="E7" s="1">
        <f>분기손익!V6</f>
        <v>981</v>
      </c>
      <c r="F7" s="1">
        <f>분기손익!U6</f>
        <v>970</v>
      </c>
      <c r="G7" s="1">
        <f>분기손익!T6</f>
        <v>862</v>
      </c>
      <c r="H7" s="1">
        <f>분기손익!S6</f>
        <v>1078</v>
      </c>
      <c r="I7" s="1">
        <f>분기손익!R6</f>
        <v>851</v>
      </c>
      <c r="J7" s="1">
        <f>분기손익!Q6</f>
        <v>1019</v>
      </c>
      <c r="K7" s="1">
        <f>분기손익!P6</f>
        <v>551</v>
      </c>
      <c r="L7" s="1">
        <f>분기손익!O6</f>
        <v>1142</v>
      </c>
      <c r="M7" s="1">
        <f>분기손익!N6</f>
        <v>1017</v>
      </c>
      <c r="N7" s="1">
        <f>분기손익!M6</f>
        <v>1086</v>
      </c>
      <c r="O7" s="1">
        <f>분기손익!L6</f>
        <v>897</v>
      </c>
      <c r="P7" s="1">
        <f>분기손익!K6</f>
        <v>1217</v>
      </c>
      <c r="Q7" s="1">
        <f>분기손익!J6</f>
        <v>1467</v>
      </c>
      <c r="R7" s="1">
        <f>분기손익!I6</f>
        <v>991</v>
      </c>
      <c r="S7" s="1">
        <f>분기손익!H6</f>
        <v>1122</v>
      </c>
      <c r="T7" s="1">
        <f>분기손익!G6</f>
        <v>1407</v>
      </c>
      <c r="U7" s="1">
        <f>분기손익!F6</f>
        <v>1403</v>
      </c>
      <c r="V7" s="1">
        <f>분기손익!E6</f>
        <v>1251</v>
      </c>
      <c r="W7" s="1">
        <f>분기손익!D6</f>
        <v>1217</v>
      </c>
      <c r="X7" s="1">
        <f>분기손익!C6</f>
        <v>1371</v>
      </c>
      <c r="Y7" s="1">
        <f>분기손익!B6</f>
        <v>1597</v>
      </c>
    </row>
    <row r="8" spans="1:25">
      <c r="A8" t="s">
        <v>12</v>
      </c>
      <c r="B8" s="1">
        <f>분기손익!Y14</f>
        <v>529</v>
      </c>
      <c r="C8" s="1">
        <f>분기손익!X14</f>
        <v>368</v>
      </c>
      <c r="D8" s="1">
        <f>분기손익!W14</f>
        <v>697</v>
      </c>
      <c r="E8" s="1">
        <f>분기손익!V14</f>
        <v>611</v>
      </c>
      <c r="F8" s="1">
        <f>분기손익!U14</f>
        <v>750</v>
      </c>
      <c r="G8" s="1">
        <f>분기손익!T14</f>
        <v>657</v>
      </c>
      <c r="H8" s="1">
        <f>분기손익!S14</f>
        <v>770</v>
      </c>
      <c r="I8" s="1">
        <f>분기손익!R14</f>
        <v>569</v>
      </c>
      <c r="J8" s="1">
        <f>분기손익!Q14</f>
        <v>717</v>
      </c>
      <c r="K8" s="1">
        <f>분기손익!P14</f>
        <v>395</v>
      </c>
      <c r="L8" s="1">
        <f>분기손익!O14</f>
        <v>769</v>
      </c>
      <c r="M8" s="1">
        <f>분기손익!N14</f>
        <v>755</v>
      </c>
      <c r="N8" s="1">
        <f>분기손익!M14</f>
        <v>772</v>
      </c>
      <c r="O8" s="1">
        <f>분기손익!L14</f>
        <v>709</v>
      </c>
      <c r="P8" s="1">
        <f>분기손익!K14</f>
        <v>867</v>
      </c>
      <c r="Q8" s="1">
        <f>분기손익!J14</f>
        <v>1635</v>
      </c>
      <c r="R8" s="1">
        <f>분기손익!I14</f>
        <v>777</v>
      </c>
      <c r="S8" s="1">
        <f>분기손익!H14</f>
        <v>835</v>
      </c>
      <c r="T8" s="1">
        <f>분기손익!G14</f>
        <v>1097</v>
      </c>
      <c r="U8" s="1">
        <f>분기손익!F14</f>
        <v>1141</v>
      </c>
      <c r="V8" s="1">
        <f>분기손익!E14</f>
        <v>998</v>
      </c>
      <c r="W8" s="1">
        <f>분기손익!D14</f>
        <v>762</v>
      </c>
      <c r="X8" s="1">
        <f>분기손익!C14</f>
        <v>1026</v>
      </c>
      <c r="Y8" s="1">
        <f>분기손익!B14</f>
        <v>2547</v>
      </c>
    </row>
    <row r="9" spans="1:25">
      <c r="A9" s="87" t="s">
        <v>155</v>
      </c>
      <c r="B9" s="89">
        <f>B4/B3</f>
        <v>0.54823151125401925</v>
      </c>
      <c r="C9" s="89">
        <f t="shared" ref="C9:Y9" si="0">C4/C3</f>
        <v>0.56681083541998634</v>
      </c>
      <c r="D9" s="89">
        <f t="shared" si="0"/>
        <v>0.53132075471698115</v>
      </c>
      <c r="E9" s="89">
        <f t="shared" si="0"/>
        <v>0.55122214234363764</v>
      </c>
      <c r="F9" s="89">
        <f t="shared" si="0"/>
        <v>0.54668395702111894</v>
      </c>
      <c r="G9" s="89">
        <f t="shared" si="0"/>
        <v>0.555426130848379</v>
      </c>
      <c r="H9" s="89">
        <f t="shared" si="0"/>
        <v>0.56277201205222627</v>
      </c>
      <c r="I9" s="89">
        <f t="shared" si="0"/>
        <v>0.62222991689750695</v>
      </c>
      <c r="J9" s="89">
        <f t="shared" si="0"/>
        <v>0.58372093023255811</v>
      </c>
      <c r="K9" s="89">
        <f t="shared" si="0"/>
        <v>0.61012557305162451</v>
      </c>
      <c r="L9" s="89">
        <f t="shared" si="0"/>
        <v>0.59219574604189984</v>
      </c>
      <c r="M9" s="89">
        <f t="shared" si="0"/>
        <v>0.60845969672785316</v>
      </c>
      <c r="N9" s="89">
        <f t="shared" si="0"/>
        <v>0.60685854255970606</v>
      </c>
      <c r="O9" s="89">
        <f t="shared" si="0"/>
        <v>0.62400382531080645</v>
      </c>
      <c r="P9" s="89">
        <f t="shared" si="0"/>
        <v>0.62798542706787208</v>
      </c>
      <c r="Q9" s="89">
        <f t="shared" si="0"/>
        <v>0.6209488022545796</v>
      </c>
      <c r="R9" s="89">
        <f t="shared" si="0"/>
        <v>0.62292859294968361</v>
      </c>
      <c r="S9" s="89">
        <f t="shared" si="0"/>
        <v>0.62011486202549382</v>
      </c>
      <c r="T9" s="89">
        <f t="shared" si="0"/>
        <v>0.60472399843403368</v>
      </c>
      <c r="U9" s="89">
        <f t="shared" si="0"/>
        <v>0.60554398750650706</v>
      </c>
      <c r="V9" s="89">
        <f t="shared" si="0"/>
        <v>0.61477819347942275</v>
      </c>
      <c r="W9" s="89">
        <f t="shared" si="0"/>
        <v>0.61156680105658279</v>
      </c>
      <c r="X9" s="89">
        <f t="shared" si="0"/>
        <v>0.61053039101819595</v>
      </c>
      <c r="Y9" s="89">
        <f t="shared" si="0"/>
        <v>0.62079368763054077</v>
      </c>
    </row>
    <row r="10" spans="1:25">
      <c r="A10" s="87" t="s">
        <v>156</v>
      </c>
      <c r="B10" s="89">
        <f>B6/B3</f>
        <v>0.29642282958199356</v>
      </c>
      <c r="C10" s="89">
        <f t="shared" ref="C10:Y10" si="1">C6/C3</f>
        <v>0.31846118825404052</v>
      </c>
      <c r="D10" s="89">
        <f t="shared" si="1"/>
        <v>0.27660377358490568</v>
      </c>
      <c r="E10" s="89">
        <f t="shared" si="1"/>
        <v>0.27246585190510425</v>
      </c>
      <c r="F10" s="89">
        <f t="shared" si="1"/>
        <v>0.27361985920711374</v>
      </c>
      <c r="G10" s="89">
        <f t="shared" si="1"/>
        <v>0.27722772277227725</v>
      </c>
      <c r="H10" s="89">
        <f t="shared" si="1"/>
        <v>0.25661198526950119</v>
      </c>
      <c r="I10" s="89">
        <f t="shared" si="1"/>
        <v>0.23043628808864267</v>
      </c>
      <c r="J10" s="89">
        <f t="shared" si="1"/>
        <v>0.24684385382059801</v>
      </c>
      <c r="K10" s="89">
        <f t="shared" si="1"/>
        <v>0.28024715965716562</v>
      </c>
      <c r="L10" s="89">
        <f t="shared" si="1"/>
        <v>0.2251719174796098</v>
      </c>
      <c r="M10" s="89">
        <f t="shared" si="1"/>
        <v>0.22905027932960895</v>
      </c>
      <c r="N10" s="89">
        <f t="shared" si="1"/>
        <v>0.22688303735456217</v>
      </c>
      <c r="O10" s="89">
        <f t="shared" si="1"/>
        <v>0.2330251832961428</v>
      </c>
      <c r="P10" s="89">
        <f t="shared" si="1"/>
        <v>0.2079341519363109</v>
      </c>
      <c r="Q10" s="89">
        <f t="shared" si="1"/>
        <v>0.20678722404884922</v>
      </c>
      <c r="R10" s="89">
        <f t="shared" si="1"/>
        <v>0.22777945164206087</v>
      </c>
      <c r="S10" s="89">
        <f t="shared" si="1"/>
        <v>0.22258019330438436</v>
      </c>
      <c r="T10" s="89">
        <f t="shared" si="1"/>
        <v>0.21166644917134281</v>
      </c>
      <c r="U10" s="89">
        <f t="shared" si="1"/>
        <v>0.21173867777199376</v>
      </c>
      <c r="V10" s="89">
        <f t="shared" si="1"/>
        <v>0.21793158738642437</v>
      </c>
      <c r="W10" s="89">
        <f t="shared" si="1"/>
        <v>0.21924092868066175</v>
      </c>
      <c r="X10" s="89">
        <f t="shared" si="1"/>
        <v>0.21254355400696864</v>
      </c>
      <c r="Y10" s="89">
        <f t="shared" si="1"/>
        <v>0.19389649570666048</v>
      </c>
    </row>
    <row r="11" spans="1:25">
      <c r="A11" s="87" t="s">
        <v>157</v>
      </c>
      <c r="B11" s="89">
        <f>B7/B3</f>
        <v>0.15534565916398713</v>
      </c>
      <c r="C11" s="89">
        <f t="shared" ref="C11:Y11" si="2">C7/C3</f>
        <v>0.11472797632597313</v>
      </c>
      <c r="D11" s="89">
        <f t="shared" si="2"/>
        <v>0.1920754716981132</v>
      </c>
      <c r="E11" s="89">
        <f t="shared" si="2"/>
        <v>0.17631200575125808</v>
      </c>
      <c r="F11" s="89">
        <f t="shared" si="2"/>
        <v>0.17969618377176733</v>
      </c>
      <c r="G11" s="89">
        <f t="shared" si="2"/>
        <v>0.16734614637934381</v>
      </c>
      <c r="H11" s="89">
        <f t="shared" si="2"/>
        <v>0.18044861064613324</v>
      </c>
      <c r="I11" s="89">
        <f t="shared" si="2"/>
        <v>0.14733379501385041</v>
      </c>
      <c r="J11" s="89">
        <f t="shared" si="2"/>
        <v>0.16926910299003323</v>
      </c>
      <c r="K11" s="89">
        <f t="shared" si="2"/>
        <v>0.10982658959537572</v>
      </c>
      <c r="L11" s="89">
        <f t="shared" si="2"/>
        <v>0.18263233647849034</v>
      </c>
      <c r="M11" s="89">
        <f t="shared" si="2"/>
        <v>0.16233040702314444</v>
      </c>
      <c r="N11" s="89">
        <f t="shared" si="2"/>
        <v>0.16625842008573177</v>
      </c>
      <c r="O11" s="89">
        <f t="shared" si="2"/>
        <v>0.14297099139305069</v>
      </c>
      <c r="P11" s="89">
        <f t="shared" si="2"/>
        <v>0.16421535555255701</v>
      </c>
      <c r="Q11" s="89">
        <f t="shared" si="2"/>
        <v>0.17226397369657115</v>
      </c>
      <c r="R11" s="89">
        <f t="shared" si="2"/>
        <v>0.14929195540825549</v>
      </c>
      <c r="S11" s="89">
        <f t="shared" si="2"/>
        <v>0.15716486902927582</v>
      </c>
      <c r="T11" s="89">
        <f t="shared" si="2"/>
        <v>0.18360955239462351</v>
      </c>
      <c r="U11" s="89">
        <f t="shared" si="2"/>
        <v>0.18258719416970329</v>
      </c>
      <c r="V11" s="89">
        <f t="shared" si="2"/>
        <v>0.16715660074826297</v>
      </c>
      <c r="W11" s="89">
        <f t="shared" si="2"/>
        <v>0.16919227026275546</v>
      </c>
      <c r="X11" s="89">
        <f t="shared" si="2"/>
        <v>0.17692605497483546</v>
      </c>
      <c r="Y11" s="89">
        <f t="shared" si="2"/>
        <v>0.1853098166627988</v>
      </c>
    </row>
    <row r="12" spans="1:25">
      <c r="A12" s="87" t="s">
        <v>158</v>
      </c>
      <c r="B12" s="89">
        <f>B8/B3</f>
        <v>0.10631028938906753</v>
      </c>
      <c r="C12" s="89">
        <f t="shared" ref="C12:Y12" si="3">C8/C3</f>
        <v>8.3769633507853408E-2</v>
      </c>
      <c r="D12" s="89">
        <f t="shared" si="3"/>
        <v>0.13150943396226414</v>
      </c>
      <c r="E12" s="89">
        <f t="shared" si="3"/>
        <v>0.10981308411214953</v>
      </c>
      <c r="F12" s="89">
        <f t="shared" si="3"/>
        <v>0.13894034827713969</v>
      </c>
      <c r="G12" s="89">
        <f t="shared" si="3"/>
        <v>0.12754804892253932</v>
      </c>
      <c r="H12" s="89">
        <f t="shared" si="3"/>
        <v>0.12889186474723804</v>
      </c>
      <c r="I12" s="89">
        <f t="shared" si="3"/>
        <v>9.8511080332409975E-2</v>
      </c>
      <c r="J12" s="89">
        <f t="shared" si="3"/>
        <v>0.1191029900332226</v>
      </c>
      <c r="K12" s="89">
        <f t="shared" si="3"/>
        <v>7.8732310145505288E-2</v>
      </c>
      <c r="L12" s="89">
        <f t="shared" si="3"/>
        <v>0.12298096913481529</v>
      </c>
      <c r="M12" s="89">
        <f t="shared" si="3"/>
        <v>0.12051077414205906</v>
      </c>
      <c r="N12" s="89">
        <f t="shared" si="3"/>
        <v>0.11818738518064911</v>
      </c>
      <c r="O12" s="89">
        <f t="shared" si="3"/>
        <v>0.1130060567421103</v>
      </c>
      <c r="P12" s="89">
        <f t="shared" si="3"/>
        <v>0.11698826069356362</v>
      </c>
      <c r="Q12" s="89">
        <f t="shared" si="3"/>
        <v>0.19199154532644433</v>
      </c>
      <c r="R12" s="89">
        <f t="shared" si="3"/>
        <v>0.11705332931605905</v>
      </c>
      <c r="S12" s="89">
        <f t="shared" si="3"/>
        <v>0.11696316010645749</v>
      </c>
      <c r="T12" s="89">
        <f t="shared" si="3"/>
        <v>0.14315542215842358</v>
      </c>
      <c r="U12" s="89">
        <f t="shared" si="3"/>
        <v>0.14849036959916709</v>
      </c>
      <c r="V12" s="89">
        <f t="shared" si="3"/>
        <v>0.13335114911811866</v>
      </c>
      <c r="W12" s="89">
        <f t="shared" si="3"/>
        <v>0.10593632698456833</v>
      </c>
      <c r="X12" s="89">
        <f t="shared" si="3"/>
        <v>0.13240418118466898</v>
      </c>
      <c r="Y12" s="89">
        <f t="shared" si="3"/>
        <v>0.29554420979345558</v>
      </c>
    </row>
    <row r="13" spans="1:25">
      <c r="A13" s="87" t="s">
        <v>167</v>
      </c>
      <c r="F13" s="88">
        <f>(F3-B3)/B3</f>
        <v>8.4807073954983922E-2</v>
      </c>
      <c r="G13" s="88">
        <f t="shared" ref="G13:Y13" si="4">(G3-C3)/C3</f>
        <v>0.17254723423628499</v>
      </c>
      <c r="H13" s="88">
        <f t="shared" si="4"/>
        <v>0.12716981132075472</v>
      </c>
      <c r="I13" s="88">
        <f t="shared" si="4"/>
        <v>3.8102084831056794E-2</v>
      </c>
      <c r="J13" s="88">
        <f t="shared" si="4"/>
        <v>0.11522786217117451</v>
      </c>
      <c r="K13" s="88">
        <f t="shared" si="4"/>
        <v>-2.6014366142496602E-2</v>
      </c>
      <c r="L13" s="88">
        <f t="shared" si="4"/>
        <v>4.6702376966856377E-2</v>
      </c>
      <c r="M13" s="88">
        <f t="shared" si="4"/>
        <v>8.4660664819944595E-2</v>
      </c>
      <c r="N13" s="88">
        <f t="shared" si="4"/>
        <v>8.5049833887043194E-2</v>
      </c>
      <c r="O13" s="88">
        <f t="shared" si="4"/>
        <v>0.25054813633645606</v>
      </c>
      <c r="P13" s="88">
        <f t="shared" si="4"/>
        <v>0.18519110826803134</v>
      </c>
      <c r="Q13" s="88">
        <f t="shared" si="4"/>
        <v>0.35929768555466879</v>
      </c>
      <c r="R13" s="88">
        <f t="shared" si="4"/>
        <v>1.6227801592161667E-2</v>
      </c>
      <c r="S13" s="88">
        <f t="shared" si="4"/>
        <v>0.13787057698437999</v>
      </c>
      <c r="T13" s="88">
        <f t="shared" si="4"/>
        <v>3.4003508298475239E-2</v>
      </c>
      <c r="U13" s="88">
        <f t="shared" si="4"/>
        <v>-9.7698449976514792E-2</v>
      </c>
      <c r="V13" s="88">
        <f t="shared" si="4"/>
        <v>0.12744802651401024</v>
      </c>
      <c r="W13" s="88">
        <f t="shared" si="4"/>
        <v>7.5640846056870712E-3</v>
      </c>
      <c r="X13" s="88">
        <f t="shared" si="4"/>
        <v>1.122275871068772E-2</v>
      </c>
      <c r="Y13" s="88">
        <f t="shared" si="4"/>
        <v>0.12155127537740761</v>
      </c>
    </row>
    <row r="14" spans="1:25">
      <c r="A14" s="87" t="s">
        <v>168</v>
      </c>
      <c r="F14" s="88">
        <f>(F7-B7)/B7</f>
        <v>0.25485122897800777</v>
      </c>
      <c r="G14" s="88">
        <f t="shared" ref="G14:Y14" si="5">(G7-C7)/C7</f>
        <v>0.71031746031746035</v>
      </c>
      <c r="H14" s="88">
        <f t="shared" si="5"/>
        <v>5.8939096267190572E-2</v>
      </c>
      <c r="I14" s="88">
        <f t="shared" si="5"/>
        <v>-0.1325178389398573</v>
      </c>
      <c r="J14" s="88">
        <f t="shared" si="5"/>
        <v>5.0515463917525774E-2</v>
      </c>
      <c r="K14" s="88">
        <f t="shared" si="5"/>
        <v>-0.36078886310904873</v>
      </c>
      <c r="L14" s="88">
        <f t="shared" si="5"/>
        <v>5.9369202226345084E-2</v>
      </c>
      <c r="M14" s="88">
        <f t="shared" si="5"/>
        <v>0.19506462984723855</v>
      </c>
      <c r="N14" s="88">
        <f t="shared" si="5"/>
        <v>6.5750736015701666E-2</v>
      </c>
      <c r="O14" s="88">
        <f t="shared" si="5"/>
        <v>0.62794918330308525</v>
      </c>
      <c r="P14" s="88">
        <f t="shared" si="5"/>
        <v>6.5674255691768824E-2</v>
      </c>
      <c r="Q14" s="88">
        <f t="shared" si="5"/>
        <v>0.44247787610619471</v>
      </c>
      <c r="R14" s="88">
        <f t="shared" si="5"/>
        <v>-8.7476979742173111E-2</v>
      </c>
      <c r="S14" s="88">
        <f t="shared" si="5"/>
        <v>0.25083612040133779</v>
      </c>
      <c r="T14" s="88">
        <f t="shared" si="5"/>
        <v>0.1561216105176664</v>
      </c>
      <c r="U14" s="88">
        <f t="shared" si="5"/>
        <v>-4.3626448534423996E-2</v>
      </c>
      <c r="V14" s="88">
        <f t="shared" si="5"/>
        <v>0.26236125126135218</v>
      </c>
      <c r="W14" s="88">
        <f t="shared" si="5"/>
        <v>8.4670231729055259E-2</v>
      </c>
      <c r="X14" s="88">
        <f t="shared" si="5"/>
        <v>-2.5586353944562899E-2</v>
      </c>
      <c r="Y14" s="88">
        <f t="shared" si="5"/>
        <v>0.13827512473271561</v>
      </c>
    </row>
    <row r="15" spans="1:25">
      <c r="A15" s="87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</row>
  </sheetData>
  <sortState xmlns:xlrd2="http://schemas.microsoft.com/office/spreadsheetml/2017/richdata2" columnSort="1" ref="B1:Y8">
    <sortCondition descending="1" ref="B1:Y1"/>
  </sortState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45BD9-9813-4651-89FA-6C49C55A9D51}">
  <sheetPr>
    <tabColor theme="9" tint="0.39997558519241921"/>
  </sheetPr>
  <dimension ref="B1:N19"/>
  <sheetViews>
    <sheetView zoomScale="90" zoomScaleNormal="90" workbookViewId="0">
      <selection activeCell="Z20" sqref="Z20"/>
    </sheetView>
  </sheetViews>
  <sheetFormatPr defaultRowHeight="16.5"/>
  <cols>
    <col min="2" max="2" width="11.125" bestFit="1" customWidth="1"/>
  </cols>
  <sheetData>
    <row r="1" spans="2:14">
      <c r="B1" s="168">
        <v>45753</v>
      </c>
    </row>
    <row r="2" spans="2:14">
      <c r="B2" t="s">
        <v>182</v>
      </c>
      <c r="N2" t="s">
        <v>184</v>
      </c>
    </row>
    <row r="19" spans="2:2">
      <c r="B19" t="s">
        <v>183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5AA20-939F-45D4-B738-8F999E985DEA}">
  <dimension ref="B1:U60"/>
  <sheetViews>
    <sheetView topLeftCell="A13" workbookViewId="0">
      <selection activeCell="N36" sqref="N36"/>
    </sheetView>
  </sheetViews>
  <sheetFormatPr defaultRowHeight="16.5"/>
  <sheetData>
    <row r="1" spans="2:21" ht="17.25" thickBot="1"/>
    <row r="2" spans="2:21" ht="17.25" thickBot="1">
      <c r="B2" s="171" t="s">
        <v>185</v>
      </c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</row>
    <row r="3" spans="2:21" ht="17.25" thickBot="1">
      <c r="B3" s="171" t="s">
        <v>186</v>
      </c>
      <c r="C3" s="172"/>
      <c r="D3" s="172"/>
      <c r="E3" s="173"/>
      <c r="F3" s="172"/>
      <c r="G3" s="173"/>
      <c r="H3" s="172"/>
      <c r="I3" s="173"/>
      <c r="J3" s="172"/>
      <c r="K3" s="173"/>
      <c r="L3" s="172"/>
      <c r="M3" s="173"/>
      <c r="N3" s="172"/>
      <c r="O3" s="173"/>
      <c r="P3" s="172"/>
      <c r="Q3" s="173"/>
      <c r="R3" s="172"/>
      <c r="S3" s="173"/>
      <c r="T3" s="172"/>
      <c r="U3" s="173"/>
    </row>
    <row r="4" spans="2:21" ht="17.25" thickBot="1">
      <c r="B4" s="174" t="s">
        <v>187</v>
      </c>
      <c r="C4" s="175"/>
      <c r="D4" s="169" t="s">
        <v>188</v>
      </c>
      <c r="E4" s="169" t="s">
        <v>189</v>
      </c>
      <c r="F4" s="169" t="s">
        <v>188</v>
      </c>
      <c r="G4" s="169" t="s">
        <v>189</v>
      </c>
      <c r="H4" s="169" t="s">
        <v>188</v>
      </c>
      <c r="I4" s="169" t="s">
        <v>189</v>
      </c>
      <c r="J4" s="169" t="s">
        <v>188</v>
      </c>
      <c r="K4" s="169" t="s">
        <v>189</v>
      </c>
      <c r="L4" s="169" t="s">
        <v>188</v>
      </c>
      <c r="M4" s="169" t="s">
        <v>189</v>
      </c>
      <c r="N4" s="169" t="s">
        <v>188</v>
      </c>
      <c r="O4" s="169" t="s">
        <v>189</v>
      </c>
      <c r="P4" s="169" t="s">
        <v>188</v>
      </c>
      <c r="Q4" s="169" t="s">
        <v>189</v>
      </c>
      <c r="R4" s="169" t="s">
        <v>188</v>
      </c>
      <c r="S4" s="169" t="s">
        <v>189</v>
      </c>
      <c r="T4" s="169" t="s">
        <v>188</v>
      </c>
      <c r="U4" s="169" t="s">
        <v>189</v>
      </c>
    </row>
    <row r="5" spans="2:21" ht="17.25" thickBot="1">
      <c r="B5" s="176"/>
      <c r="C5" s="177"/>
      <c r="D5" s="169" t="s">
        <v>190</v>
      </c>
      <c r="E5" s="169" t="s">
        <v>190</v>
      </c>
      <c r="F5" s="169" t="s">
        <v>190</v>
      </c>
      <c r="G5" s="169" t="s">
        <v>190</v>
      </c>
      <c r="H5" s="169" t="s">
        <v>190</v>
      </c>
      <c r="I5" s="169" t="s">
        <v>190</v>
      </c>
      <c r="J5" s="169" t="s">
        <v>190</v>
      </c>
      <c r="K5" s="169" t="s">
        <v>190</v>
      </c>
      <c r="L5" s="169" t="s">
        <v>190</v>
      </c>
      <c r="M5" s="169" t="s">
        <v>190</v>
      </c>
      <c r="N5" s="169" t="s">
        <v>190</v>
      </c>
      <c r="O5" s="169" t="s">
        <v>190</v>
      </c>
      <c r="P5" s="169" t="s">
        <v>190</v>
      </c>
      <c r="Q5" s="169" t="s">
        <v>190</v>
      </c>
      <c r="R5" s="169" t="s">
        <v>190</v>
      </c>
      <c r="S5" s="169" t="s">
        <v>190</v>
      </c>
      <c r="T5" s="169" t="s">
        <v>190</v>
      </c>
      <c r="U5" s="169" t="s">
        <v>190</v>
      </c>
    </row>
    <row r="6" spans="2:21" ht="17.25" thickBot="1">
      <c r="B6" s="178" t="s">
        <v>24</v>
      </c>
      <c r="C6" s="169" t="s">
        <v>191</v>
      </c>
      <c r="D6" s="169" t="s">
        <v>192</v>
      </c>
      <c r="E6" s="169" t="s">
        <v>192</v>
      </c>
      <c r="F6" s="169" t="s">
        <v>192</v>
      </c>
      <c r="G6" s="169" t="s">
        <v>192</v>
      </c>
      <c r="H6" s="169" t="s">
        <v>192</v>
      </c>
      <c r="I6" s="169" t="s">
        <v>192</v>
      </c>
      <c r="J6" s="169" t="s">
        <v>192</v>
      </c>
      <c r="K6" s="169" t="s">
        <v>192</v>
      </c>
      <c r="L6" s="169" t="s">
        <v>192</v>
      </c>
      <c r="M6" s="169" t="s">
        <v>192</v>
      </c>
      <c r="N6" s="169" t="s">
        <v>192</v>
      </c>
      <c r="O6" s="169" t="s">
        <v>192</v>
      </c>
      <c r="P6" s="169" t="s">
        <v>192</v>
      </c>
      <c r="Q6" s="169" t="s">
        <v>192</v>
      </c>
      <c r="R6" s="169" t="s">
        <v>192</v>
      </c>
      <c r="S6" s="169" t="s">
        <v>192</v>
      </c>
      <c r="T6" s="169" t="s">
        <v>192</v>
      </c>
      <c r="U6" s="169" t="s">
        <v>192</v>
      </c>
    </row>
    <row r="7" spans="2:21" ht="17.25" thickBot="1">
      <c r="B7" s="179"/>
      <c r="C7" s="169" t="s">
        <v>193</v>
      </c>
      <c r="D7" s="169" t="s">
        <v>192</v>
      </c>
      <c r="E7" s="169" t="s">
        <v>192</v>
      </c>
      <c r="F7" s="169" t="s">
        <v>192</v>
      </c>
      <c r="G7" s="169" t="s">
        <v>192</v>
      </c>
      <c r="H7" s="169" t="s">
        <v>192</v>
      </c>
      <c r="I7" s="169" t="s">
        <v>192</v>
      </c>
      <c r="J7" s="169" t="s">
        <v>192</v>
      </c>
      <c r="K7" s="169" t="s">
        <v>192</v>
      </c>
      <c r="L7" s="169" t="s">
        <v>192</v>
      </c>
      <c r="M7" s="169" t="s">
        <v>192</v>
      </c>
      <c r="N7" s="169" t="s">
        <v>192</v>
      </c>
      <c r="O7" s="169" t="s">
        <v>192</v>
      </c>
      <c r="P7" s="169" t="s">
        <v>192</v>
      </c>
      <c r="Q7" s="169" t="s">
        <v>192</v>
      </c>
      <c r="R7" s="169" t="s">
        <v>192</v>
      </c>
      <c r="S7" s="169" t="s">
        <v>192</v>
      </c>
      <c r="T7" s="169" t="s">
        <v>192</v>
      </c>
      <c r="U7" s="169" t="s">
        <v>192</v>
      </c>
    </row>
    <row r="8" spans="2:21" ht="17.25" thickBot="1">
      <c r="B8" s="178" t="s">
        <v>4</v>
      </c>
      <c r="C8" s="169" t="s">
        <v>191</v>
      </c>
      <c r="D8" s="169" t="s">
        <v>192</v>
      </c>
      <c r="E8" s="169" t="s">
        <v>192</v>
      </c>
      <c r="F8" s="169" t="s">
        <v>192</v>
      </c>
      <c r="G8" s="169" t="s">
        <v>192</v>
      </c>
      <c r="H8" s="169" t="s">
        <v>192</v>
      </c>
      <c r="I8" s="169" t="s">
        <v>192</v>
      </c>
      <c r="J8" s="169" t="s">
        <v>192</v>
      </c>
      <c r="K8" s="169" t="s">
        <v>192</v>
      </c>
      <c r="L8" s="169" t="s">
        <v>192</v>
      </c>
      <c r="M8" s="169" t="s">
        <v>192</v>
      </c>
      <c r="N8" s="169" t="s">
        <v>192</v>
      </c>
      <c r="O8" s="169" t="s">
        <v>192</v>
      </c>
      <c r="P8" s="169" t="s">
        <v>192</v>
      </c>
      <c r="Q8" s="169" t="s">
        <v>192</v>
      </c>
      <c r="R8" s="169" t="s">
        <v>192</v>
      </c>
      <c r="S8" s="169" t="s">
        <v>192</v>
      </c>
      <c r="T8" s="169" t="s">
        <v>192</v>
      </c>
      <c r="U8" s="169" t="s">
        <v>192</v>
      </c>
    </row>
    <row r="9" spans="2:21" ht="17.25" thickBot="1">
      <c r="B9" s="179"/>
      <c r="C9" s="169" t="s">
        <v>193</v>
      </c>
      <c r="D9" s="169" t="s">
        <v>192</v>
      </c>
      <c r="E9" s="169" t="s">
        <v>192</v>
      </c>
      <c r="F9" s="169" t="s">
        <v>192</v>
      </c>
      <c r="G9" s="169" t="s">
        <v>192</v>
      </c>
      <c r="H9" s="169" t="s">
        <v>192</v>
      </c>
      <c r="I9" s="169" t="s">
        <v>192</v>
      </c>
      <c r="J9" s="169" t="s">
        <v>192</v>
      </c>
      <c r="K9" s="169" t="s">
        <v>192</v>
      </c>
      <c r="L9" s="169" t="s">
        <v>192</v>
      </c>
      <c r="M9" s="169" t="s">
        <v>192</v>
      </c>
      <c r="N9" s="169" t="s">
        <v>192</v>
      </c>
      <c r="O9" s="169" t="s">
        <v>192</v>
      </c>
      <c r="P9" s="169" t="s">
        <v>192</v>
      </c>
      <c r="Q9" s="169" t="s">
        <v>192</v>
      </c>
      <c r="R9" s="169" t="s">
        <v>192</v>
      </c>
      <c r="S9" s="169" t="s">
        <v>192</v>
      </c>
      <c r="T9" s="169" t="s">
        <v>192</v>
      </c>
      <c r="U9" s="169" t="s">
        <v>192</v>
      </c>
    </row>
    <row r="10" spans="2:21" ht="30.75" customHeight="1" thickBot="1">
      <c r="B10" s="178" t="s">
        <v>9</v>
      </c>
      <c r="C10" s="169" t="s">
        <v>191</v>
      </c>
      <c r="D10" s="169" t="s">
        <v>192</v>
      </c>
      <c r="E10" s="169" t="s">
        <v>192</v>
      </c>
      <c r="F10" s="169" t="s">
        <v>192</v>
      </c>
      <c r="G10" s="169" t="s">
        <v>192</v>
      </c>
      <c r="H10" s="169" t="s">
        <v>192</v>
      </c>
      <c r="I10" s="169" t="s">
        <v>192</v>
      </c>
      <c r="J10" s="169" t="s">
        <v>192</v>
      </c>
      <c r="K10" s="169" t="s">
        <v>192</v>
      </c>
      <c r="L10" s="169" t="s">
        <v>192</v>
      </c>
      <c r="M10" s="169" t="s">
        <v>192</v>
      </c>
      <c r="N10" s="169" t="s">
        <v>192</v>
      </c>
      <c r="O10" s="169" t="s">
        <v>192</v>
      </c>
      <c r="P10" s="169" t="s">
        <v>192</v>
      </c>
      <c r="Q10" s="169" t="s">
        <v>192</v>
      </c>
      <c r="R10" s="169" t="s">
        <v>192</v>
      </c>
      <c r="S10" s="169" t="s">
        <v>192</v>
      </c>
      <c r="T10" s="169" t="s">
        <v>192</v>
      </c>
      <c r="U10" s="169" t="s">
        <v>192</v>
      </c>
    </row>
    <row r="11" spans="2:21" ht="17.25" thickBot="1">
      <c r="B11" s="179"/>
      <c r="C11" s="169" t="s">
        <v>193</v>
      </c>
      <c r="D11" s="169" t="s">
        <v>192</v>
      </c>
      <c r="E11" s="169" t="s">
        <v>192</v>
      </c>
      <c r="F11" s="169" t="s">
        <v>192</v>
      </c>
      <c r="G11" s="169" t="s">
        <v>192</v>
      </c>
      <c r="H11" s="169" t="s">
        <v>192</v>
      </c>
      <c r="I11" s="169" t="s">
        <v>192</v>
      </c>
      <c r="J11" s="169" t="s">
        <v>192</v>
      </c>
      <c r="K11" s="169" t="s">
        <v>192</v>
      </c>
      <c r="L11" s="169" t="s">
        <v>192</v>
      </c>
      <c r="M11" s="169" t="s">
        <v>192</v>
      </c>
      <c r="N11" s="169" t="s">
        <v>192</v>
      </c>
      <c r="O11" s="169" t="s">
        <v>192</v>
      </c>
      <c r="P11" s="169" t="s">
        <v>192</v>
      </c>
      <c r="Q11" s="169" t="s">
        <v>192</v>
      </c>
      <c r="R11" s="169" t="s">
        <v>192</v>
      </c>
      <c r="S11" s="169" t="s">
        <v>192</v>
      </c>
      <c r="T11" s="169" t="s">
        <v>192</v>
      </c>
      <c r="U11" s="169" t="s">
        <v>192</v>
      </c>
    </row>
    <row r="12" spans="2:21" ht="17.25" thickBot="1">
      <c r="B12" s="178" t="s">
        <v>96</v>
      </c>
      <c r="C12" s="169" t="s">
        <v>191</v>
      </c>
      <c r="D12" s="169" t="s">
        <v>192</v>
      </c>
      <c r="E12" s="169" t="s">
        <v>192</v>
      </c>
      <c r="F12" s="169" t="s">
        <v>192</v>
      </c>
      <c r="G12" s="169" t="s">
        <v>192</v>
      </c>
      <c r="H12" s="169" t="s">
        <v>192</v>
      </c>
      <c r="I12" s="169" t="s">
        <v>192</v>
      </c>
      <c r="J12" s="169" t="s">
        <v>192</v>
      </c>
      <c r="K12" s="169" t="s">
        <v>192</v>
      </c>
      <c r="L12" s="169" t="s">
        <v>192</v>
      </c>
      <c r="M12" s="169" t="s">
        <v>192</v>
      </c>
      <c r="N12" s="169" t="s">
        <v>192</v>
      </c>
      <c r="O12" s="169" t="s">
        <v>192</v>
      </c>
      <c r="P12" s="169" t="s">
        <v>192</v>
      </c>
      <c r="Q12" s="169" t="s">
        <v>192</v>
      </c>
      <c r="R12" s="169" t="s">
        <v>192</v>
      </c>
      <c r="S12" s="169" t="s">
        <v>192</v>
      </c>
      <c r="T12" s="169" t="s">
        <v>192</v>
      </c>
      <c r="U12" s="169" t="s">
        <v>192</v>
      </c>
    </row>
    <row r="13" spans="2:21" ht="17.25" thickBot="1">
      <c r="B13" s="179"/>
      <c r="C13" s="169" t="s">
        <v>193</v>
      </c>
      <c r="D13" s="169" t="s">
        <v>192</v>
      </c>
      <c r="E13" s="169" t="s">
        <v>192</v>
      </c>
      <c r="F13" s="169" t="s">
        <v>192</v>
      </c>
      <c r="G13" s="169" t="s">
        <v>192</v>
      </c>
      <c r="H13" s="169" t="s">
        <v>192</v>
      </c>
      <c r="I13" s="169" t="s">
        <v>192</v>
      </c>
      <c r="J13" s="169" t="s">
        <v>192</v>
      </c>
      <c r="K13" s="169" t="s">
        <v>192</v>
      </c>
      <c r="L13" s="169" t="s">
        <v>192</v>
      </c>
      <c r="M13" s="169" t="s">
        <v>192</v>
      </c>
      <c r="N13" s="169" t="s">
        <v>192</v>
      </c>
      <c r="O13" s="169" t="s">
        <v>192</v>
      </c>
      <c r="P13" s="169" t="s">
        <v>192</v>
      </c>
      <c r="Q13" s="169" t="s">
        <v>192</v>
      </c>
      <c r="R13" s="169" t="s">
        <v>192</v>
      </c>
      <c r="S13" s="169" t="s">
        <v>192</v>
      </c>
      <c r="T13" s="169" t="s">
        <v>192</v>
      </c>
      <c r="U13" s="169" t="s">
        <v>192</v>
      </c>
    </row>
    <row r="14" spans="2:21" ht="18.75" customHeight="1" thickBot="1">
      <c r="B14" s="178" t="s">
        <v>194</v>
      </c>
      <c r="C14" s="169" t="s">
        <v>191</v>
      </c>
      <c r="D14" s="169" t="s">
        <v>192</v>
      </c>
      <c r="E14" s="169" t="s">
        <v>192</v>
      </c>
      <c r="F14" s="169" t="s">
        <v>192</v>
      </c>
      <c r="G14" s="169" t="s">
        <v>192</v>
      </c>
      <c r="H14" s="169" t="s">
        <v>192</v>
      </c>
      <c r="I14" s="169" t="s">
        <v>192</v>
      </c>
      <c r="J14" s="169" t="s">
        <v>192</v>
      </c>
      <c r="K14" s="169" t="s">
        <v>192</v>
      </c>
      <c r="L14" s="169" t="s">
        <v>192</v>
      </c>
      <c r="M14" s="169" t="s">
        <v>192</v>
      </c>
      <c r="N14" s="169" t="s">
        <v>192</v>
      </c>
      <c r="O14" s="169" t="s">
        <v>192</v>
      </c>
      <c r="P14" s="169" t="s">
        <v>192</v>
      </c>
      <c r="Q14" s="169" t="s">
        <v>192</v>
      </c>
      <c r="R14" s="169" t="s">
        <v>192</v>
      </c>
      <c r="S14" s="169" t="s">
        <v>192</v>
      </c>
      <c r="T14" s="169" t="s">
        <v>192</v>
      </c>
      <c r="U14" s="169" t="s">
        <v>192</v>
      </c>
    </row>
    <row r="15" spans="2:21" ht="17.25" thickBot="1">
      <c r="B15" s="179"/>
      <c r="C15" s="169" t="s">
        <v>193</v>
      </c>
      <c r="D15" s="169" t="s">
        <v>192</v>
      </c>
      <c r="E15" s="169" t="s">
        <v>192</v>
      </c>
      <c r="F15" s="169" t="s">
        <v>192</v>
      </c>
      <c r="G15" s="169" t="s">
        <v>192</v>
      </c>
      <c r="H15" s="169" t="s">
        <v>192</v>
      </c>
      <c r="I15" s="169" t="s">
        <v>192</v>
      </c>
      <c r="J15" s="169" t="s">
        <v>192</v>
      </c>
      <c r="K15" s="169" t="s">
        <v>192</v>
      </c>
      <c r="L15" s="169" t="s">
        <v>192</v>
      </c>
      <c r="M15" s="169" t="s">
        <v>192</v>
      </c>
      <c r="N15" s="169" t="s">
        <v>192</v>
      </c>
      <c r="O15" s="169" t="s">
        <v>192</v>
      </c>
      <c r="P15" s="169" t="s">
        <v>192</v>
      </c>
      <c r="Q15" s="169" t="s">
        <v>192</v>
      </c>
      <c r="R15" s="169" t="s">
        <v>192</v>
      </c>
      <c r="S15" s="169" t="s">
        <v>192</v>
      </c>
      <c r="T15" s="169" t="s">
        <v>192</v>
      </c>
      <c r="U15" s="169" t="s">
        <v>192</v>
      </c>
    </row>
    <row r="16" spans="2:21" ht="36.75" thickBot="1">
      <c r="B16" s="171" t="s">
        <v>195</v>
      </c>
      <c r="C16" s="173"/>
      <c r="D16" s="169" t="s">
        <v>196</v>
      </c>
      <c r="E16" s="169" t="s">
        <v>197</v>
      </c>
      <c r="F16" s="169" t="s">
        <v>212</v>
      </c>
      <c r="G16" s="169" t="s">
        <v>213</v>
      </c>
      <c r="H16" s="169" t="s">
        <v>214</v>
      </c>
      <c r="I16" s="169" t="s">
        <v>215</v>
      </c>
      <c r="J16" s="169" t="s">
        <v>216</v>
      </c>
      <c r="K16" s="169" t="s">
        <v>217</v>
      </c>
      <c r="L16" s="169" t="s">
        <v>218</v>
      </c>
      <c r="M16" s="169" t="s">
        <v>219</v>
      </c>
      <c r="N16" s="169" t="s">
        <v>220</v>
      </c>
      <c r="O16" s="169" t="s">
        <v>221</v>
      </c>
      <c r="P16" s="169" t="s">
        <v>222</v>
      </c>
      <c r="Q16" s="169" t="s">
        <v>223</v>
      </c>
      <c r="R16" s="169" t="s">
        <v>224</v>
      </c>
      <c r="S16" s="169" t="s">
        <v>225</v>
      </c>
      <c r="T16" s="169" t="s">
        <v>226</v>
      </c>
      <c r="U16" s="169" t="s">
        <v>227</v>
      </c>
    </row>
    <row r="17" spans="2:21" ht="17.25" thickBot="1">
      <c r="B17" s="171" t="s">
        <v>198</v>
      </c>
      <c r="C17" s="173"/>
      <c r="D17" s="169">
        <f>SUM(D18:D21)</f>
        <v>2249</v>
      </c>
      <c r="E17" s="169">
        <f t="shared" ref="E17:U17" si="0">SUM(E18:E21)</f>
        <v>3180</v>
      </c>
      <c r="F17" s="169">
        <f t="shared" si="0"/>
        <v>3257</v>
      </c>
      <c r="G17" s="169">
        <f t="shared" si="0"/>
        <v>2833</v>
      </c>
      <c r="H17" s="169">
        <f t="shared" si="0"/>
        <v>2702</v>
      </c>
      <c r="I17" s="169">
        <f t="shared" si="0"/>
        <v>2634</v>
      </c>
      <c r="J17" s="169">
        <f t="shared" si="0"/>
        <v>2652</v>
      </c>
      <c r="K17" s="169">
        <f t="shared" si="0"/>
        <v>2484</v>
      </c>
      <c r="L17" s="169">
        <f t="shared" si="0"/>
        <v>2288</v>
      </c>
      <c r="M17" s="169">
        <f t="shared" si="0"/>
        <v>2484</v>
      </c>
      <c r="N17" s="169">
        <f t="shared" si="0"/>
        <v>2438</v>
      </c>
      <c r="O17" s="169">
        <f t="shared" si="0"/>
        <v>2308</v>
      </c>
      <c r="P17" s="169">
        <f t="shared" si="0"/>
        <v>1935</v>
      </c>
      <c r="Q17" s="169">
        <f t="shared" si="0"/>
        <v>3224</v>
      </c>
      <c r="R17" s="169">
        <f t="shared" si="0"/>
        <v>2765</v>
      </c>
      <c r="S17" s="169">
        <f t="shared" si="0"/>
        <v>2516</v>
      </c>
      <c r="T17" s="169">
        <f t="shared" si="0"/>
        <v>2451</v>
      </c>
      <c r="U17" s="169">
        <f t="shared" si="0"/>
        <v>2695</v>
      </c>
    </row>
    <row r="18" spans="2:21" ht="17.25" thickBot="1">
      <c r="B18" s="171" t="s">
        <v>199</v>
      </c>
      <c r="C18" s="173"/>
      <c r="D18" s="169">
        <v>890</v>
      </c>
      <c r="E18" s="169">
        <v>945</v>
      </c>
      <c r="F18" s="169">
        <v>957</v>
      </c>
      <c r="G18" s="169">
        <v>938</v>
      </c>
      <c r="H18" s="169">
        <v>988</v>
      </c>
      <c r="I18" s="169">
        <v>885</v>
      </c>
      <c r="J18" s="169">
        <v>905</v>
      </c>
      <c r="K18" s="169">
        <v>920</v>
      </c>
      <c r="L18" s="169">
        <v>854</v>
      </c>
      <c r="M18" s="169">
        <v>969</v>
      </c>
      <c r="N18" s="169">
        <v>954</v>
      </c>
      <c r="O18" s="169">
        <v>922</v>
      </c>
      <c r="P18" s="169">
        <v>860</v>
      </c>
      <c r="Q18" s="169">
        <v>934</v>
      </c>
      <c r="R18" s="169">
        <v>911</v>
      </c>
      <c r="S18" s="169">
        <v>925</v>
      </c>
      <c r="T18" s="169">
        <v>930</v>
      </c>
      <c r="U18" s="169">
        <v>906</v>
      </c>
    </row>
    <row r="19" spans="2:21" ht="17.25" thickBot="1">
      <c r="B19" s="171" t="s">
        <v>200</v>
      </c>
      <c r="C19" s="173"/>
      <c r="D19" s="169">
        <v>799</v>
      </c>
      <c r="E19" s="170">
        <v>1420</v>
      </c>
      <c r="F19" s="170">
        <v>1370</v>
      </c>
      <c r="G19" s="170">
        <v>1064</v>
      </c>
      <c r="H19" s="170">
        <v>1022</v>
      </c>
      <c r="I19" s="170">
        <v>1131</v>
      </c>
      <c r="J19" s="170">
        <v>1097</v>
      </c>
      <c r="K19" s="169">
        <v>995</v>
      </c>
      <c r="L19" s="169">
        <v>931</v>
      </c>
      <c r="M19" s="169">
        <v>994</v>
      </c>
      <c r="N19" s="170">
        <v>1033</v>
      </c>
      <c r="O19" s="169">
        <v>904</v>
      </c>
      <c r="P19" s="169">
        <v>562</v>
      </c>
      <c r="Q19" s="170">
        <v>1598</v>
      </c>
      <c r="R19" s="170">
        <v>1057</v>
      </c>
      <c r="S19" s="169">
        <v>881</v>
      </c>
      <c r="T19" s="169">
        <v>939</v>
      </c>
      <c r="U19" s="170">
        <v>1209</v>
      </c>
    </row>
    <row r="20" spans="2:21" ht="17.25" thickBot="1">
      <c r="B20" s="171" t="s">
        <v>201</v>
      </c>
      <c r="C20" s="173"/>
      <c r="D20" s="169">
        <v>341</v>
      </c>
      <c r="E20" s="169">
        <v>617</v>
      </c>
      <c r="F20" s="169">
        <v>710</v>
      </c>
      <c r="G20" s="169">
        <v>601</v>
      </c>
      <c r="H20" s="169">
        <v>452</v>
      </c>
      <c r="I20" s="169">
        <v>394</v>
      </c>
      <c r="J20" s="169">
        <v>430</v>
      </c>
      <c r="K20" s="169">
        <v>393</v>
      </c>
      <c r="L20" s="169">
        <v>339</v>
      </c>
      <c r="M20" s="169">
        <v>350</v>
      </c>
      <c r="N20" s="169">
        <v>295</v>
      </c>
      <c r="O20" s="169">
        <v>308</v>
      </c>
      <c r="P20" s="169">
        <v>328</v>
      </c>
      <c r="Q20" s="169">
        <v>546</v>
      </c>
      <c r="R20" s="169">
        <v>635</v>
      </c>
      <c r="S20" s="169">
        <v>531</v>
      </c>
      <c r="T20" s="169">
        <v>403</v>
      </c>
      <c r="U20" s="169">
        <v>402</v>
      </c>
    </row>
    <row r="21" spans="2:21" ht="17.25" thickBot="1">
      <c r="B21" s="171" t="s">
        <v>202</v>
      </c>
      <c r="C21" s="173"/>
      <c r="D21" s="169">
        <v>219</v>
      </c>
      <c r="E21" s="169">
        <v>198</v>
      </c>
      <c r="F21" s="169">
        <v>220</v>
      </c>
      <c r="G21" s="169">
        <v>230</v>
      </c>
      <c r="H21" s="169">
        <v>240</v>
      </c>
      <c r="I21" s="169">
        <v>224</v>
      </c>
      <c r="J21" s="169">
        <v>220</v>
      </c>
      <c r="K21" s="169">
        <v>176</v>
      </c>
      <c r="L21" s="169">
        <v>164</v>
      </c>
      <c r="M21" s="169">
        <v>171</v>
      </c>
      <c r="N21" s="169">
        <v>156</v>
      </c>
      <c r="O21" s="169">
        <v>174</v>
      </c>
      <c r="P21" s="169">
        <v>185</v>
      </c>
      <c r="Q21" s="169">
        <v>146</v>
      </c>
      <c r="R21" s="169">
        <v>162</v>
      </c>
      <c r="S21" s="169">
        <v>179</v>
      </c>
      <c r="T21" s="169">
        <v>179</v>
      </c>
      <c r="U21" s="169">
        <v>178</v>
      </c>
    </row>
    <row r="22" spans="2:21" ht="17.25" thickBot="1">
      <c r="B22" s="171" t="s">
        <v>203</v>
      </c>
      <c r="C22" s="173"/>
      <c r="D22" s="169">
        <f>SUM(D23:D26)</f>
        <v>327</v>
      </c>
      <c r="E22" s="169">
        <f t="shared" ref="E22:U22" si="1">SUM(E23:E26)</f>
        <v>568</v>
      </c>
      <c r="F22" s="169">
        <f t="shared" si="1"/>
        <v>607</v>
      </c>
      <c r="G22" s="169">
        <f t="shared" si="1"/>
        <v>568</v>
      </c>
      <c r="H22" s="169">
        <f t="shared" si="1"/>
        <v>513</v>
      </c>
      <c r="I22" s="169">
        <f t="shared" si="1"/>
        <v>500</v>
      </c>
      <c r="J22" s="169">
        <f t="shared" si="1"/>
        <v>491</v>
      </c>
      <c r="K22" s="169">
        <f t="shared" si="1"/>
        <v>416</v>
      </c>
      <c r="L22" s="169">
        <f t="shared" si="1"/>
        <v>359</v>
      </c>
      <c r="M22" s="169">
        <f t="shared" si="1"/>
        <v>455</v>
      </c>
      <c r="N22" s="169">
        <f t="shared" si="1"/>
        <v>434</v>
      </c>
      <c r="O22" s="169">
        <f t="shared" si="1"/>
        <v>392</v>
      </c>
      <c r="P22" s="169">
        <f t="shared" si="1"/>
        <v>241</v>
      </c>
      <c r="Q22" s="169">
        <f t="shared" si="1"/>
        <v>621</v>
      </c>
      <c r="R22" s="169">
        <f t="shared" si="1"/>
        <v>517</v>
      </c>
      <c r="S22" s="169">
        <f t="shared" si="1"/>
        <v>492</v>
      </c>
      <c r="T22" s="169">
        <f t="shared" si="1"/>
        <v>470</v>
      </c>
      <c r="U22" s="169">
        <f t="shared" si="1"/>
        <v>518</v>
      </c>
    </row>
    <row r="23" spans="2:21" ht="17.25" thickBot="1">
      <c r="B23" s="171" t="s">
        <v>199</v>
      </c>
      <c r="C23" s="173"/>
      <c r="D23" s="169">
        <v>140</v>
      </c>
      <c r="E23" s="169">
        <v>172</v>
      </c>
      <c r="F23" s="169">
        <v>98</v>
      </c>
      <c r="G23" s="169">
        <v>164</v>
      </c>
      <c r="H23" s="169">
        <v>177</v>
      </c>
      <c r="I23" s="169">
        <v>134</v>
      </c>
      <c r="J23" s="169">
        <v>152</v>
      </c>
      <c r="K23" s="169">
        <v>151</v>
      </c>
      <c r="L23" s="169">
        <v>129</v>
      </c>
      <c r="M23" s="169">
        <v>175</v>
      </c>
      <c r="N23" s="169">
        <v>163</v>
      </c>
      <c r="O23" s="169">
        <v>149</v>
      </c>
      <c r="P23" s="169">
        <v>128</v>
      </c>
      <c r="Q23" s="169">
        <v>162</v>
      </c>
      <c r="R23" s="169">
        <v>118</v>
      </c>
      <c r="S23" s="169">
        <v>159</v>
      </c>
      <c r="T23" s="169">
        <v>164</v>
      </c>
      <c r="U23" s="169">
        <v>143</v>
      </c>
    </row>
    <row r="24" spans="2:21" ht="17.25" thickBot="1">
      <c r="B24" s="171" t="s">
        <v>204</v>
      </c>
      <c r="C24" s="173"/>
      <c r="D24" s="169">
        <v>113</v>
      </c>
      <c r="E24" s="169">
        <v>244</v>
      </c>
      <c r="F24" s="169">
        <v>298</v>
      </c>
      <c r="G24" s="169">
        <v>212</v>
      </c>
      <c r="H24" s="169">
        <v>193</v>
      </c>
      <c r="I24" s="169">
        <v>250</v>
      </c>
      <c r="J24" s="169">
        <v>217</v>
      </c>
      <c r="K24" s="169">
        <v>169</v>
      </c>
      <c r="L24" s="169">
        <v>155</v>
      </c>
      <c r="M24" s="169">
        <v>191</v>
      </c>
      <c r="N24" s="169">
        <v>214</v>
      </c>
      <c r="O24" s="169">
        <v>170</v>
      </c>
      <c r="P24" s="169">
        <v>39</v>
      </c>
      <c r="Q24" s="169">
        <v>333</v>
      </c>
      <c r="R24" s="169">
        <v>222</v>
      </c>
      <c r="S24" s="169">
        <v>175</v>
      </c>
      <c r="T24" s="169">
        <v>191</v>
      </c>
      <c r="U24" s="169">
        <v>273</v>
      </c>
    </row>
    <row r="25" spans="2:21" ht="17.25" thickBot="1">
      <c r="B25" s="171" t="s">
        <v>201</v>
      </c>
      <c r="C25" s="173"/>
      <c r="D25" s="169">
        <v>47</v>
      </c>
      <c r="E25" s="169">
        <v>125</v>
      </c>
      <c r="F25" s="169">
        <v>169</v>
      </c>
      <c r="G25" s="169">
        <v>149</v>
      </c>
      <c r="H25" s="169">
        <v>97</v>
      </c>
      <c r="I25" s="169">
        <v>76</v>
      </c>
      <c r="J25" s="169">
        <v>90</v>
      </c>
      <c r="K25" s="169">
        <v>73</v>
      </c>
      <c r="L25" s="169">
        <v>55</v>
      </c>
      <c r="M25" s="169">
        <v>64</v>
      </c>
      <c r="N25" s="169">
        <v>35</v>
      </c>
      <c r="O25" s="169">
        <v>46</v>
      </c>
      <c r="P25" s="169">
        <v>45</v>
      </c>
      <c r="Q25" s="169">
        <v>104</v>
      </c>
      <c r="R25" s="169">
        <v>149</v>
      </c>
      <c r="S25" s="169">
        <v>125</v>
      </c>
      <c r="T25" s="169">
        <v>82</v>
      </c>
      <c r="U25" s="169">
        <v>76</v>
      </c>
    </row>
    <row r="26" spans="2:21" ht="17.25" thickBot="1">
      <c r="B26" s="171" t="s">
        <v>202</v>
      </c>
      <c r="C26" s="173"/>
      <c r="D26" s="169">
        <v>27</v>
      </c>
      <c r="E26" s="169">
        <v>27</v>
      </c>
      <c r="F26" s="169">
        <v>42</v>
      </c>
      <c r="G26" s="169">
        <v>43</v>
      </c>
      <c r="H26" s="169">
        <v>46</v>
      </c>
      <c r="I26" s="169">
        <v>40</v>
      </c>
      <c r="J26" s="169">
        <v>32</v>
      </c>
      <c r="K26" s="169">
        <v>23</v>
      </c>
      <c r="L26" s="169">
        <v>20</v>
      </c>
      <c r="M26" s="169">
        <v>25</v>
      </c>
      <c r="N26" s="169">
        <v>22</v>
      </c>
      <c r="O26" s="169">
        <v>27</v>
      </c>
      <c r="P26" s="169">
        <v>29</v>
      </c>
      <c r="Q26" s="169">
        <v>22</v>
      </c>
      <c r="R26" s="169">
        <v>28</v>
      </c>
      <c r="S26" s="169">
        <v>33</v>
      </c>
      <c r="T26" s="169">
        <v>33</v>
      </c>
      <c r="U26" s="169">
        <v>26</v>
      </c>
    </row>
    <row r="27" spans="2:21" ht="17.25" thickBot="1">
      <c r="B27" s="174" t="s">
        <v>205</v>
      </c>
      <c r="C27" s="175"/>
      <c r="D27" s="171" t="s">
        <v>206</v>
      </c>
      <c r="E27" s="173"/>
      <c r="F27" s="171" t="s">
        <v>206</v>
      </c>
      <c r="G27" s="173"/>
      <c r="H27" s="171" t="s">
        <v>206</v>
      </c>
      <c r="I27" s="173"/>
      <c r="J27" s="171" t="s">
        <v>206</v>
      </c>
      <c r="K27" s="173"/>
      <c r="L27" s="171" t="s">
        <v>206</v>
      </c>
      <c r="M27" s="173"/>
      <c r="N27" s="171" t="s">
        <v>206</v>
      </c>
      <c r="O27" s="173"/>
      <c r="P27" s="171" t="s">
        <v>206</v>
      </c>
      <c r="Q27" s="173"/>
      <c r="R27" s="171" t="s">
        <v>206</v>
      </c>
      <c r="S27" s="173"/>
      <c r="T27" s="171" t="s">
        <v>206</v>
      </c>
      <c r="U27" s="173"/>
    </row>
    <row r="28" spans="2:21" ht="17.25" thickBot="1">
      <c r="B28" s="180"/>
      <c r="C28" s="181"/>
      <c r="D28" s="171" t="s">
        <v>207</v>
      </c>
      <c r="E28" s="173"/>
      <c r="F28" s="171" t="s">
        <v>207</v>
      </c>
      <c r="G28" s="173"/>
      <c r="H28" s="171" t="s">
        <v>207</v>
      </c>
      <c r="I28" s="173"/>
      <c r="J28" s="171" t="s">
        <v>207</v>
      </c>
      <c r="K28" s="173"/>
      <c r="L28" s="171" t="s">
        <v>207</v>
      </c>
      <c r="M28" s="173"/>
      <c r="N28" s="171" t="s">
        <v>207</v>
      </c>
      <c r="O28" s="173"/>
      <c r="P28" s="171" t="s">
        <v>207</v>
      </c>
      <c r="Q28" s="173"/>
      <c r="R28" s="171" t="s">
        <v>207</v>
      </c>
      <c r="S28" s="173"/>
      <c r="T28" s="171" t="s">
        <v>207</v>
      </c>
      <c r="U28" s="173"/>
    </row>
    <row r="29" spans="2:21" ht="17.25" thickBot="1">
      <c r="B29" s="180"/>
      <c r="C29" s="181"/>
      <c r="D29" s="171" t="s">
        <v>208</v>
      </c>
      <c r="E29" s="173"/>
      <c r="F29" s="171" t="s">
        <v>208</v>
      </c>
      <c r="G29" s="173"/>
      <c r="H29" s="171" t="s">
        <v>208</v>
      </c>
      <c r="I29" s="173"/>
      <c r="J29" s="171" t="s">
        <v>208</v>
      </c>
      <c r="K29" s="173"/>
      <c r="L29" s="171" t="s">
        <v>208</v>
      </c>
      <c r="M29" s="173"/>
      <c r="N29" s="171" t="s">
        <v>208</v>
      </c>
      <c r="O29" s="173"/>
      <c r="P29" s="171" t="s">
        <v>208</v>
      </c>
      <c r="Q29" s="173"/>
      <c r="R29" s="171" t="s">
        <v>208</v>
      </c>
      <c r="S29" s="173"/>
      <c r="T29" s="171" t="s">
        <v>208</v>
      </c>
      <c r="U29" s="173"/>
    </row>
    <row r="30" spans="2:21" ht="17.25" thickBot="1">
      <c r="B30" s="176"/>
      <c r="C30" s="177"/>
      <c r="D30" s="171" t="s">
        <v>209</v>
      </c>
      <c r="E30" s="173"/>
      <c r="F30" s="171" t="s">
        <v>209</v>
      </c>
      <c r="G30" s="173"/>
      <c r="H30" s="171" t="s">
        <v>209</v>
      </c>
      <c r="I30" s="173"/>
      <c r="J30" s="171" t="s">
        <v>209</v>
      </c>
      <c r="K30" s="173"/>
      <c r="L30" s="171" t="s">
        <v>209</v>
      </c>
      <c r="M30" s="173"/>
      <c r="N30" s="171" t="s">
        <v>209</v>
      </c>
      <c r="O30" s="173"/>
      <c r="P30" s="171" t="s">
        <v>209</v>
      </c>
      <c r="Q30" s="173"/>
      <c r="R30" s="171" t="s">
        <v>209</v>
      </c>
      <c r="S30" s="173"/>
      <c r="T30" s="171" t="s">
        <v>209</v>
      </c>
      <c r="U30" s="173"/>
    </row>
    <row r="31" spans="2:21" ht="17.25" thickBot="1">
      <c r="B31" s="171" t="s">
        <v>210</v>
      </c>
      <c r="C31" s="172"/>
      <c r="D31" s="172"/>
      <c r="E31" s="173"/>
      <c r="F31" s="172"/>
      <c r="G31" s="173"/>
      <c r="H31" s="172"/>
      <c r="I31" s="173"/>
      <c r="J31" s="172"/>
      <c r="K31" s="173"/>
      <c r="L31" s="172"/>
      <c r="M31" s="173"/>
      <c r="N31" s="172"/>
      <c r="O31" s="173"/>
      <c r="P31" s="172"/>
      <c r="Q31" s="173"/>
      <c r="R31" s="172"/>
      <c r="S31" s="173"/>
      <c r="T31" s="172"/>
      <c r="U31" s="173"/>
    </row>
    <row r="32" spans="2:21" ht="17.25" thickBot="1">
      <c r="B32" s="171" t="s">
        <v>211</v>
      </c>
      <c r="C32" s="172"/>
      <c r="D32" s="172"/>
      <c r="E32" s="172"/>
      <c r="F32" s="172"/>
      <c r="G32" s="172"/>
      <c r="H32" s="172"/>
      <c r="I32" s="172"/>
      <c r="J32" s="172"/>
      <c r="K32" s="172"/>
      <c r="L32" s="172"/>
      <c r="M32" s="172"/>
      <c r="N32" s="172"/>
      <c r="O32" s="172"/>
      <c r="P32" s="172"/>
      <c r="Q32" s="172"/>
      <c r="R32" s="172"/>
      <c r="S32" s="172"/>
      <c r="T32" s="172"/>
      <c r="U32" s="172"/>
    </row>
    <row r="33" spans="20:21" ht="24" customHeight="1">
      <c r="T33" s="182"/>
      <c r="U33" s="182"/>
    </row>
    <row r="34" spans="20:21">
      <c r="T34" s="183"/>
      <c r="U34" s="183"/>
    </row>
    <row r="35" spans="20:21">
      <c r="T35" s="184">
        <v>117200</v>
      </c>
      <c r="U35" s="184"/>
    </row>
    <row r="36" spans="20:21">
      <c r="T36" s="183">
        <f>T35*1.1</f>
        <v>128920.00000000001</v>
      </c>
      <c r="U36" s="183"/>
    </row>
    <row r="37" spans="20:21">
      <c r="T37" s="183"/>
      <c r="U37" s="183"/>
    </row>
    <row r="38" spans="20:21">
      <c r="T38" s="183"/>
      <c r="U38" s="183"/>
    </row>
    <row r="39" spans="20:21">
      <c r="T39" s="183"/>
      <c r="U39" s="183"/>
    </row>
    <row r="40" spans="20:21">
      <c r="T40" s="183"/>
      <c r="U40" s="183"/>
    </row>
    <row r="41" spans="20:21">
      <c r="T41" s="183"/>
      <c r="U41" s="183"/>
    </row>
    <row r="42" spans="20:21">
      <c r="T42" s="184"/>
      <c r="U42" s="184"/>
    </row>
    <row r="43" spans="20:21">
      <c r="T43" s="183"/>
      <c r="U43" s="183"/>
    </row>
    <row r="44" spans="20:21">
      <c r="T44" s="183"/>
      <c r="U44" s="183"/>
    </row>
    <row r="45" spans="20:21">
      <c r="T45" s="183"/>
      <c r="U45" s="183"/>
    </row>
    <row r="46" spans="20:21">
      <c r="T46" s="183"/>
      <c r="U46" s="183"/>
    </row>
    <row r="47" spans="20:21">
      <c r="T47" s="184"/>
      <c r="U47" s="184"/>
    </row>
    <row r="48" spans="20:21" ht="24" customHeight="1">
      <c r="T48" s="183"/>
      <c r="U48" s="183"/>
    </row>
    <row r="49" spans="20:21" ht="24" customHeight="1">
      <c r="T49" s="183"/>
      <c r="U49" s="183"/>
    </row>
    <row r="50" spans="20:21">
      <c r="T50" s="184"/>
      <c r="U50" s="184"/>
    </row>
    <row r="51" spans="20:21" ht="24" customHeight="1">
      <c r="T51" s="183"/>
      <c r="U51" s="183"/>
    </row>
    <row r="52" spans="20:21">
      <c r="T52" s="184"/>
      <c r="U52" s="184"/>
    </row>
    <row r="53" spans="20:21" ht="36" customHeight="1">
      <c r="T53" s="183"/>
      <c r="U53" s="183"/>
    </row>
    <row r="54" spans="20:21">
      <c r="T54" s="184"/>
      <c r="U54" s="184"/>
    </row>
    <row r="55" spans="20:21" ht="48" customHeight="1">
      <c r="T55" s="183"/>
      <c r="U55" s="183"/>
    </row>
    <row r="56" spans="20:21">
      <c r="T56" s="184"/>
      <c r="U56" s="184"/>
    </row>
    <row r="57" spans="20:21" ht="24" customHeight="1">
      <c r="T57" s="183"/>
      <c r="U57" s="183"/>
    </row>
    <row r="58" spans="20:21">
      <c r="T58" s="183"/>
      <c r="U58" s="183"/>
    </row>
    <row r="59" spans="20:21" ht="48" customHeight="1" thickBot="1">
      <c r="T59" s="185"/>
      <c r="U59" s="185"/>
    </row>
    <row r="60" spans="20:21" ht="17.25" thickBot="1">
      <c r="T60" s="171" t="s">
        <v>192</v>
      </c>
      <c r="U60" s="172"/>
    </row>
  </sheetData>
  <mergeCells count="118">
    <mergeCell ref="T58:U58"/>
    <mergeCell ref="T59:U59"/>
    <mergeCell ref="T60:U60"/>
    <mergeCell ref="T52:U52"/>
    <mergeCell ref="T53:U53"/>
    <mergeCell ref="T54:U54"/>
    <mergeCell ref="T55:U55"/>
    <mergeCell ref="T56:U56"/>
    <mergeCell ref="T57:U57"/>
    <mergeCell ref="T46:U46"/>
    <mergeCell ref="T47:U47"/>
    <mergeCell ref="T48:U48"/>
    <mergeCell ref="T49:U49"/>
    <mergeCell ref="T50:U50"/>
    <mergeCell ref="T51:U51"/>
    <mergeCell ref="T40:U40"/>
    <mergeCell ref="T41:U41"/>
    <mergeCell ref="T42:U42"/>
    <mergeCell ref="T43:U43"/>
    <mergeCell ref="T44:U44"/>
    <mergeCell ref="T45:U45"/>
    <mergeCell ref="T34:U34"/>
    <mergeCell ref="T35:U35"/>
    <mergeCell ref="T36:U36"/>
    <mergeCell ref="T37:U37"/>
    <mergeCell ref="T38:U38"/>
    <mergeCell ref="T39:U39"/>
    <mergeCell ref="T30:U30"/>
    <mergeCell ref="T31:U31"/>
    <mergeCell ref="T32:U32"/>
    <mergeCell ref="T33:U33"/>
    <mergeCell ref="T27:U27"/>
    <mergeCell ref="T28:U28"/>
    <mergeCell ref="T29:U29"/>
    <mergeCell ref="R30:S30"/>
    <mergeCell ref="R31:S31"/>
    <mergeCell ref="R32:S32"/>
    <mergeCell ref="T2:U2"/>
    <mergeCell ref="T3:U3"/>
    <mergeCell ref="R27:S27"/>
    <mergeCell ref="R28:S28"/>
    <mergeCell ref="R29:S29"/>
    <mergeCell ref="P30:Q30"/>
    <mergeCell ref="P31:Q31"/>
    <mergeCell ref="P32:Q32"/>
    <mergeCell ref="R2:S2"/>
    <mergeCell ref="R3:S3"/>
    <mergeCell ref="P27:Q27"/>
    <mergeCell ref="P28:Q28"/>
    <mergeCell ref="P29:Q29"/>
    <mergeCell ref="N30:O30"/>
    <mergeCell ref="N31:O31"/>
    <mergeCell ref="N32:O32"/>
    <mergeCell ref="P2:Q2"/>
    <mergeCell ref="P3:Q3"/>
    <mergeCell ref="N27:O27"/>
    <mergeCell ref="N28:O28"/>
    <mergeCell ref="N29:O29"/>
    <mergeCell ref="L30:M30"/>
    <mergeCell ref="L31:M31"/>
    <mergeCell ref="L32:M32"/>
    <mergeCell ref="N2:O2"/>
    <mergeCell ref="N3:O3"/>
    <mergeCell ref="L27:M27"/>
    <mergeCell ref="L28:M28"/>
    <mergeCell ref="L29:M29"/>
    <mergeCell ref="J30:K30"/>
    <mergeCell ref="J31:K31"/>
    <mergeCell ref="J32:K32"/>
    <mergeCell ref="L2:M2"/>
    <mergeCell ref="L3:M3"/>
    <mergeCell ref="J27:K27"/>
    <mergeCell ref="J28:K28"/>
    <mergeCell ref="J29:K29"/>
    <mergeCell ref="H30:I30"/>
    <mergeCell ref="H31:I31"/>
    <mergeCell ref="H32:I32"/>
    <mergeCell ref="J2:K2"/>
    <mergeCell ref="J3:K3"/>
    <mergeCell ref="H27:I27"/>
    <mergeCell ref="H28:I28"/>
    <mergeCell ref="H29:I29"/>
    <mergeCell ref="F30:G30"/>
    <mergeCell ref="F31:G31"/>
    <mergeCell ref="F32:G32"/>
    <mergeCell ref="H2:I2"/>
    <mergeCell ref="H3:I3"/>
    <mergeCell ref="F27:G27"/>
    <mergeCell ref="F28:G28"/>
    <mergeCell ref="F29:G29"/>
    <mergeCell ref="B31:E31"/>
    <mergeCell ref="B32:E32"/>
    <mergeCell ref="F2:G2"/>
    <mergeCell ref="F3:G3"/>
    <mergeCell ref="D28:E28"/>
    <mergeCell ref="D29:E29"/>
    <mergeCell ref="D30:E30"/>
    <mergeCell ref="B23:C23"/>
    <mergeCell ref="B24:C24"/>
    <mergeCell ref="B25:C25"/>
    <mergeCell ref="B26:C26"/>
    <mergeCell ref="B27:C30"/>
    <mergeCell ref="D27:E27"/>
    <mergeCell ref="B17:C17"/>
    <mergeCell ref="B18:C18"/>
    <mergeCell ref="B19:C19"/>
    <mergeCell ref="B20:C20"/>
    <mergeCell ref="B21:C21"/>
    <mergeCell ref="B22:C22"/>
    <mergeCell ref="B6:B7"/>
    <mergeCell ref="B8:B9"/>
    <mergeCell ref="B10:B11"/>
    <mergeCell ref="B12:B13"/>
    <mergeCell ref="B14:B15"/>
    <mergeCell ref="B16:C16"/>
    <mergeCell ref="B2:E2"/>
    <mergeCell ref="B3:E3"/>
    <mergeCell ref="B4:C5"/>
  </mergeCells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7D505-093A-4A5E-8CA4-3D3D2BC17DFD}">
  <dimension ref="A1:Q20"/>
  <sheetViews>
    <sheetView workbookViewId="0">
      <selection sqref="A1:J20"/>
    </sheetView>
  </sheetViews>
  <sheetFormatPr defaultRowHeight="16.5"/>
  <sheetData>
    <row r="1" spans="1:17">
      <c r="B1">
        <v>2024.12</v>
      </c>
      <c r="C1">
        <v>2023.12</v>
      </c>
      <c r="D1">
        <v>2022.12</v>
      </c>
      <c r="E1">
        <v>2021.12</v>
      </c>
      <c r="F1">
        <v>2020.12</v>
      </c>
      <c r="G1">
        <v>2019.12</v>
      </c>
      <c r="H1">
        <v>2018.12</v>
      </c>
      <c r="I1">
        <v>2017.12</v>
      </c>
      <c r="J1">
        <v>2016.12</v>
      </c>
      <c r="K1">
        <v>2015.12</v>
      </c>
      <c r="L1">
        <v>2014.12</v>
      </c>
      <c r="M1">
        <v>2013.12</v>
      </c>
      <c r="N1">
        <v>2012.12</v>
      </c>
    </row>
    <row r="2" spans="1:17">
      <c r="A2" t="s">
        <v>0</v>
      </c>
      <c r="B2" s="1">
        <v>31043</v>
      </c>
      <c r="C2" s="1">
        <v>29124</v>
      </c>
      <c r="D2" s="1">
        <v>28732</v>
      </c>
      <c r="E2" s="1">
        <v>23555</v>
      </c>
      <c r="F2" s="1">
        <v>22298</v>
      </c>
      <c r="G2" s="1">
        <v>20233</v>
      </c>
      <c r="H2" s="1">
        <v>19269</v>
      </c>
      <c r="I2" s="1">
        <v>10733</v>
      </c>
      <c r="J2" s="1"/>
      <c r="K2" s="1"/>
      <c r="L2" s="1"/>
      <c r="M2" s="1"/>
    </row>
    <row r="3" spans="1:17">
      <c r="A3" t="s">
        <v>1</v>
      </c>
      <c r="B3" s="1">
        <v>19082</v>
      </c>
      <c r="C3" s="1">
        <v>17849</v>
      </c>
      <c r="D3" s="1">
        <v>17821</v>
      </c>
      <c r="E3" s="1">
        <v>14091</v>
      </c>
      <c r="F3" s="1">
        <v>12768</v>
      </c>
      <c r="G3" s="1">
        <v>11101</v>
      </c>
      <c r="H3" s="1">
        <v>10500</v>
      </c>
      <c r="I3" s="1">
        <v>6087</v>
      </c>
      <c r="J3" s="1"/>
      <c r="K3" s="1"/>
      <c r="L3" s="1"/>
      <c r="M3" s="1"/>
    </row>
    <row r="4" spans="1:17">
      <c r="A4" t="s">
        <v>2</v>
      </c>
      <c r="B4" s="1">
        <v>11962</v>
      </c>
      <c r="C4" s="1">
        <v>11274</v>
      </c>
      <c r="D4" s="1">
        <v>10912</v>
      </c>
      <c r="E4" s="1">
        <v>9464</v>
      </c>
      <c r="F4" s="1">
        <v>9531</v>
      </c>
      <c r="G4" s="1">
        <v>9132</v>
      </c>
      <c r="H4" s="1">
        <v>8770</v>
      </c>
      <c r="I4" s="1">
        <v>4646</v>
      </c>
      <c r="J4" s="1"/>
      <c r="K4" s="1"/>
      <c r="L4" s="1"/>
    </row>
    <row r="5" spans="1:17">
      <c r="A5" t="s">
        <v>3</v>
      </c>
      <c r="B5" s="1">
        <v>6526</v>
      </c>
      <c r="C5" s="1">
        <v>6350</v>
      </c>
      <c r="D5" s="1">
        <v>6245</v>
      </c>
      <c r="E5" s="1">
        <v>5735</v>
      </c>
      <c r="F5" s="1">
        <v>5769</v>
      </c>
      <c r="G5" s="1">
        <v>5856</v>
      </c>
      <c r="H5" s="1">
        <v>5948</v>
      </c>
      <c r="I5" s="1">
        <v>3572</v>
      </c>
    </row>
    <row r="6" spans="1:17">
      <c r="A6" t="s">
        <v>4</v>
      </c>
      <c r="B6" s="1">
        <v>5436</v>
      </c>
      <c r="C6" s="1">
        <v>4924</v>
      </c>
      <c r="D6" s="1">
        <v>4667</v>
      </c>
      <c r="E6" s="1">
        <v>3729</v>
      </c>
      <c r="F6" s="1">
        <v>3761</v>
      </c>
      <c r="G6" s="1">
        <v>3276</v>
      </c>
      <c r="H6" s="1">
        <v>2822</v>
      </c>
      <c r="I6" s="1">
        <v>1074</v>
      </c>
    </row>
    <row r="7" spans="1:17">
      <c r="A7" t="s">
        <v>5</v>
      </c>
      <c r="B7">
        <v>299</v>
      </c>
      <c r="C7">
        <v>337</v>
      </c>
      <c r="D7">
        <v>205</v>
      </c>
      <c r="E7">
        <v>78</v>
      </c>
      <c r="F7">
        <v>37</v>
      </c>
      <c r="G7">
        <v>-37</v>
      </c>
      <c r="H7">
        <v>-100</v>
      </c>
      <c r="I7">
        <v>-72</v>
      </c>
      <c r="J7">
        <v>0</v>
      </c>
      <c r="K7">
        <v>0</v>
      </c>
      <c r="L7">
        <v>0</v>
      </c>
      <c r="M7">
        <v>0</v>
      </c>
      <c r="N7">
        <v>0</v>
      </c>
      <c r="Q7" t="s">
        <v>154</v>
      </c>
    </row>
    <row r="8" spans="1:17">
      <c r="A8" t="s">
        <v>6</v>
      </c>
      <c r="B8" s="1">
        <v>1822</v>
      </c>
      <c r="C8">
        <v>342</v>
      </c>
      <c r="D8">
        <v>232</v>
      </c>
      <c r="E8">
        <v>76</v>
      </c>
      <c r="F8">
        <v>34</v>
      </c>
      <c r="G8">
        <v>-21</v>
      </c>
      <c r="H8">
        <v>-121</v>
      </c>
      <c r="I8">
        <v>-31</v>
      </c>
      <c r="J8">
        <v>0</v>
      </c>
      <c r="K8">
        <v>0</v>
      </c>
      <c r="L8">
        <v>0</v>
      </c>
      <c r="M8">
        <v>0</v>
      </c>
      <c r="N8">
        <v>0</v>
      </c>
    </row>
    <row r="9" spans="1:17">
      <c r="A9" t="s">
        <v>7</v>
      </c>
      <c r="B9">
        <v>-290</v>
      </c>
      <c r="C9">
        <v>-71</v>
      </c>
      <c r="D9">
        <v>-37</v>
      </c>
      <c r="E9">
        <v>-19</v>
      </c>
      <c r="F9" s="1">
        <v>172</v>
      </c>
      <c r="G9">
        <v>-174</v>
      </c>
      <c r="H9">
        <v>62</v>
      </c>
      <c r="I9">
        <v>10</v>
      </c>
    </row>
    <row r="10" spans="1:17">
      <c r="A10" t="s">
        <v>8</v>
      </c>
      <c r="B10">
        <v>-46</v>
      </c>
      <c r="C10">
        <v>6</v>
      </c>
      <c r="D10">
        <v>6</v>
      </c>
      <c r="E10">
        <v>5</v>
      </c>
      <c r="F10">
        <v>6</v>
      </c>
      <c r="G10">
        <v>0</v>
      </c>
      <c r="H10">
        <v>-10</v>
      </c>
      <c r="I10">
        <v>-3</v>
      </c>
    </row>
    <row r="11" spans="1:17">
      <c r="A11" t="s">
        <v>9</v>
      </c>
      <c r="B11" s="1">
        <v>6922</v>
      </c>
      <c r="C11" s="1">
        <v>5200</v>
      </c>
      <c r="D11" s="1">
        <v>4867</v>
      </c>
      <c r="E11" s="1">
        <v>3790</v>
      </c>
      <c r="F11" s="1">
        <v>3974</v>
      </c>
      <c r="G11" s="1">
        <v>3081</v>
      </c>
      <c r="H11" s="1">
        <v>2752</v>
      </c>
      <c r="I11" s="1">
        <v>1051</v>
      </c>
    </row>
    <row r="12" spans="1:17">
      <c r="A12" t="s">
        <v>10</v>
      </c>
      <c r="B12" s="1">
        <v>1590</v>
      </c>
      <c r="C12" s="1">
        <v>1350</v>
      </c>
      <c r="D12">
        <v>884</v>
      </c>
      <c r="E12" s="1">
        <v>1154</v>
      </c>
      <c r="F12" s="1">
        <v>1228</v>
      </c>
      <c r="G12">
        <v>876</v>
      </c>
      <c r="H12" s="1">
        <v>1322</v>
      </c>
      <c r="I12">
        <v>284</v>
      </c>
    </row>
    <row r="13" spans="1:17">
      <c r="A13" t="s">
        <v>11</v>
      </c>
    </row>
    <row r="14" spans="1:17">
      <c r="A14" t="s">
        <v>12</v>
      </c>
      <c r="B14" s="1">
        <v>5332</v>
      </c>
      <c r="C14" s="1">
        <v>3850</v>
      </c>
      <c r="D14" s="1">
        <v>3983</v>
      </c>
      <c r="E14" s="1">
        <v>2637</v>
      </c>
      <c r="F14" s="1">
        <v>2746</v>
      </c>
      <c r="G14" s="1">
        <v>2205</v>
      </c>
      <c r="H14" s="1">
        <v>1430</v>
      </c>
      <c r="I14">
        <v>767</v>
      </c>
    </row>
    <row r="15" spans="1:17">
      <c r="A15" t="s">
        <v>13</v>
      </c>
      <c r="B15" s="1">
        <v>1416</v>
      </c>
      <c r="C15">
        <v>-312</v>
      </c>
      <c r="D15">
        <v>-217</v>
      </c>
      <c r="E15" s="1">
        <v>1618</v>
      </c>
      <c r="F15">
        <v>-353</v>
      </c>
      <c r="G15">
        <v>275</v>
      </c>
      <c r="H15">
        <v>-197</v>
      </c>
      <c r="I15">
        <v>-92</v>
      </c>
    </row>
    <row r="16" spans="1:17">
      <c r="A16" t="s">
        <v>14</v>
      </c>
      <c r="B16" s="1">
        <v>6748</v>
      </c>
      <c r="C16" s="1">
        <v>3538</v>
      </c>
      <c r="D16" s="1">
        <v>3766</v>
      </c>
      <c r="E16" s="1">
        <v>4255</v>
      </c>
      <c r="F16" s="1">
        <v>2393</v>
      </c>
      <c r="G16" s="1">
        <v>2479</v>
      </c>
      <c r="H16" s="1">
        <v>1233</v>
      </c>
      <c r="I16">
        <v>675</v>
      </c>
    </row>
    <row r="19" spans="1:1">
      <c r="A19" t="s">
        <v>15</v>
      </c>
    </row>
    <row r="20" spans="1:1">
      <c r="A20" t="s">
        <v>172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BB475-F6F0-4B23-AC91-87211244E7C3}">
  <dimension ref="A1:N38"/>
  <sheetViews>
    <sheetView workbookViewId="0">
      <selection sqref="A1:J37"/>
    </sheetView>
  </sheetViews>
  <sheetFormatPr defaultRowHeight="16.5"/>
  <sheetData>
    <row r="1" spans="1:14">
      <c r="B1">
        <v>2024.12</v>
      </c>
      <c r="C1">
        <v>2023.12</v>
      </c>
      <c r="D1">
        <v>2022.12</v>
      </c>
      <c r="E1">
        <v>2021.12</v>
      </c>
      <c r="F1">
        <v>2020.12</v>
      </c>
      <c r="G1">
        <v>2019.12</v>
      </c>
      <c r="H1">
        <v>2018.12</v>
      </c>
      <c r="I1">
        <v>2017.12</v>
      </c>
      <c r="J1">
        <v>2016.12</v>
      </c>
      <c r="K1">
        <v>2015.12</v>
      </c>
      <c r="L1">
        <v>2014.12</v>
      </c>
      <c r="M1">
        <v>2013.12</v>
      </c>
      <c r="N1">
        <v>2012.12</v>
      </c>
    </row>
    <row r="2" spans="1:14">
      <c r="A2" t="s">
        <v>46</v>
      </c>
      <c r="B2" s="1">
        <v>10228</v>
      </c>
      <c r="C2" s="1">
        <v>10677</v>
      </c>
      <c r="D2" s="1">
        <v>8773</v>
      </c>
      <c r="E2" s="1">
        <v>4697</v>
      </c>
      <c r="F2" s="1">
        <v>1810</v>
      </c>
      <c r="G2" s="1">
        <v>-751</v>
      </c>
      <c r="H2" s="1">
        <v>-2066</v>
      </c>
      <c r="I2" s="1">
        <v>-4474</v>
      </c>
      <c r="J2" s="1">
        <v>0</v>
      </c>
      <c r="K2" s="1">
        <v>0</v>
      </c>
      <c r="L2" s="1">
        <v>0</v>
      </c>
      <c r="M2">
        <v>0</v>
      </c>
      <c r="N2">
        <v>0</v>
      </c>
    </row>
    <row r="3" spans="1:14">
      <c r="A3" t="s">
        <v>47</v>
      </c>
      <c r="B3" s="1">
        <v>16474</v>
      </c>
      <c r="C3" s="1">
        <v>16282</v>
      </c>
      <c r="D3" s="1">
        <v>14704</v>
      </c>
      <c r="E3" s="1">
        <v>11462</v>
      </c>
      <c r="F3" s="1">
        <v>7975</v>
      </c>
      <c r="G3" s="1">
        <v>5963</v>
      </c>
      <c r="H3" s="1">
        <v>5692</v>
      </c>
      <c r="I3" s="1">
        <v>4575</v>
      </c>
      <c r="J3" s="1"/>
      <c r="K3" s="1"/>
      <c r="L3" s="1"/>
      <c r="M3" s="1"/>
    </row>
    <row r="4" spans="1:14">
      <c r="A4" t="s">
        <v>48</v>
      </c>
      <c r="B4" s="1">
        <v>13258</v>
      </c>
      <c r="C4" s="1">
        <v>13685</v>
      </c>
      <c r="D4" s="1">
        <v>12355</v>
      </c>
      <c r="E4" s="1">
        <v>8987</v>
      </c>
      <c r="F4" s="1">
        <v>6178</v>
      </c>
      <c r="G4" s="1">
        <v>4487</v>
      </c>
      <c r="H4" s="1">
        <v>3801</v>
      </c>
      <c r="I4" s="1">
        <v>3068</v>
      </c>
      <c r="J4" s="1"/>
      <c r="K4" s="1"/>
      <c r="L4" s="1"/>
      <c r="M4" s="1"/>
    </row>
    <row r="5" spans="1:14">
      <c r="A5" t="s">
        <v>49</v>
      </c>
      <c r="B5" s="1">
        <v>4513</v>
      </c>
      <c r="C5" s="1">
        <v>3658</v>
      </c>
      <c r="D5" s="1">
        <v>6097</v>
      </c>
      <c r="E5" s="1">
        <v>5504</v>
      </c>
      <c r="F5" s="1">
        <v>3674</v>
      </c>
      <c r="G5" s="1">
        <v>1650</v>
      </c>
      <c r="H5" s="1">
        <v>1846</v>
      </c>
      <c r="I5" s="1">
        <v>1016</v>
      </c>
    </row>
    <row r="6" spans="1:14">
      <c r="A6" t="s">
        <v>50</v>
      </c>
      <c r="B6" s="1">
        <v>6577</v>
      </c>
      <c r="C6" s="1">
        <v>7669</v>
      </c>
      <c r="D6" s="1">
        <v>3856</v>
      </c>
      <c r="E6" s="1">
        <v>1349</v>
      </c>
      <c r="F6">
        <v>729</v>
      </c>
      <c r="G6">
        <v>712</v>
      </c>
      <c r="H6">
        <v>113</v>
      </c>
      <c r="I6">
        <v>509</v>
      </c>
    </row>
    <row r="7" spans="1:14">
      <c r="A7" t="s">
        <v>51</v>
      </c>
      <c r="B7">
        <v>50</v>
      </c>
      <c r="E7">
        <v>390</v>
      </c>
      <c r="H7">
        <v>326</v>
      </c>
    </row>
    <row r="8" spans="1:14">
      <c r="A8" t="s">
        <v>52</v>
      </c>
      <c r="B8" s="1">
        <v>1902</v>
      </c>
      <c r="C8" s="1">
        <v>2125</v>
      </c>
      <c r="D8" s="1">
        <v>2242</v>
      </c>
      <c r="E8" s="1">
        <v>1910</v>
      </c>
      <c r="F8" s="1">
        <v>1642</v>
      </c>
      <c r="G8" s="1">
        <v>1855</v>
      </c>
      <c r="H8" s="1">
        <v>1686</v>
      </c>
      <c r="I8" s="1">
        <v>1311</v>
      </c>
      <c r="J8" s="1"/>
      <c r="K8" s="1"/>
    </row>
    <row r="9" spans="1:14">
      <c r="A9" t="s">
        <v>53</v>
      </c>
      <c r="B9" s="1">
        <v>3166</v>
      </c>
      <c r="C9" s="1">
        <v>2597</v>
      </c>
      <c r="D9" s="1">
        <v>2349</v>
      </c>
      <c r="E9" s="1">
        <v>2085</v>
      </c>
      <c r="F9" s="1">
        <v>1797</v>
      </c>
      <c r="G9" s="1">
        <v>1476</v>
      </c>
      <c r="H9" s="1">
        <v>1566</v>
      </c>
      <c r="I9" s="1">
        <v>1507</v>
      </c>
      <c r="J9" s="1"/>
    </row>
    <row r="10" spans="1:14">
      <c r="A10" t="s">
        <v>54</v>
      </c>
      <c r="B10">
        <v>50</v>
      </c>
      <c r="C10">
        <v>0</v>
      </c>
      <c r="D10">
        <v>0</v>
      </c>
      <c r="E10">
        <v>390</v>
      </c>
      <c r="F10">
        <v>0</v>
      </c>
      <c r="G10" s="1">
        <v>0</v>
      </c>
      <c r="H10">
        <v>326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>
      <c r="A11" t="s">
        <v>55</v>
      </c>
      <c r="B11" s="1">
        <v>26611</v>
      </c>
      <c r="C11" s="1">
        <v>18932</v>
      </c>
      <c r="D11" s="1">
        <v>19013</v>
      </c>
      <c r="E11" s="1">
        <v>19742</v>
      </c>
      <c r="F11" s="1">
        <v>18679</v>
      </c>
      <c r="G11" s="1">
        <v>18560</v>
      </c>
      <c r="H11" s="1">
        <v>17821</v>
      </c>
      <c r="I11" s="1">
        <v>18005</v>
      </c>
      <c r="J11" s="1"/>
      <c r="K11" s="1"/>
      <c r="L11" s="1"/>
    </row>
    <row r="12" spans="1:14">
      <c r="A12" t="s">
        <v>56</v>
      </c>
    </row>
    <row r="13" spans="1:14">
      <c r="A13" t="s">
        <v>57</v>
      </c>
      <c r="B13" s="1">
        <v>43084</v>
      </c>
      <c r="C13" s="1">
        <v>35214</v>
      </c>
      <c r="D13" s="1">
        <v>33717</v>
      </c>
      <c r="E13" s="1">
        <v>31204</v>
      </c>
      <c r="F13" s="1">
        <v>26654</v>
      </c>
      <c r="G13" s="1">
        <v>24523</v>
      </c>
      <c r="H13" s="1">
        <v>23514</v>
      </c>
      <c r="I13" s="1">
        <v>22580</v>
      </c>
      <c r="J13" s="1"/>
      <c r="K13" s="1"/>
      <c r="L13" s="1"/>
      <c r="M13" s="1"/>
      <c r="N13" s="1"/>
    </row>
    <row r="14" spans="1:14">
      <c r="A14" t="s">
        <v>58</v>
      </c>
      <c r="B14" s="1">
        <v>5376</v>
      </c>
      <c r="C14" s="1">
        <v>3989</v>
      </c>
      <c r="D14" s="1">
        <v>5562</v>
      </c>
      <c r="E14" s="1">
        <v>5219</v>
      </c>
      <c r="F14" s="1">
        <v>3455</v>
      </c>
      <c r="G14" s="1">
        <v>4645</v>
      </c>
      <c r="H14" s="1">
        <v>5003</v>
      </c>
      <c r="I14" s="1">
        <v>5230</v>
      </c>
      <c r="J14" s="1"/>
      <c r="K14" s="1"/>
      <c r="L14" s="1"/>
      <c r="M14" s="1"/>
    </row>
    <row r="15" spans="1:14">
      <c r="A15" t="s">
        <v>59</v>
      </c>
      <c r="B15">
        <v>0</v>
      </c>
      <c r="C15" s="1">
        <v>0</v>
      </c>
      <c r="D15">
        <v>700</v>
      </c>
      <c r="E15" s="1">
        <v>1600</v>
      </c>
      <c r="F15">
        <v>0</v>
      </c>
      <c r="G15" s="1">
        <v>1199</v>
      </c>
      <c r="H15">
        <v>500</v>
      </c>
      <c r="I15">
        <v>0</v>
      </c>
    </row>
    <row r="16" spans="1:14">
      <c r="A16" t="s">
        <v>60</v>
      </c>
      <c r="B16" s="1">
        <v>11</v>
      </c>
      <c r="C16" s="1">
        <v>38</v>
      </c>
      <c r="D16" s="1">
        <v>239</v>
      </c>
      <c r="E16" s="1">
        <v>17</v>
      </c>
      <c r="F16" s="1">
        <v>25</v>
      </c>
      <c r="G16" s="1">
        <v>70</v>
      </c>
      <c r="H16" s="1">
        <v>1054</v>
      </c>
      <c r="I16" s="1">
        <v>2703</v>
      </c>
      <c r="J16" s="1"/>
      <c r="K16" s="1"/>
      <c r="L16" s="1"/>
    </row>
    <row r="17" spans="1:14">
      <c r="A17" t="s">
        <v>61</v>
      </c>
      <c r="B17" s="1">
        <v>11</v>
      </c>
      <c r="C17" s="1">
        <v>38</v>
      </c>
      <c r="D17" s="1">
        <v>239</v>
      </c>
      <c r="E17" s="1">
        <v>17</v>
      </c>
      <c r="F17" s="1">
        <v>25</v>
      </c>
      <c r="G17" s="1">
        <v>70</v>
      </c>
      <c r="H17" s="1">
        <v>1053</v>
      </c>
      <c r="I17" s="1">
        <v>1044</v>
      </c>
      <c r="J17" s="1"/>
      <c r="K17" s="1"/>
    </row>
    <row r="18" spans="1:14">
      <c r="A18" t="s">
        <v>62</v>
      </c>
      <c r="B18" s="1"/>
      <c r="C18" s="1"/>
      <c r="D18" s="1"/>
      <c r="E18" s="1"/>
      <c r="F18" s="1"/>
      <c r="G18" s="1">
        <v>1</v>
      </c>
      <c r="H18" s="1">
        <v>1</v>
      </c>
      <c r="I18" s="1">
        <v>1659</v>
      </c>
    </row>
    <row r="19" spans="1:14">
      <c r="A19" t="s">
        <v>63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>
      <c r="A20" t="s">
        <v>64</v>
      </c>
      <c r="B20" s="1">
        <v>3834</v>
      </c>
      <c r="C20" s="1">
        <v>3043</v>
      </c>
      <c r="D20" s="1">
        <v>3611</v>
      </c>
      <c r="E20" s="1">
        <v>2678</v>
      </c>
      <c r="F20" s="1">
        <v>2640</v>
      </c>
      <c r="G20" s="1">
        <v>2580</v>
      </c>
      <c r="H20" s="1">
        <v>2484</v>
      </c>
      <c r="I20" s="1">
        <v>1921</v>
      </c>
      <c r="J20" s="1"/>
      <c r="K20" s="1"/>
    </row>
    <row r="21" spans="1:14">
      <c r="A21" t="s">
        <v>54</v>
      </c>
      <c r="B21" s="1">
        <v>1530</v>
      </c>
      <c r="C21" s="1">
        <v>908</v>
      </c>
      <c r="D21" s="1">
        <v>1012</v>
      </c>
      <c r="E21">
        <v>924</v>
      </c>
      <c r="F21" s="1">
        <v>790</v>
      </c>
      <c r="G21">
        <v>795</v>
      </c>
      <c r="H21">
        <v>966</v>
      </c>
      <c r="I21">
        <v>606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>
      <c r="A22" t="s">
        <v>65</v>
      </c>
      <c r="B22" s="1">
        <v>1968</v>
      </c>
      <c r="C22" s="1">
        <v>1670</v>
      </c>
      <c r="D22" s="1">
        <v>1763</v>
      </c>
      <c r="E22" s="1">
        <v>3060</v>
      </c>
      <c r="F22" s="1">
        <v>4224</v>
      </c>
      <c r="G22" s="1">
        <v>3203</v>
      </c>
      <c r="H22" s="1">
        <v>4065</v>
      </c>
      <c r="I22" s="1">
        <v>3901</v>
      </c>
    </row>
    <row r="23" spans="1:14">
      <c r="A23" t="s">
        <v>66</v>
      </c>
      <c r="B23" s="1"/>
      <c r="D23" s="1"/>
      <c r="E23" s="1">
        <v>699</v>
      </c>
      <c r="F23" s="1">
        <v>2297</v>
      </c>
      <c r="G23" s="1">
        <v>1598</v>
      </c>
      <c r="H23" s="1">
        <v>2796</v>
      </c>
      <c r="I23" s="1">
        <v>3293</v>
      </c>
    </row>
    <row r="24" spans="1:14">
      <c r="A24" t="s">
        <v>67</v>
      </c>
      <c r="B24" s="1"/>
      <c r="C24" s="1"/>
      <c r="D24" s="1"/>
      <c r="F24" s="1"/>
      <c r="G24" s="1"/>
      <c r="H24" s="1">
        <v>1</v>
      </c>
      <c r="I24" s="1">
        <v>1</v>
      </c>
    </row>
    <row r="25" spans="1:14">
      <c r="A25" t="s">
        <v>68</v>
      </c>
    </row>
    <row r="26" spans="1:14">
      <c r="A26" t="s">
        <v>69</v>
      </c>
      <c r="B26">
        <v>2</v>
      </c>
      <c r="C26">
        <v>3</v>
      </c>
      <c r="D26">
        <v>2</v>
      </c>
      <c r="E26">
        <v>8</v>
      </c>
      <c r="F26">
        <v>9</v>
      </c>
      <c r="G26">
        <v>6</v>
      </c>
      <c r="H26">
        <v>7</v>
      </c>
      <c r="I26">
        <v>1</v>
      </c>
    </row>
    <row r="27" spans="1:14">
      <c r="A27" t="s">
        <v>70</v>
      </c>
      <c r="B27" s="1">
        <v>1698</v>
      </c>
      <c r="C27" s="1">
        <v>1514</v>
      </c>
      <c r="D27" s="1">
        <v>1615</v>
      </c>
      <c r="E27" s="1">
        <v>2190</v>
      </c>
      <c r="F27" s="1">
        <v>1737</v>
      </c>
      <c r="G27" s="1">
        <v>1411</v>
      </c>
      <c r="H27" s="1">
        <v>1262</v>
      </c>
      <c r="I27">
        <v>606</v>
      </c>
    </row>
    <row r="28" spans="1:14">
      <c r="A28" t="s">
        <v>54</v>
      </c>
      <c r="B28" s="1">
        <v>268</v>
      </c>
      <c r="C28">
        <v>153</v>
      </c>
      <c r="D28">
        <v>146</v>
      </c>
      <c r="E28">
        <v>163</v>
      </c>
      <c r="F28">
        <v>181</v>
      </c>
      <c r="G28">
        <v>188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>
      <c r="A29" t="s">
        <v>71</v>
      </c>
    </row>
    <row r="30" spans="1:14">
      <c r="A30" t="s">
        <v>72</v>
      </c>
      <c r="B30" s="1">
        <v>399</v>
      </c>
      <c r="C30" s="1">
        <v>286</v>
      </c>
      <c r="D30" s="1">
        <v>1180</v>
      </c>
      <c r="E30" s="1">
        <v>2546</v>
      </c>
      <c r="F30" s="1">
        <v>2562</v>
      </c>
      <c r="G30" s="1">
        <v>3112</v>
      </c>
      <c r="H30" s="1">
        <v>4350</v>
      </c>
      <c r="I30" s="1">
        <v>5997</v>
      </c>
      <c r="J30" s="1"/>
      <c r="K30" s="1"/>
      <c r="L30" s="1"/>
      <c r="M30" s="1"/>
    </row>
    <row r="31" spans="1:14">
      <c r="A31" t="s">
        <v>40</v>
      </c>
      <c r="B31" s="1">
        <v>7344</v>
      </c>
      <c r="C31" s="1">
        <v>5659</v>
      </c>
      <c r="D31" s="1">
        <v>7325</v>
      </c>
      <c r="E31" s="1">
        <v>8279</v>
      </c>
      <c r="F31" s="1">
        <v>7679</v>
      </c>
      <c r="G31" s="1">
        <v>7848</v>
      </c>
      <c r="H31" s="1">
        <v>9068</v>
      </c>
      <c r="I31" s="1">
        <v>9131</v>
      </c>
      <c r="J31" s="1"/>
      <c r="K31" s="1"/>
      <c r="L31" s="1"/>
      <c r="M31" s="1"/>
    </row>
    <row r="32" spans="1:14">
      <c r="A32" t="s">
        <v>73</v>
      </c>
      <c r="B32" s="1">
        <v>34712</v>
      </c>
      <c r="C32" s="1">
        <v>28624</v>
      </c>
      <c r="D32" s="1">
        <v>25538</v>
      </c>
      <c r="E32" s="1">
        <v>22110</v>
      </c>
      <c r="F32" s="1">
        <v>18300</v>
      </c>
      <c r="G32" s="1">
        <v>16226</v>
      </c>
      <c r="H32" s="1">
        <v>14055</v>
      </c>
      <c r="I32" s="1">
        <v>13082</v>
      </c>
      <c r="J32" s="1"/>
      <c r="K32" s="1"/>
      <c r="L32" s="1"/>
      <c r="M32" s="1"/>
    </row>
    <row r="33" spans="1:13">
      <c r="A33" t="s">
        <v>74</v>
      </c>
      <c r="B33" s="1">
        <v>1028</v>
      </c>
      <c r="C33" s="1">
        <v>931</v>
      </c>
      <c r="D33" s="1">
        <v>854</v>
      </c>
      <c r="E33" s="1">
        <v>815</v>
      </c>
      <c r="F33" s="1">
        <v>676</v>
      </c>
      <c r="G33" s="1">
        <v>449</v>
      </c>
      <c r="H33" s="1">
        <v>390</v>
      </c>
      <c r="I33">
        <v>367</v>
      </c>
    </row>
    <row r="34" spans="1:13">
      <c r="A34" t="s">
        <v>38</v>
      </c>
      <c r="B34" s="1">
        <v>35740</v>
      </c>
      <c r="C34" s="1">
        <v>29555</v>
      </c>
      <c r="D34" s="1">
        <v>26392</v>
      </c>
      <c r="E34" s="1">
        <v>22926</v>
      </c>
      <c r="F34" s="1">
        <v>18975</v>
      </c>
      <c r="G34" s="1">
        <v>16675</v>
      </c>
      <c r="H34" s="1">
        <v>14445</v>
      </c>
      <c r="I34" s="1">
        <v>13449</v>
      </c>
      <c r="J34" s="1"/>
      <c r="K34" s="1"/>
      <c r="L34" s="1"/>
      <c r="M34" s="1"/>
    </row>
    <row r="36" spans="1:13">
      <c r="A36" t="s">
        <v>15</v>
      </c>
    </row>
    <row r="37" spans="1:13">
      <c r="A37" t="s">
        <v>173</v>
      </c>
    </row>
    <row r="38" spans="1:13">
      <c r="A38" t="s">
        <v>166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B9102-AAF7-478A-91B9-CCAA4A8F9B25}">
  <dimension ref="A1:N14"/>
  <sheetViews>
    <sheetView workbookViewId="0">
      <selection sqref="A1:J14"/>
    </sheetView>
  </sheetViews>
  <sheetFormatPr defaultRowHeight="16.5"/>
  <sheetData>
    <row r="1" spans="1:14">
      <c r="B1">
        <v>2024.12</v>
      </c>
      <c r="C1">
        <v>2023.12</v>
      </c>
      <c r="D1">
        <v>2022.12</v>
      </c>
      <c r="E1">
        <v>2021.12</v>
      </c>
      <c r="F1">
        <v>2020.12</v>
      </c>
      <c r="G1">
        <v>2019.12</v>
      </c>
      <c r="H1">
        <v>2018.12</v>
      </c>
      <c r="I1">
        <v>2017.12</v>
      </c>
      <c r="J1">
        <v>2016.12</v>
      </c>
      <c r="K1">
        <v>2015.12</v>
      </c>
      <c r="L1">
        <v>2014.12</v>
      </c>
      <c r="M1">
        <v>2013.12</v>
      </c>
      <c r="N1">
        <v>2012.12</v>
      </c>
    </row>
    <row r="2" spans="1:14">
      <c r="A2" t="s">
        <v>75</v>
      </c>
      <c r="B2" s="1">
        <v>6937</v>
      </c>
      <c r="C2" s="1">
        <v>5422</v>
      </c>
      <c r="D2" s="1">
        <v>5600</v>
      </c>
      <c r="E2" s="1">
        <v>4134</v>
      </c>
      <c r="F2" s="1">
        <v>4135</v>
      </c>
      <c r="G2" s="1">
        <v>3527</v>
      </c>
      <c r="H2" s="1">
        <v>2608</v>
      </c>
      <c r="I2" s="1">
        <v>1425</v>
      </c>
    </row>
    <row r="3" spans="1:14">
      <c r="A3" t="s">
        <v>76</v>
      </c>
      <c r="B3" s="1">
        <v>6525</v>
      </c>
      <c r="C3" s="1">
        <v>4370</v>
      </c>
      <c r="D3" s="1">
        <v>5462</v>
      </c>
      <c r="E3" s="1">
        <v>4047</v>
      </c>
      <c r="F3" s="1">
        <v>4610</v>
      </c>
      <c r="G3" s="1">
        <v>3478</v>
      </c>
      <c r="H3" s="1">
        <v>4006</v>
      </c>
      <c r="I3" s="1">
        <v>1932</v>
      </c>
    </row>
    <row r="4" spans="1:14">
      <c r="A4" t="s">
        <v>77</v>
      </c>
      <c r="B4" s="1">
        <v>-5058</v>
      </c>
      <c r="C4" s="1">
        <v>-5405</v>
      </c>
      <c r="D4" s="1">
        <v>-2921</v>
      </c>
      <c r="E4" s="1">
        <v>-2267</v>
      </c>
      <c r="F4" s="1">
        <v>-1632</v>
      </c>
      <c r="G4" s="1">
        <v>-1875</v>
      </c>
      <c r="H4" s="1">
        <v>-1149</v>
      </c>
      <c r="I4" s="1">
        <v>-170</v>
      </c>
    </row>
    <row r="5" spans="1:14">
      <c r="A5" t="s">
        <v>78</v>
      </c>
      <c r="B5">
        <v>-701</v>
      </c>
      <c r="C5" s="1">
        <v>-1380</v>
      </c>
      <c r="D5" s="1">
        <v>-1771</v>
      </c>
      <c r="E5">
        <v>-398</v>
      </c>
      <c r="F5" s="1">
        <v>-865</v>
      </c>
      <c r="G5" s="1">
        <v>-1844</v>
      </c>
      <c r="H5" s="1">
        <v>-1992</v>
      </c>
      <c r="I5" s="1">
        <v>-1553</v>
      </c>
      <c r="J5" s="1"/>
    </row>
    <row r="6" spans="1:14">
      <c r="A6" t="s">
        <v>79</v>
      </c>
    </row>
    <row r="7" spans="1:14">
      <c r="A7" t="s">
        <v>80</v>
      </c>
    </row>
    <row r="8" spans="1:14">
      <c r="A8" t="s">
        <v>81</v>
      </c>
      <c r="B8">
        <v>88</v>
      </c>
      <c r="C8">
        <v>-23</v>
      </c>
      <c r="D8">
        <v>-176</v>
      </c>
      <c r="E8">
        <v>448</v>
      </c>
      <c r="F8">
        <v>-89</v>
      </c>
      <c r="G8">
        <v>44</v>
      </c>
      <c r="H8">
        <v>-34</v>
      </c>
      <c r="I8">
        <v>-26</v>
      </c>
    </row>
    <row r="9" spans="1:14">
      <c r="A9" t="s">
        <v>82</v>
      </c>
      <c r="B9">
        <v>854</v>
      </c>
      <c r="C9" s="1">
        <v>-2439</v>
      </c>
      <c r="D9">
        <v>593</v>
      </c>
      <c r="E9" s="1">
        <v>1830</v>
      </c>
      <c r="F9" s="1">
        <v>2025</v>
      </c>
      <c r="G9">
        <v>-197</v>
      </c>
      <c r="H9">
        <v>830</v>
      </c>
      <c r="I9">
        <v>183</v>
      </c>
    </row>
    <row r="10" spans="1:14">
      <c r="A10" t="s">
        <v>83</v>
      </c>
      <c r="B10" s="1">
        <v>5456</v>
      </c>
      <c r="C10" s="1">
        <v>2705</v>
      </c>
      <c r="D10" s="1">
        <v>4609</v>
      </c>
      <c r="E10" s="1">
        <v>2625</v>
      </c>
      <c r="F10" s="1">
        <v>3092</v>
      </c>
      <c r="G10" s="1">
        <v>2220</v>
      </c>
      <c r="H10" s="1">
        <v>2698</v>
      </c>
      <c r="I10" s="1">
        <v>1035</v>
      </c>
    </row>
    <row r="13" spans="1:14">
      <c r="A13" t="s">
        <v>15</v>
      </c>
    </row>
    <row r="14" spans="1:14">
      <c r="A14" t="s">
        <v>174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3BAB0-1EE2-4AFF-A72D-E6099238C294}">
  <dimension ref="A1:N31"/>
  <sheetViews>
    <sheetView workbookViewId="0">
      <selection sqref="A1:J31"/>
    </sheetView>
  </sheetViews>
  <sheetFormatPr defaultRowHeight="16.5"/>
  <sheetData>
    <row r="1" spans="1:14">
      <c r="B1">
        <v>2024.12</v>
      </c>
      <c r="C1">
        <v>2023.12</v>
      </c>
      <c r="D1">
        <v>2022.12</v>
      </c>
      <c r="E1">
        <v>2021.12</v>
      </c>
      <c r="F1">
        <v>2020.12</v>
      </c>
      <c r="G1">
        <v>2019.12</v>
      </c>
      <c r="H1">
        <v>2018.12</v>
      </c>
      <c r="I1">
        <v>2017.12</v>
      </c>
      <c r="J1">
        <v>2016.12</v>
      </c>
      <c r="K1">
        <v>2015.12</v>
      </c>
      <c r="L1">
        <v>2014.12</v>
      </c>
      <c r="M1">
        <v>2013.12</v>
      </c>
      <c r="N1">
        <v>2012.12</v>
      </c>
    </row>
    <row r="2" spans="1:14">
      <c r="A2" t="s">
        <v>84</v>
      </c>
      <c r="B2" s="1">
        <v>40485</v>
      </c>
      <c r="C2" s="1">
        <v>45901</v>
      </c>
      <c r="D2" s="1">
        <v>50606</v>
      </c>
      <c r="E2" s="1">
        <v>40920</v>
      </c>
      <c r="F2" s="1">
        <v>49025</v>
      </c>
      <c r="G2" s="1">
        <v>41711</v>
      </c>
      <c r="H2" s="1">
        <v>47441</v>
      </c>
      <c r="I2" s="1">
        <v>41313</v>
      </c>
      <c r="J2" s="1">
        <v>0</v>
      </c>
      <c r="K2" s="1">
        <v>0</v>
      </c>
      <c r="L2" s="1">
        <v>0</v>
      </c>
      <c r="M2">
        <v>0</v>
      </c>
      <c r="N2">
        <v>0</v>
      </c>
    </row>
    <row r="3" spans="1:14">
      <c r="A3" t="s">
        <v>85</v>
      </c>
      <c r="B3" s="1">
        <v>30257</v>
      </c>
      <c r="C3" s="1">
        <v>35224</v>
      </c>
      <c r="D3" s="1">
        <v>41833</v>
      </c>
      <c r="E3" s="1">
        <v>36223</v>
      </c>
      <c r="F3" s="1">
        <v>47215</v>
      </c>
      <c r="G3" s="1">
        <v>42462</v>
      </c>
      <c r="H3" s="1">
        <v>49507</v>
      </c>
      <c r="I3" s="1">
        <v>45787</v>
      </c>
      <c r="J3" s="1"/>
      <c r="K3" s="1"/>
      <c r="L3" s="1"/>
    </row>
    <row r="4" spans="1:14">
      <c r="A4" t="s">
        <v>86</v>
      </c>
    </row>
    <row r="5" spans="1:14">
      <c r="A5" t="s">
        <v>87</v>
      </c>
      <c r="B5" s="1">
        <v>13269</v>
      </c>
      <c r="C5" s="1">
        <v>9527</v>
      </c>
      <c r="D5" s="1">
        <v>9924</v>
      </c>
      <c r="E5" s="1">
        <v>6518</v>
      </c>
      <c r="F5" s="1">
        <v>6768</v>
      </c>
      <c r="G5" s="1">
        <v>5453</v>
      </c>
      <c r="H5" s="1">
        <v>3538</v>
      </c>
      <c r="I5" s="1">
        <v>3261</v>
      </c>
      <c r="J5" s="1"/>
      <c r="K5" s="1"/>
      <c r="L5" s="1"/>
    </row>
    <row r="6" spans="1:14">
      <c r="A6" t="s">
        <v>88</v>
      </c>
      <c r="B6" s="1">
        <v>87815</v>
      </c>
      <c r="C6" s="1">
        <v>72413</v>
      </c>
      <c r="D6" s="1">
        <v>64606</v>
      </c>
      <c r="E6" s="1">
        <v>55935</v>
      </c>
      <c r="F6" s="1">
        <v>46294</v>
      </c>
      <c r="G6" s="1">
        <v>41050</v>
      </c>
      <c r="H6" s="1">
        <v>35560</v>
      </c>
      <c r="I6" s="1">
        <v>33098</v>
      </c>
      <c r="J6" s="1"/>
      <c r="K6" s="1"/>
      <c r="L6" s="1"/>
      <c r="M6" s="1"/>
      <c r="N6" s="1"/>
    </row>
    <row r="7" spans="1:14">
      <c r="A7" t="s">
        <v>28</v>
      </c>
      <c r="B7">
        <v>7.7</v>
      </c>
      <c r="C7">
        <v>12.2</v>
      </c>
      <c r="D7">
        <v>12.9</v>
      </c>
      <c r="E7">
        <v>15.9</v>
      </c>
      <c r="F7">
        <v>18.3</v>
      </c>
      <c r="G7">
        <v>19.3</v>
      </c>
      <c r="H7">
        <v>33.9</v>
      </c>
      <c r="I7">
        <v>54.7</v>
      </c>
      <c r="J7" t="s">
        <v>89</v>
      </c>
      <c r="K7" t="s">
        <v>89</v>
      </c>
      <c r="L7" t="s">
        <v>89</v>
      </c>
      <c r="M7" t="s">
        <v>89</v>
      </c>
      <c r="N7" t="s">
        <v>89</v>
      </c>
    </row>
    <row r="8" spans="1:14">
      <c r="A8" t="s">
        <v>30</v>
      </c>
      <c r="B8">
        <v>1.17</v>
      </c>
      <c r="C8">
        <v>1.6</v>
      </c>
      <c r="D8">
        <v>1.98</v>
      </c>
      <c r="E8">
        <v>1.85</v>
      </c>
      <c r="F8">
        <v>2.68</v>
      </c>
      <c r="G8">
        <v>2.57</v>
      </c>
      <c r="H8">
        <v>3.38</v>
      </c>
      <c r="I8">
        <v>3.16</v>
      </c>
    </row>
    <row r="9" spans="1:14">
      <c r="A9" t="s">
        <v>32</v>
      </c>
      <c r="B9" s="4">
        <v>0.151</v>
      </c>
      <c r="C9" s="4">
        <v>0.13200000000000001</v>
      </c>
      <c r="D9" s="4">
        <v>0.154</v>
      </c>
      <c r="E9" s="4">
        <v>0.11700000000000001</v>
      </c>
      <c r="F9" s="4">
        <v>0.14599999999999999</v>
      </c>
      <c r="G9" s="4">
        <v>0.13300000000000001</v>
      </c>
      <c r="H9" s="4">
        <v>9.9000000000000005E-2</v>
      </c>
      <c r="I9" s="4">
        <v>5.8000000000000003E-2</v>
      </c>
      <c r="J9" s="4"/>
      <c r="K9" s="4"/>
      <c r="L9" s="4"/>
      <c r="M9" s="4"/>
      <c r="N9" s="4"/>
    </row>
    <row r="10" spans="1:14">
      <c r="A10" t="s">
        <v>90</v>
      </c>
      <c r="B10" s="1">
        <v>7040</v>
      </c>
      <c r="C10" s="1">
        <v>6496</v>
      </c>
      <c r="D10" s="1">
        <v>6283</v>
      </c>
      <c r="E10" s="1">
        <v>5227</v>
      </c>
      <c r="F10" s="1">
        <v>5151</v>
      </c>
      <c r="G10" s="1">
        <v>4598</v>
      </c>
      <c r="H10" s="1">
        <v>4000</v>
      </c>
      <c r="I10" s="1">
        <v>1732</v>
      </c>
    </row>
    <row r="11" spans="1:14">
      <c r="A11" t="s">
        <v>91</v>
      </c>
      <c r="B11" s="1">
        <v>5456</v>
      </c>
      <c r="C11" s="1">
        <v>2705</v>
      </c>
      <c r="D11" s="1">
        <v>4609</v>
      </c>
      <c r="E11" s="1">
        <v>2625</v>
      </c>
      <c r="F11" s="1">
        <v>3092</v>
      </c>
      <c r="G11" s="1">
        <v>2220</v>
      </c>
      <c r="H11" s="1">
        <v>2698</v>
      </c>
      <c r="I11" s="1">
        <v>1035</v>
      </c>
    </row>
    <row r="12" spans="1:14">
      <c r="A12" t="s">
        <v>92</v>
      </c>
    </row>
    <row r="13" spans="1:14">
      <c r="A13" t="s">
        <v>24</v>
      </c>
      <c r="B13" s="1">
        <v>31043</v>
      </c>
      <c r="C13" s="1">
        <v>29124</v>
      </c>
      <c r="D13" s="1">
        <v>28732</v>
      </c>
      <c r="E13" s="1">
        <v>23555</v>
      </c>
      <c r="F13" s="1">
        <v>22298</v>
      </c>
      <c r="G13" s="1">
        <v>20233</v>
      </c>
      <c r="H13" s="1">
        <v>19269</v>
      </c>
      <c r="I13" s="1">
        <v>10733</v>
      </c>
      <c r="J13" s="1"/>
      <c r="K13" s="1"/>
      <c r="L13" s="1"/>
    </row>
    <row r="14" spans="1:14">
      <c r="A14" t="s">
        <v>4</v>
      </c>
      <c r="B14" s="1">
        <v>5436</v>
      </c>
      <c r="C14" s="1">
        <v>4924</v>
      </c>
      <c r="D14" s="1">
        <v>4667</v>
      </c>
      <c r="E14" s="1">
        <v>3729</v>
      </c>
      <c r="F14" s="1">
        <v>3761</v>
      </c>
      <c r="G14" s="1">
        <v>3276</v>
      </c>
      <c r="H14" s="1">
        <v>2822</v>
      </c>
      <c r="I14" s="1">
        <v>1074</v>
      </c>
    </row>
    <row r="15" spans="1:14">
      <c r="A15" t="s">
        <v>93</v>
      </c>
      <c r="B15" s="1">
        <v>5246</v>
      </c>
      <c r="C15" s="1">
        <v>3766</v>
      </c>
      <c r="D15" s="1">
        <v>3924</v>
      </c>
      <c r="E15" s="1">
        <v>2577</v>
      </c>
      <c r="F15" s="1">
        <v>2676</v>
      </c>
      <c r="G15" s="1">
        <v>2156</v>
      </c>
      <c r="H15" s="1">
        <v>1399</v>
      </c>
      <c r="I15">
        <v>756</v>
      </c>
    </row>
    <row r="16" spans="1:14">
      <c r="A16" t="s">
        <v>34</v>
      </c>
      <c r="B16" s="1">
        <v>6525</v>
      </c>
      <c r="C16" s="1">
        <v>4370</v>
      </c>
      <c r="D16" s="1">
        <v>5462</v>
      </c>
      <c r="E16" s="1">
        <v>4047</v>
      </c>
      <c r="F16" s="1">
        <v>4610</v>
      </c>
      <c r="G16" s="1">
        <v>3478</v>
      </c>
      <c r="H16" s="1">
        <v>4006</v>
      </c>
      <c r="I16" s="1">
        <v>1932</v>
      </c>
    </row>
    <row r="17" spans="1:14">
      <c r="A17" t="s">
        <v>94</v>
      </c>
      <c r="B17" s="4">
        <v>0.20499999999999999</v>
      </c>
      <c r="C17" s="4">
        <v>0.191</v>
      </c>
      <c r="D17" s="4">
        <v>0.27800000000000002</v>
      </c>
      <c r="E17" s="4">
        <v>0.36099999999999999</v>
      </c>
      <c r="F17" s="4">
        <v>0.40500000000000003</v>
      </c>
      <c r="G17" s="4">
        <v>0.47099999999999997</v>
      </c>
      <c r="H17" s="4">
        <v>0.628</v>
      </c>
      <c r="I17" s="4">
        <v>0.67900000000000005</v>
      </c>
      <c r="J17" s="4"/>
      <c r="K17" s="4"/>
      <c r="L17" s="4"/>
      <c r="M17" s="4"/>
      <c r="N17" s="4"/>
    </row>
    <row r="18" spans="1:14">
      <c r="A18" t="s">
        <v>95</v>
      </c>
    </row>
    <row r="19" spans="1:14">
      <c r="A19" t="s">
        <v>96</v>
      </c>
      <c r="B19" s="1">
        <v>5332</v>
      </c>
      <c r="C19" s="1">
        <v>3850</v>
      </c>
      <c r="D19" s="1">
        <v>3983</v>
      </c>
      <c r="E19" s="1">
        <v>2637</v>
      </c>
      <c r="F19" s="1">
        <v>2746</v>
      </c>
      <c r="G19" s="1">
        <v>2205</v>
      </c>
      <c r="H19" s="1">
        <v>1430</v>
      </c>
      <c r="I19">
        <v>767</v>
      </c>
    </row>
    <row r="20" spans="1:14">
      <c r="A20" t="s">
        <v>97</v>
      </c>
      <c r="B20" s="1">
        <v>1605</v>
      </c>
      <c r="C20" s="1">
        <v>1572</v>
      </c>
      <c r="D20" s="1">
        <v>1617</v>
      </c>
      <c r="E20" s="1">
        <v>1497</v>
      </c>
      <c r="F20" s="1">
        <v>1390</v>
      </c>
      <c r="G20" s="1">
        <v>1322</v>
      </c>
      <c r="H20" s="1">
        <v>1178</v>
      </c>
      <c r="I20">
        <v>658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>
      <c r="A21" t="s">
        <v>98</v>
      </c>
      <c r="B21" s="1">
        <v>1195</v>
      </c>
      <c r="C21" s="1">
        <v>1671</v>
      </c>
      <c r="D21">
        <v>763</v>
      </c>
      <c r="E21" s="1">
        <v>1424</v>
      </c>
      <c r="F21" s="1">
        <v>1496</v>
      </c>
      <c r="G21" s="1">
        <v>1226</v>
      </c>
      <c r="H21" s="1">
        <v>1218</v>
      </c>
      <c r="I21" s="1">
        <v>760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>
      <c r="A22" t="s">
        <v>99</v>
      </c>
    </row>
    <row r="23" spans="1:14">
      <c r="A23" t="s">
        <v>100</v>
      </c>
      <c r="B23" s="1">
        <v>2500</v>
      </c>
      <c r="C23" s="1">
        <v>1250</v>
      </c>
      <c r="D23">
        <v>950</v>
      </c>
      <c r="E23">
        <v>750</v>
      </c>
      <c r="F23">
        <v>750</v>
      </c>
      <c r="G23">
        <v>600</v>
      </c>
      <c r="H23">
        <v>600</v>
      </c>
      <c r="I23">
        <v>600</v>
      </c>
      <c r="K23">
        <v>9</v>
      </c>
      <c r="L23">
        <v>6</v>
      </c>
      <c r="M23">
        <v>4</v>
      </c>
      <c r="N23">
        <v>4</v>
      </c>
    </row>
    <row r="24" spans="1:14">
      <c r="A24" t="s">
        <v>101</v>
      </c>
      <c r="B24" s="5">
        <v>0.19</v>
      </c>
      <c r="C24" s="5">
        <v>0.13</v>
      </c>
      <c r="D24" s="5">
        <v>0.1</v>
      </c>
      <c r="E24" s="5">
        <v>0.12</v>
      </c>
      <c r="F24" s="5">
        <v>0.11</v>
      </c>
      <c r="G24" s="5">
        <v>0.11</v>
      </c>
      <c r="H24" s="5">
        <v>0.17</v>
      </c>
      <c r="I24" s="5">
        <v>0.31</v>
      </c>
      <c r="J24" s="5" t="s">
        <v>89</v>
      </c>
      <c r="K24" s="5" t="s">
        <v>89</v>
      </c>
      <c r="L24" s="5" t="s">
        <v>89</v>
      </c>
      <c r="M24" s="5" t="s">
        <v>89</v>
      </c>
      <c r="N24" s="5" t="s">
        <v>89</v>
      </c>
    </row>
    <row r="25" spans="1:14">
      <c r="A25" t="s">
        <v>102</v>
      </c>
      <c r="B25" s="4">
        <v>2.4E-2</v>
      </c>
      <c r="C25" s="4">
        <v>1.0999999999999999E-2</v>
      </c>
      <c r="D25" s="4">
        <v>7.0000000000000001E-3</v>
      </c>
      <c r="E25" s="4">
        <v>7.0000000000000001E-3</v>
      </c>
      <c r="F25" s="4">
        <v>6.0000000000000001E-3</v>
      </c>
      <c r="G25" s="4">
        <v>6.0000000000000001E-3</v>
      </c>
      <c r="H25" s="4">
        <v>5.0000000000000001E-3</v>
      </c>
      <c r="I25" s="4">
        <v>6.0000000000000001E-3</v>
      </c>
      <c r="J25" s="4" t="s">
        <v>89</v>
      </c>
      <c r="K25" s="4" t="s">
        <v>89</v>
      </c>
      <c r="L25" s="4" t="s">
        <v>89</v>
      </c>
      <c r="M25" s="4" t="s">
        <v>89</v>
      </c>
      <c r="N25" s="4" t="s">
        <v>89</v>
      </c>
    </row>
    <row r="26" spans="1:14">
      <c r="A26" t="s">
        <v>103</v>
      </c>
      <c r="C26" s="1">
        <v>1458</v>
      </c>
      <c r="E26" s="1">
        <v>1407</v>
      </c>
      <c r="F26" s="1">
        <v>1485</v>
      </c>
      <c r="G26" s="1">
        <v>1598</v>
      </c>
      <c r="H26" s="1">
        <v>1733</v>
      </c>
      <c r="I26" s="1">
        <v>1839</v>
      </c>
    </row>
    <row r="27" spans="1:14">
      <c r="A27" t="s">
        <v>104</v>
      </c>
      <c r="C27" s="1">
        <v>88000</v>
      </c>
      <c r="E27" s="1">
        <v>72000</v>
      </c>
      <c r="F27" s="1">
        <v>72000</v>
      </c>
      <c r="G27" s="1">
        <v>66000</v>
      </c>
      <c r="H27" s="1">
        <v>63000</v>
      </c>
      <c r="I27" s="1">
        <v>36000</v>
      </c>
      <c r="J27" s="1"/>
      <c r="K27" s="1"/>
      <c r="L27" s="1"/>
      <c r="M27" s="1"/>
      <c r="N27" s="1"/>
    </row>
    <row r="30" spans="1:14">
      <c r="A30" t="s">
        <v>15</v>
      </c>
    </row>
    <row r="31" spans="1:14">
      <c r="A31" t="s">
        <v>171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투자아이디어</vt:lpstr>
      <vt:lpstr>연간요약</vt:lpstr>
      <vt:lpstr>분기요약</vt:lpstr>
      <vt:lpstr>차트</vt:lpstr>
      <vt:lpstr>Sheet2</vt:lpstr>
      <vt:lpstr>연간손익</vt:lpstr>
      <vt:lpstr>연간재무</vt:lpstr>
      <vt:lpstr>연간현금</vt:lpstr>
      <vt:lpstr>기본정보</vt:lpstr>
      <vt:lpstr>분기손익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Hyoung Woo Kim</dc:creator>
  <cp:lastModifiedBy>Hyoung Woo Kim</cp:lastModifiedBy>
  <dcterms:created xsi:type="dcterms:W3CDTF">2025-03-29T16:31:58Z</dcterms:created>
  <dcterms:modified xsi:type="dcterms:W3CDTF">2025-04-05T16:46:45Z</dcterms:modified>
</cp:coreProperties>
</file>