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C4EE3FAB-CB06-424D-BE2F-B215111DF2DA}" xr6:coauthVersionLast="47" xr6:coauthVersionMax="47" xr10:uidLastSave="{00000000-0000-0000-0000-000000000000}"/>
  <bookViews>
    <workbookView xWindow="28680" yWindow="-60" windowWidth="29040" windowHeight="15840" xr2:uid="{4F5BDEC4-A2BE-4B50-BB71-245170A21CD0}"/>
  </bookViews>
  <sheets>
    <sheet name="연간요약" sheetId="3" r:id="rId1"/>
    <sheet name="분기요약" sheetId="8" r:id="rId2"/>
    <sheet name="기타정보" sheetId="9" r:id="rId3"/>
    <sheet name="연간손익" sheetId="2" r:id="rId4"/>
    <sheet name="연간재무" sheetId="1" r:id="rId5"/>
    <sheet name="연간현금" sheetId="4" r:id="rId6"/>
    <sheet name="기본정보" sheetId="5" r:id="rId7"/>
    <sheet name="분기손익" sheetId="7" r:id="rId8"/>
    <sheet name="Sheet6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3" l="1"/>
  <c r="I55" i="3"/>
  <c r="I54" i="3"/>
  <c r="H54" i="3"/>
  <c r="E49" i="3"/>
  <c r="F49" i="3"/>
  <c r="E50" i="3"/>
  <c r="F50" i="3"/>
  <c r="E51" i="3"/>
  <c r="F51" i="3"/>
  <c r="E52" i="3"/>
  <c r="F52" i="3"/>
  <c r="F48" i="3"/>
  <c r="D49" i="3"/>
  <c r="G49" i="3"/>
  <c r="H49" i="3"/>
  <c r="I49" i="3"/>
  <c r="J49" i="3"/>
  <c r="K49" i="3"/>
  <c r="L49" i="3"/>
  <c r="D50" i="3"/>
  <c r="G50" i="3"/>
  <c r="H50" i="3"/>
  <c r="I50" i="3"/>
  <c r="J50" i="3"/>
  <c r="K50" i="3"/>
  <c r="L50" i="3"/>
  <c r="D51" i="3"/>
  <c r="G51" i="3"/>
  <c r="H51" i="3"/>
  <c r="I51" i="3"/>
  <c r="J51" i="3"/>
  <c r="K51" i="3"/>
  <c r="L51" i="3"/>
  <c r="D52" i="3"/>
  <c r="G52" i="3"/>
  <c r="H52" i="3"/>
  <c r="I52" i="3"/>
  <c r="J52" i="3"/>
  <c r="K52" i="3"/>
  <c r="L52" i="3"/>
  <c r="G48" i="3"/>
  <c r="H48" i="3"/>
  <c r="I48" i="3"/>
  <c r="J48" i="3"/>
  <c r="K48" i="3"/>
  <c r="L48" i="3"/>
  <c r="E48" i="3"/>
  <c r="D48" i="3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F14" i="8"/>
  <c r="F13" i="8"/>
  <c r="P47" i="9"/>
  <c r="Q47" i="9"/>
  <c r="Q46" i="9"/>
  <c r="Q45" i="9"/>
  <c r="P46" i="9"/>
  <c r="P45" i="9"/>
  <c r="K42" i="9"/>
  <c r="N35" i="9"/>
  <c r="O35" i="9"/>
  <c r="P35" i="9"/>
  <c r="Q35" i="9"/>
  <c r="R35" i="9"/>
  <c r="M35" i="9"/>
  <c r="N36" i="9"/>
  <c r="O36" i="9"/>
  <c r="P36" i="9"/>
  <c r="Q36" i="9"/>
  <c r="R36" i="9"/>
  <c r="M36" i="9"/>
  <c r="E42" i="3"/>
  <c r="F42" i="3"/>
  <c r="G42" i="3"/>
  <c r="H42" i="3"/>
  <c r="I42" i="3"/>
  <c r="J42" i="3"/>
  <c r="K42" i="3"/>
  <c r="D42" i="3"/>
  <c r="G40" i="3"/>
  <c r="Y8" i="8"/>
  <c r="Y12" i="8" s="1"/>
  <c r="X8" i="8"/>
  <c r="X12" i="8" s="1"/>
  <c r="W8" i="8"/>
  <c r="V8" i="8"/>
  <c r="U8" i="8"/>
  <c r="T8" i="8"/>
  <c r="S8" i="8"/>
  <c r="R8" i="8"/>
  <c r="Q8" i="8"/>
  <c r="P8" i="8"/>
  <c r="O8" i="8"/>
  <c r="N8" i="8"/>
  <c r="M8" i="8"/>
  <c r="M12" i="8" s="1"/>
  <c r="L8" i="8"/>
  <c r="L12" i="8" s="1"/>
  <c r="K8" i="8"/>
  <c r="J8" i="8"/>
  <c r="I8" i="8"/>
  <c r="H8" i="8"/>
  <c r="G8" i="8"/>
  <c r="F8" i="8"/>
  <c r="E8" i="8"/>
  <c r="D8" i="8"/>
  <c r="C8" i="8"/>
  <c r="B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T9" i="8" s="1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H10" i="8" s="1"/>
  <c r="I6" i="8"/>
  <c r="J6" i="8"/>
  <c r="K6" i="8"/>
  <c r="L6" i="8"/>
  <c r="M6" i="8"/>
  <c r="N6" i="8"/>
  <c r="O6" i="8"/>
  <c r="P6" i="8"/>
  <c r="Q6" i="8"/>
  <c r="R6" i="8"/>
  <c r="S6" i="8"/>
  <c r="T6" i="8"/>
  <c r="T10" i="8" s="1"/>
  <c r="U6" i="8"/>
  <c r="V6" i="8"/>
  <c r="W6" i="8"/>
  <c r="X6" i="8"/>
  <c r="Y6" i="8"/>
  <c r="Y10" i="8" s="1"/>
  <c r="B7" i="8"/>
  <c r="C7" i="8"/>
  <c r="D7" i="8"/>
  <c r="E7" i="8"/>
  <c r="F7" i="8"/>
  <c r="G7" i="8"/>
  <c r="H7" i="8"/>
  <c r="H11" i="8" s="1"/>
  <c r="I7" i="8"/>
  <c r="J7" i="8"/>
  <c r="K7" i="8"/>
  <c r="L7" i="8"/>
  <c r="M7" i="8"/>
  <c r="M11" i="8" s="1"/>
  <c r="N7" i="8"/>
  <c r="O7" i="8"/>
  <c r="P7" i="8"/>
  <c r="Q7" i="8"/>
  <c r="R7" i="8"/>
  <c r="S7" i="8"/>
  <c r="T7" i="8"/>
  <c r="T11" i="8" s="1"/>
  <c r="U7" i="8"/>
  <c r="V7" i="8"/>
  <c r="W7" i="8"/>
  <c r="X7" i="8"/>
  <c r="Y7" i="8"/>
  <c r="Y11" i="8" s="1"/>
  <c r="Y3" i="8"/>
  <c r="X3" i="8"/>
  <c r="W3" i="8"/>
  <c r="W12" i="8" s="1"/>
  <c r="V3" i="8"/>
  <c r="U3" i="8"/>
  <c r="T3" i="8"/>
  <c r="S3" i="8"/>
  <c r="R3" i="8"/>
  <c r="Q3" i="8"/>
  <c r="P3" i="8"/>
  <c r="O3" i="8"/>
  <c r="N3" i="8"/>
  <c r="N9" i="8" s="1"/>
  <c r="M3" i="8"/>
  <c r="L3" i="8"/>
  <c r="K3" i="8"/>
  <c r="J3" i="8"/>
  <c r="I3" i="8"/>
  <c r="H3" i="8"/>
  <c r="G3" i="8"/>
  <c r="F3" i="8"/>
  <c r="E3" i="8"/>
  <c r="D3" i="8"/>
  <c r="C3" i="8"/>
  <c r="B3" i="8"/>
  <c r="B11" i="8" s="1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K41" i="3" s="1"/>
  <c r="J18" i="3"/>
  <c r="J41" i="3" s="1"/>
  <c r="I18" i="3"/>
  <c r="I41" i="3" s="1"/>
  <c r="H18" i="3"/>
  <c r="H41" i="3" s="1"/>
  <c r="G18" i="3"/>
  <c r="G41" i="3" s="1"/>
  <c r="F18" i="3"/>
  <c r="F41" i="3" s="1"/>
  <c r="E18" i="3"/>
  <c r="E41" i="3" s="1"/>
  <c r="D18" i="3"/>
  <c r="D41" i="3" s="1"/>
  <c r="K17" i="3"/>
  <c r="K39" i="3" s="1"/>
  <c r="J17" i="3"/>
  <c r="I17" i="3"/>
  <c r="H17" i="3"/>
  <c r="H39" i="3" s="1"/>
  <c r="G17" i="3"/>
  <c r="F17" i="3"/>
  <c r="E17" i="3"/>
  <c r="E39" i="3" s="1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D40" i="3" s="1"/>
  <c r="E16" i="3"/>
  <c r="E40" i="3" s="1"/>
  <c r="F16" i="3"/>
  <c r="F38" i="3" s="1"/>
  <c r="G16" i="3"/>
  <c r="H16" i="3"/>
  <c r="H38" i="3" s="1"/>
  <c r="I16" i="3"/>
  <c r="I38" i="3" s="1"/>
  <c r="J16" i="3"/>
  <c r="J38" i="3" s="1"/>
  <c r="K16" i="3"/>
  <c r="K38" i="3" s="1"/>
  <c r="K12" i="3"/>
  <c r="K37" i="3" s="1"/>
  <c r="J12" i="3"/>
  <c r="I12" i="3"/>
  <c r="I37" i="3" s="1"/>
  <c r="H12" i="3"/>
  <c r="H37" i="3" s="1"/>
  <c r="G12" i="3"/>
  <c r="G37" i="3" s="1"/>
  <c r="F12" i="3"/>
  <c r="E12" i="3"/>
  <c r="D12" i="3"/>
  <c r="Y9" i="8" l="1"/>
  <c r="X11" i="8"/>
  <c r="L11" i="8"/>
  <c r="X10" i="8"/>
  <c r="L10" i="8"/>
  <c r="X9" i="8"/>
  <c r="L9" i="8"/>
  <c r="M9" i="8"/>
  <c r="W11" i="8"/>
  <c r="K11" i="8"/>
  <c r="W10" i="8"/>
  <c r="K10" i="8"/>
  <c r="W9" i="8"/>
  <c r="K9" i="8"/>
  <c r="V11" i="8"/>
  <c r="J11" i="8"/>
  <c r="V10" i="8"/>
  <c r="J10" i="8"/>
  <c r="V9" i="8"/>
  <c r="J9" i="8"/>
  <c r="M10" i="8"/>
  <c r="U11" i="8"/>
  <c r="I11" i="8"/>
  <c r="U10" i="8"/>
  <c r="I10" i="8"/>
  <c r="U9" i="8"/>
  <c r="I9" i="8"/>
  <c r="H9" i="8"/>
  <c r="J37" i="3"/>
  <c r="H40" i="3"/>
  <c r="F39" i="3"/>
  <c r="G38" i="3"/>
  <c r="F40" i="3"/>
  <c r="G39" i="3"/>
  <c r="I39" i="3"/>
  <c r="J39" i="3"/>
  <c r="E37" i="3"/>
  <c r="F37" i="3"/>
  <c r="K40" i="3"/>
  <c r="E38" i="3"/>
  <c r="J40" i="3"/>
  <c r="I40" i="3"/>
  <c r="N12" i="8"/>
  <c r="B12" i="8"/>
  <c r="D12" i="8"/>
  <c r="P12" i="8"/>
  <c r="E12" i="8"/>
  <c r="Q12" i="8"/>
  <c r="F12" i="8"/>
  <c r="R12" i="8"/>
  <c r="G12" i="8"/>
  <c r="S12" i="8"/>
  <c r="C12" i="8"/>
  <c r="S11" i="8"/>
  <c r="G11" i="8"/>
  <c r="S10" i="8"/>
  <c r="G10" i="8"/>
  <c r="S9" i="8"/>
  <c r="G9" i="8"/>
  <c r="H12" i="8"/>
  <c r="T12" i="8"/>
  <c r="R11" i="8"/>
  <c r="F11" i="8"/>
  <c r="R10" i="8"/>
  <c r="F10" i="8"/>
  <c r="R9" i="8"/>
  <c r="F9" i="8"/>
  <c r="I12" i="8"/>
  <c r="U12" i="8"/>
  <c r="Q11" i="8"/>
  <c r="E11" i="8"/>
  <c r="Q10" i="8"/>
  <c r="E10" i="8"/>
  <c r="Q9" i="8"/>
  <c r="E9" i="8"/>
  <c r="J12" i="8"/>
  <c r="V12" i="8"/>
  <c r="P11" i="8"/>
  <c r="D11" i="8"/>
  <c r="P10" i="8"/>
  <c r="D10" i="8"/>
  <c r="P9" i="8"/>
  <c r="D9" i="8"/>
  <c r="K12" i="8"/>
  <c r="O12" i="8"/>
  <c r="O11" i="8"/>
  <c r="C11" i="8"/>
  <c r="O10" i="8"/>
  <c r="C10" i="8"/>
  <c r="O9" i="8"/>
  <c r="C9" i="8"/>
  <c r="H21" i="3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<sst xmlns="http://schemas.openxmlformats.org/spreadsheetml/2006/main" count="353" uniqueCount="220">
  <si>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</si>
  <si>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</si>
  <si>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</si>
  <si>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</si>
  <si>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</si>
  <si>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</si>
  <si>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</si>
  <si>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</si>
  <si>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</si>
  <si>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</si>
  <si>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</si>
  <si>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</si>
  <si>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</si>
  <si>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</si>
  <si>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</si>
  <si>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</si>
  <si>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</si>
  <si>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</si>
  <si>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</si>
  <si>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</si>
  <si>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</si>
  <si>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</si>
  <si>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</si>
  <si>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</si>
  <si>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</si>
  <si>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</si>
  <si>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</si>
  <si>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</si>
  <si>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</si>
  <si>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</si>
  <si>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</si>
  <si>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</si>
  <si>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</si>
  <si>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</si>
  <si>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</si>
  <si>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</si>
  <si>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</si>
  <si>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</si>
  <si>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</si>
  <si>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</si>
  <si>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</si>
  <si>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</si>
  <si>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</si>
  <si>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</si>
  <si>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</si>
  <si>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</si>
  <si>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</si>
  <si>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</si>
  <si>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</si>
  <si>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</si>
  <si>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</si>
  <si>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</si>
  <si>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</si>
  <si>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</si>
  <si>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</si>
  <si>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</si>
  <si>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</si>
  <si>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</si>
  <si>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</si>
  <si>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</si>
  <si>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</si>
  <si>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</si>
  <si>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</si>
  <si>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</si>
  <si>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</si>
  <si>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</si>
  <si>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</si>
  <si>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</si>
  <si>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</si>
  <si>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</si>
  <si>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</si>
  <si>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</si>
  <si>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</si>
  <si>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</si>
  <si>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</si>
  <si>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</si>
  <si>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</si>
  <si>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</si>
  <si>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</si>
  <si>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</si>
  <si>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</si>
  <si>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</si>
  <si>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</si>
  <si>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</si>
  <si>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</si>
  <si>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</si>
  <si>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</si>
  <si>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</si>
  <si>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</si>
  <si>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</si>
  <si>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</si>
  <si>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</si>
  <si>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</si>
  <si>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</si>
  <si>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</si>
  <si>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</si>
  <si>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</si>
  <si>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</si>
  <si>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</si>
  <si>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</si>
  <si>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</si>
  <si>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</si>
  <si>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</si>
  <si>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</si>
  <si>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</si>
  <si>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</si>
  <si>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</si>
  <si>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</si>
  <si>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</si>
  <si>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</si>
  <si>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</si>
  <si>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</si>
  <si>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주식수/유통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</si>
  <si>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</si>
  <si>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</si>
  <si>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</si>
  <si>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</si>
  <si>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</si>
  <si>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</si>
  <si>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</si>
  <si>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</si>
  <si>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</si>
  <si>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</si>
  <si>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</si>
  <si>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</si>
  <si>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</si>
  <si>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</si>
  <si>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</si>
  <si>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</si>
  <si>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</si>
  <si>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</si>
  <si>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</si>
  <si>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</si>
  <si>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</si>
  <si>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</si>
  <si>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</si>
  <si>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</si>
  <si>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</si>
  <si>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</si>
  <si>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</si>
  <si>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</si>
  <si>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</si>
  <si>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</si>
  <si>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</si>
  <si>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</si>
  <si>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</si>
  <si>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</si>
  <si>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</si>
  <si>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</si>
  <si>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</si>
  <si>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</si>
  <si>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</si>
  <si>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</si>
  <si>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</si>
  <si>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</si>
  <si>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</si>
  <si>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</si>
  <si>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</si>
  <si>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</si>
  <si>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</si>
  <si>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</si>
  <si>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</si>
  <si>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OPM</t>
    <phoneticPr fontId="2" type="noConversion"/>
  </si>
  <si>
    <t>부채비율(%)</t>
    <phoneticPr fontId="2" type="noConversion"/>
  </si>
  <si>
    <t>https://itooza.com/stats/098120</t>
  </si>
  <si>
    <t>https://itooza.com/stats/098120/2/31</t>
  </si>
  <si>
    <t>https://itooza.com/stats/098120/4/31</t>
  </si>
  <si>
    <t>https://itooza.com/stats/098120/2/32</t>
  </si>
  <si>
    <t>마이크로컨텍솔</t>
    <phoneticPr fontId="2" type="noConversion"/>
  </si>
  <si>
    <t>098120</t>
    <phoneticPr fontId="2" type="noConversion"/>
  </si>
  <si>
    <t>반도체</t>
    <phoneticPr fontId="2" type="noConversion"/>
  </si>
  <si>
    <t>코스닥</t>
    <phoneticPr fontId="2" type="noConversion"/>
  </si>
  <si>
    <t>-</t>
  </si>
  <si>
    <t>-</t>
    <phoneticPr fontId="2" type="noConversion"/>
  </si>
  <si>
    <t>양승은 외 4인</t>
    <phoneticPr fontId="2" type="noConversion"/>
  </si>
  <si>
    <t>Kyouei Co Ltd</t>
    <phoneticPr fontId="2" type="noConversion"/>
  </si>
  <si>
    <t>(단위 : 천개)</t>
  </si>
  <si>
    <t>사업부문</t>
  </si>
  <si>
    <t>품 목</t>
  </si>
  <si>
    <t>구  분</t>
  </si>
  <si>
    <t>제25기</t>
  </si>
  <si>
    <t>제24기</t>
  </si>
  <si>
    <t>제23기</t>
  </si>
  <si>
    <t>세미콘</t>
  </si>
  <si>
    <t>Burn-In Socket류</t>
  </si>
  <si>
    <t>생산능력</t>
  </si>
  <si>
    <t>생산실적</t>
  </si>
  <si>
    <t>가 동 률</t>
  </si>
  <si>
    <t>어플라이언스</t>
  </si>
  <si>
    <t>Thermal Protector</t>
  </si>
  <si>
    <t>Megnetic Contactor</t>
  </si>
  <si>
    <t>Contact Ass'y</t>
  </si>
  <si>
    <t>매출유형</t>
  </si>
  <si>
    <t>제품</t>
  </si>
  <si>
    <t>상품</t>
  </si>
  <si>
    <t>㈜엠에스엘</t>
  </si>
  <si>
    <t>B/I Socket 외</t>
  </si>
  <si>
    <t>수출</t>
  </si>
  <si>
    <t>내수</t>
  </si>
  <si>
    <t>합계</t>
  </si>
  <si>
    <t>Socket 외</t>
  </si>
  <si>
    <t>소 계</t>
  </si>
  <si>
    <t>Thermal Protector 외</t>
  </si>
  <si>
    <t>산업용 전자개폐기 외</t>
  </si>
  <si>
    <t>MC 외</t>
  </si>
  <si>
    <t>임대 매출</t>
  </si>
  <si>
    <t>합       계</t>
  </si>
  <si>
    <t>제22기</t>
  </si>
  <si>
    <t>제21기</t>
  </si>
  <si>
    <t>제20기</t>
  </si>
  <si>
    <t>인당 매출액(억)</t>
    <phoneticPr fontId="2" type="noConversion"/>
  </si>
  <si>
    <t>소켓</t>
    <phoneticPr fontId="2" type="noConversion"/>
  </si>
  <si>
    <t>전자개폐기</t>
    <phoneticPr fontId="2" type="noConversion"/>
  </si>
  <si>
    <t>4q</t>
    <phoneticPr fontId="2" type="noConversion"/>
  </si>
  <si>
    <t>3q</t>
    <phoneticPr fontId="2" type="noConversion"/>
  </si>
  <si>
    <t>2q</t>
    <phoneticPr fontId="2" type="noConversion"/>
  </si>
  <si>
    <t>1q</t>
    <phoneticPr fontId="2" type="noConversion"/>
  </si>
  <si>
    <t>매출YoY</t>
    <phoneticPr fontId="2" type="noConversion"/>
  </si>
  <si>
    <t>영업이익YoY</t>
    <phoneticPr fontId="2" type="noConversion"/>
  </si>
  <si>
    <t>타겟 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</si>
</sst>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  <numFmt numFmtId="190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3C3C3C"/>
      <name val="Dotum"/>
      <family val="3"/>
    </font>
    <font>
      <sz val="11"/>
      <color rgb="FF3C3C3C"/>
      <name val="Dotum"/>
      <family val="3"/>
    </font>
    <font>
      <sz val="8"/>
      <color rgb="FFFFFFFF"/>
      <name val="Dotum"/>
      <family val="3"/>
    </font>
    <font>
      <sz val="11"/>
      <color theme="1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  <font>
      <sz val="11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0" fontId="6" fillId="4" borderId="40" xfId="0" applyFont="1" applyFill="1" applyBorder="1" applyAlignment="1">
      <alignment vertical="center" wrapText="1"/>
    </xf>
    <xf numFmtId="0" fontId="6" fillId="4" borderId="41" xfId="0" applyFont="1" applyFill="1" applyBorder="1" applyAlignment="1">
      <alignment vertical="center" wrapText="1"/>
    </xf>
    <xf numFmtId="0" fontId="7" fillId="5" borderId="42" xfId="0" applyFont="1" applyFill="1" applyBorder="1" applyAlignment="1">
      <alignment horizontal="center" vertical="center" wrapText="1"/>
    </xf>
    <xf numFmtId="17" fontId="7" fillId="5" borderId="42" xfId="0" applyNumberFormat="1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3" fontId="11" fillId="0" borderId="47" xfId="0" applyNumberFormat="1" applyFont="1" applyBorder="1" applyAlignment="1">
      <alignment horizontal="right" vertical="center" wrapText="1"/>
    </xf>
    <xf numFmtId="3" fontId="11" fillId="7" borderId="47" xfId="0" applyNumberFormat="1" applyFont="1" applyFill="1" applyBorder="1" applyAlignment="1">
      <alignment horizontal="right" vertical="center" wrapText="1"/>
    </xf>
    <xf numFmtId="0" fontId="10" fillId="7" borderId="47" xfId="0" applyFont="1" applyFill="1" applyBorder="1" applyAlignment="1">
      <alignment horizontal="right" vertical="center" wrapText="1"/>
    </xf>
    <xf numFmtId="0" fontId="11" fillId="0" borderId="47" xfId="0" applyFont="1" applyBorder="1" applyAlignment="1">
      <alignment horizontal="right" vertical="center" wrapText="1"/>
    </xf>
    <xf numFmtId="0" fontId="11" fillId="7" borderId="47" xfId="0" applyFont="1" applyFill="1" applyBorder="1" applyAlignment="1">
      <alignment horizontal="right" vertical="center" wrapText="1"/>
    </xf>
    <xf numFmtId="0" fontId="12" fillId="0" borderId="47" xfId="0" applyFont="1" applyBorder="1" applyAlignment="1">
      <alignment horizontal="right" vertical="center" wrapText="1"/>
    </xf>
    <xf numFmtId="0" fontId="12" fillId="7" borderId="47" xfId="0" applyFont="1" applyFill="1" applyBorder="1" applyAlignment="1">
      <alignment horizontal="right" vertical="center" wrapText="1"/>
    </xf>
    <xf numFmtId="0" fontId="9" fillId="6" borderId="49" xfId="0" applyFont="1" applyFill="1" applyBorder="1" applyAlignment="1">
      <alignment horizontal="center" vertical="center" wrapText="1"/>
    </xf>
    <xf numFmtId="3" fontId="11" fillId="0" borderId="49" xfId="0" applyNumberFormat="1" applyFont="1" applyBorder="1" applyAlignment="1">
      <alignment horizontal="right" vertical="center" wrapText="1"/>
    </xf>
    <xf numFmtId="0" fontId="10" fillId="7" borderId="49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horizontal="left" vertical="center"/>
    </xf>
    <xf numFmtId="9" fontId="0" fillId="0" borderId="0" xfId="1" applyFont="1">
      <alignment vertical="center"/>
    </xf>
    <xf numFmtId="3" fontId="12" fillId="0" borderId="47" xfId="0" applyNumberFormat="1" applyFont="1" applyBorder="1" applyAlignment="1">
      <alignment horizontal="right" vertical="center" wrapText="1"/>
    </xf>
    <xf numFmtId="0" fontId="10" fillId="0" borderId="47" xfId="0" applyFont="1" applyBorder="1" applyAlignment="1">
      <alignment horizontal="right" vertical="center" wrapText="1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3" xfId="0" applyNumberFormat="1" applyBorder="1">
      <alignment vertical="center"/>
    </xf>
    <xf numFmtId="3" fontId="0" fillId="0" borderId="35" xfId="0" applyNumberFormat="1" applyBorder="1">
      <alignment vertical="center"/>
    </xf>
    <xf numFmtId="3" fontId="12" fillId="7" borderId="47" xfId="0" applyNumberFormat="1" applyFont="1" applyFill="1" applyBorder="1" applyAlignment="1">
      <alignment horizontal="right" vertical="center" wrapText="1"/>
    </xf>
    <xf numFmtId="9" fontId="0" fillId="0" borderId="52" xfId="1" applyFont="1" applyBorder="1">
      <alignment vertical="center"/>
    </xf>
    <xf numFmtId="9" fontId="0" fillId="0" borderId="54" xfId="1" applyFont="1" applyBorder="1">
      <alignment vertical="center"/>
    </xf>
    <xf numFmtId="9" fontId="0" fillId="0" borderId="0" xfId="1" applyFont="1" applyBorder="1">
      <alignment vertical="center"/>
    </xf>
    <xf numFmtId="9" fontId="0" fillId="0" borderId="56" xfId="1" applyFont="1" applyBorder="1">
      <alignment vertical="center"/>
    </xf>
    <xf numFmtId="9" fontId="0" fillId="0" borderId="58" xfId="1" applyFont="1" applyBorder="1">
      <alignment vertical="center"/>
    </xf>
    <xf numFmtId="9" fontId="0" fillId="0" borderId="59" xfId="1" applyFont="1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9" fontId="0" fillId="0" borderId="57" xfId="1" applyFont="1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0" fontId="0" fillId="0" borderId="3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7" fillId="5" borderId="48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5" xfId="1" applyFont="1" applyBorder="1">
      <alignment vertical="center"/>
    </xf>
    <xf numFmtId="9" fontId="0" fillId="0" borderId="61" xfId="1" applyFont="1" applyBorder="1">
      <alignment vertical="center"/>
    </xf>
    <xf numFmtId="0" fontId="0" fillId="0" borderId="6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0" borderId="6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9" fontId="0" fillId="0" borderId="1" xfId="1" applyNumberFormat="1" applyFont="1" applyBorder="1">
      <alignment vertical="center"/>
    </xf>
    <xf numFmtId="0" fontId="13" fillId="0" borderId="0" xfId="0" applyFont="1" applyAlignment="1">
      <alignment horizontal="right" vertical="center" wrapText="1"/>
    </xf>
    <xf numFmtId="0" fontId="13" fillId="0" borderId="62" xfId="0" applyFont="1" applyBorder="1" applyAlignment="1">
      <alignment horizontal="center" vertical="center" wrapText="1"/>
    </xf>
    <xf numFmtId="3" fontId="13" fillId="0" borderId="62" xfId="0" applyNumberFormat="1" applyFont="1" applyBorder="1" applyAlignment="1">
      <alignment horizontal="right" vertical="center" wrapText="1"/>
    </xf>
    <xf numFmtId="9" fontId="13" fillId="0" borderId="62" xfId="0" applyNumberFormat="1" applyFont="1" applyBorder="1" applyAlignment="1">
      <alignment horizontal="right" vertical="center" wrapText="1"/>
    </xf>
    <xf numFmtId="0" fontId="13" fillId="0" borderId="62" xfId="0" applyFont="1" applyBorder="1" applyAlignment="1">
      <alignment horizontal="right" vertical="center" wrapText="1"/>
    </xf>
    <xf numFmtId="0" fontId="13" fillId="8" borderId="66" xfId="0" applyFont="1" applyFill="1" applyBorder="1" applyAlignment="1">
      <alignment horizontal="center" vertical="top" wrapText="1"/>
    </xf>
    <xf numFmtId="0" fontId="13" fillId="8" borderId="67" xfId="0" applyFont="1" applyFill="1" applyBorder="1" applyAlignment="1">
      <alignment horizontal="center" vertical="top" wrapText="1"/>
    </xf>
    <xf numFmtId="0" fontId="13" fillId="8" borderId="68" xfId="0" applyFont="1" applyFill="1" applyBorder="1" applyAlignment="1">
      <alignment horizontal="center" vertical="top" wrapText="1"/>
    </xf>
    <xf numFmtId="3" fontId="13" fillId="0" borderId="70" xfId="0" applyNumberFormat="1" applyFont="1" applyBorder="1" applyAlignment="1">
      <alignment horizontal="right" vertical="center" wrapText="1"/>
    </xf>
    <xf numFmtId="9" fontId="13" fillId="0" borderId="70" xfId="0" applyNumberFormat="1" applyFont="1" applyBorder="1" applyAlignment="1">
      <alignment horizontal="right" vertical="center" wrapText="1"/>
    </xf>
    <xf numFmtId="0" fontId="13" fillId="0" borderId="70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center" vertical="center" wrapText="1"/>
    </xf>
    <xf numFmtId="9" fontId="13" fillId="0" borderId="75" xfId="0" applyNumberFormat="1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0" fontId="13" fillId="0" borderId="76" xfId="0" applyFont="1" applyBorder="1" applyAlignment="1">
      <alignment horizontal="right" vertical="center" wrapText="1"/>
    </xf>
    <xf numFmtId="0" fontId="13" fillId="0" borderId="69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14" fillId="0" borderId="62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4" fillId="0" borderId="63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71" xfId="0" applyFont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3" fontId="14" fillId="0" borderId="62" xfId="0" applyNumberFormat="1" applyFont="1" applyBorder="1" applyAlignment="1">
      <alignment horizontal="right" vertical="center" wrapText="1"/>
    </xf>
    <xf numFmtId="3" fontId="14" fillId="0" borderId="75" xfId="0" applyNumberFormat="1" applyFont="1" applyBorder="1" applyAlignment="1">
      <alignment horizontal="right" vertical="center" wrapText="1"/>
    </xf>
    <xf numFmtId="3" fontId="14" fillId="0" borderId="62" xfId="0" applyNumberFormat="1" applyFont="1" applyBorder="1" applyAlignment="1">
      <alignment horizontal="right" vertical="top" wrapText="1"/>
    </xf>
    <xf numFmtId="0" fontId="14" fillId="0" borderId="62" xfId="0" applyFont="1" applyBorder="1" applyAlignment="1">
      <alignment horizontal="right" vertical="top" wrapText="1"/>
    </xf>
    <xf numFmtId="0" fontId="14" fillId="8" borderId="66" xfId="0" applyFont="1" applyFill="1" applyBorder="1" applyAlignment="1">
      <alignment horizontal="center" vertical="top" wrapText="1"/>
    </xf>
    <xf numFmtId="0" fontId="14" fillId="8" borderId="67" xfId="0" applyFont="1" applyFill="1" applyBorder="1" applyAlignment="1">
      <alignment horizontal="center" vertical="top" wrapText="1"/>
    </xf>
    <xf numFmtId="0" fontId="14" fillId="8" borderId="88" xfId="0" applyFont="1" applyFill="1" applyBorder="1" applyAlignment="1">
      <alignment horizontal="center" vertical="top" wrapText="1"/>
    </xf>
    <xf numFmtId="0" fontId="14" fillId="0" borderId="75" xfId="0" applyFont="1" applyBorder="1" applyAlignment="1">
      <alignment horizontal="center" vertical="center" wrapText="1"/>
    </xf>
    <xf numFmtId="3" fontId="14" fillId="0" borderId="75" xfId="0" applyNumberFormat="1" applyFont="1" applyBorder="1" applyAlignment="1">
      <alignment horizontal="right" vertical="top" wrapText="1"/>
    </xf>
    <xf numFmtId="0" fontId="14" fillId="8" borderId="88" xfId="0" applyFont="1" applyFill="1" applyBorder="1" applyAlignment="1">
      <alignment horizontal="center" vertical="top" wrapText="1"/>
    </xf>
    <xf numFmtId="0" fontId="14" fillId="8" borderId="89" xfId="0" applyFont="1" applyFill="1" applyBorder="1" applyAlignment="1">
      <alignment horizontal="center" vertical="top" wrapText="1"/>
    </xf>
    <xf numFmtId="0" fontId="14" fillId="0" borderId="80" xfId="0" applyFont="1" applyBorder="1" applyAlignment="1">
      <alignment horizontal="center" vertical="center" wrapText="1"/>
    </xf>
    <xf numFmtId="0" fontId="14" fillId="0" borderId="81" xfId="0" applyFont="1" applyBorder="1" applyAlignment="1">
      <alignment horizontal="center" vertical="center" wrapText="1"/>
    </xf>
    <xf numFmtId="0" fontId="14" fillId="0" borderId="82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 wrapText="1"/>
    </xf>
    <xf numFmtId="0" fontId="14" fillId="0" borderId="84" xfId="0" applyFont="1" applyBorder="1" applyAlignment="1">
      <alignment horizontal="center" vertical="center" wrapText="1"/>
    </xf>
    <xf numFmtId="0" fontId="14" fillId="0" borderId="85" xfId="0" applyFont="1" applyBorder="1" applyAlignment="1">
      <alignment horizontal="center" vertical="center" wrapText="1"/>
    </xf>
    <xf numFmtId="0" fontId="14" fillId="0" borderId="90" xfId="0" applyFont="1" applyBorder="1" applyAlignment="1">
      <alignment horizontal="center" vertical="top" wrapText="1"/>
    </xf>
    <xf numFmtId="0" fontId="14" fillId="0" borderId="78" xfId="0" applyFont="1" applyBorder="1" applyAlignment="1">
      <alignment horizontal="center" vertical="top" wrapText="1"/>
    </xf>
    <xf numFmtId="0" fontId="14" fillId="0" borderId="79" xfId="0" applyFont="1" applyBorder="1" applyAlignment="1">
      <alignment horizontal="center" vertical="top" wrapText="1"/>
    </xf>
    <xf numFmtId="0" fontId="14" fillId="0" borderId="91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9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93" xfId="0" applyFont="1" applyBorder="1" applyAlignment="1">
      <alignment horizontal="center" vertical="center" wrapText="1"/>
    </xf>
    <xf numFmtId="0" fontId="14" fillId="0" borderId="87" xfId="0" applyFont="1" applyBorder="1" applyAlignment="1">
      <alignment horizontal="center" vertical="center" wrapText="1"/>
    </xf>
    <xf numFmtId="0" fontId="14" fillId="0" borderId="94" xfId="0" applyFont="1" applyBorder="1" applyAlignment="1">
      <alignment horizontal="center" vertical="center" wrapText="1"/>
    </xf>
    <xf numFmtId="0" fontId="14" fillId="0" borderId="95" xfId="0" applyFont="1" applyBorder="1" applyAlignment="1">
      <alignment horizontal="center" vertical="center" wrapText="1"/>
    </xf>
    <xf numFmtId="0" fontId="14" fillId="0" borderId="96" xfId="0" applyFont="1" applyBorder="1" applyAlignment="1">
      <alignment horizontal="center" vertical="center" wrapText="1"/>
    </xf>
    <xf numFmtId="3" fontId="14" fillId="0" borderId="77" xfId="0" applyNumberFormat="1" applyFont="1" applyBorder="1" applyAlignment="1">
      <alignment horizontal="right" vertical="top" wrapText="1"/>
    </xf>
    <xf numFmtId="0" fontId="14" fillId="0" borderId="77" xfId="0" applyFont="1" applyBorder="1" applyAlignment="1">
      <alignment horizontal="right" vertical="top" wrapText="1"/>
    </xf>
    <xf numFmtId="3" fontId="14" fillId="0" borderId="97" xfId="0" applyNumberFormat="1" applyFont="1" applyBorder="1" applyAlignment="1">
      <alignment horizontal="right" vertical="top" wrapText="1"/>
    </xf>
    <xf numFmtId="0" fontId="13" fillId="8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right" vertical="top" wrapText="1"/>
    </xf>
    <xf numFmtId="0" fontId="14" fillId="0" borderId="1" xfId="0" applyFont="1" applyBorder="1" applyAlignment="1">
      <alignment horizontal="right" vertical="top" wrapText="1"/>
    </xf>
    <xf numFmtId="0" fontId="14" fillId="9" borderId="62" xfId="0" applyFont="1" applyFill="1" applyBorder="1" applyAlignment="1">
      <alignment horizontal="center" vertical="center" wrapText="1"/>
    </xf>
    <xf numFmtId="3" fontId="14" fillId="9" borderId="62" xfId="0" applyNumberFormat="1" applyFont="1" applyFill="1" applyBorder="1" applyAlignment="1">
      <alignment horizontal="right" vertical="top" wrapText="1"/>
    </xf>
    <xf numFmtId="3" fontId="14" fillId="9" borderId="77" xfId="0" applyNumberFormat="1" applyFont="1" applyFill="1" applyBorder="1" applyAlignment="1">
      <alignment horizontal="right" vertical="top" wrapText="1"/>
    </xf>
    <xf numFmtId="3" fontId="14" fillId="9" borderId="1" xfId="0" applyNumberFormat="1" applyFont="1" applyFill="1" applyBorder="1" applyAlignment="1">
      <alignment horizontal="right" vertical="top" wrapText="1"/>
    </xf>
    <xf numFmtId="3" fontId="14" fillId="0" borderId="0" xfId="0" applyNumberFormat="1" applyFont="1" applyFill="1" applyBorder="1" applyAlignment="1">
      <alignment horizontal="right" vertical="top" wrapText="1"/>
    </xf>
    <xf numFmtId="190" fontId="0" fillId="0" borderId="22" xfId="0" applyNumberFormat="1" applyBorder="1" applyAlignment="1">
      <alignment horizontal="center" vertical="center"/>
    </xf>
    <xf numFmtId="190" fontId="0" fillId="0" borderId="25" xfId="0" applyNumberFormat="1" applyBorder="1" applyAlignment="1">
      <alignment horizontal="center" vertical="center"/>
    </xf>
    <xf numFmtId="190" fontId="0" fillId="0" borderId="61" xfId="0" applyNumberFormat="1" applyBorder="1" applyAlignment="1">
      <alignment horizontal="center" vertical="center"/>
    </xf>
    <xf numFmtId="0" fontId="14" fillId="10" borderId="62" xfId="0" applyFont="1" applyFill="1" applyBorder="1" applyAlignment="1">
      <alignment horizontal="center" vertical="center" wrapText="1"/>
    </xf>
    <xf numFmtId="3" fontId="14" fillId="10" borderId="62" xfId="0" applyNumberFormat="1" applyFont="1" applyFill="1" applyBorder="1" applyAlignment="1">
      <alignment horizontal="right" vertical="top" wrapText="1"/>
    </xf>
    <xf numFmtId="3" fontId="14" fillId="10" borderId="77" xfId="0" applyNumberFormat="1" applyFont="1" applyFill="1" applyBorder="1" applyAlignment="1">
      <alignment horizontal="right" vertical="top" wrapText="1"/>
    </xf>
    <xf numFmtId="3" fontId="14" fillId="10" borderId="1" xfId="0" applyNumberFormat="1" applyFont="1" applyFill="1" applyBorder="1" applyAlignment="1">
      <alignment horizontal="right" vertical="top" wrapText="1"/>
    </xf>
    <xf numFmtId="0" fontId="14" fillId="9" borderId="62" xfId="0" applyFont="1" applyFill="1" applyBorder="1" applyAlignment="1">
      <alignment horizontal="right" vertical="center" wrapText="1"/>
    </xf>
    <xf numFmtId="0" fontId="14" fillId="9" borderId="77" xfId="0" applyFont="1" applyFill="1" applyBorder="1" applyAlignment="1">
      <alignment horizontal="right" vertical="center" wrapText="1"/>
    </xf>
    <xf numFmtId="0" fontId="14" fillId="9" borderId="1" xfId="0" applyFont="1" applyFill="1" applyBorder="1" applyAlignment="1">
      <alignment horizontal="right" vertical="center" wrapText="1"/>
    </xf>
    <xf numFmtId="0" fontId="14" fillId="9" borderId="77" xfId="0" applyFont="1" applyFill="1" applyBorder="1" applyAlignment="1">
      <alignment horizontal="right" vertical="top" wrapText="1"/>
    </xf>
    <xf numFmtId="0" fontId="14" fillId="9" borderId="1" xfId="0" applyFont="1" applyFill="1" applyBorder="1" applyAlignment="1">
      <alignment horizontal="right" vertical="top" wrapText="1"/>
    </xf>
    <xf numFmtId="0" fontId="15" fillId="0" borderId="0" xfId="0" applyFont="1" applyFill="1" applyBorder="1" applyAlignment="1">
      <alignment horizontal="center" vertical="center" wrapText="1"/>
    </xf>
    <xf numFmtId="9" fontId="15" fillId="0" borderId="0" xfId="1" applyFont="1" applyFill="1" applyBorder="1" applyAlignment="1">
      <alignment horizontal="right" vertical="center" wrapText="1"/>
    </xf>
    <xf numFmtId="9" fontId="16" fillId="0" borderId="0" xfId="1" applyFont="1">
      <alignment vertical="center"/>
    </xf>
    <xf numFmtId="178" fontId="0" fillId="0" borderId="0" xfId="0" applyNumberFormat="1">
      <alignment vertical="center"/>
    </xf>
    <xf numFmtId="0" fontId="0" fillId="0" borderId="1" xfId="0" applyFill="1" applyBorder="1" applyAlignment="1">
      <alignment horizontal="right" vertical="center"/>
    </xf>
    <xf numFmtId="9" fontId="0" fillId="0" borderId="1" xfId="1" applyFont="1" applyBorder="1">
      <alignment vertical="center"/>
    </xf>
    <xf numFmtId="3" fontId="0" fillId="3" borderId="1" xfId="0" applyNumberForma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11" borderId="3" xfId="0" applyNumberFormat="1" applyFill="1" applyBorder="1" applyAlignment="1">
      <alignment horizontal="center" vertical="center"/>
    </xf>
    <xf numFmtId="0" fontId="0" fillId="9" borderId="4" xfId="0" applyNumberFormat="1" applyFill="1" applyBorder="1" applyAlignment="1">
      <alignment horizontal="center" vertical="center"/>
    </xf>
    <xf numFmtId="0" fontId="0" fillId="11" borderId="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7" fillId="9" borderId="21" xfId="0" applyNumberFormat="1" applyFont="1" applyFill="1" applyBorder="1" applyAlignment="1">
      <alignment horizontal="center" vertical="center"/>
    </xf>
    <xf numFmtId="0" fontId="17" fillId="9" borderId="10" xfId="0" applyNumberFormat="1" applyFont="1" applyFill="1" applyBorder="1" applyAlignment="1">
      <alignment horizontal="center" vertical="center"/>
    </xf>
    <xf numFmtId="0" fontId="17" fillId="11" borderId="17" xfId="0" applyNumberFormat="1" applyFont="1" applyFill="1" applyBorder="1" applyAlignment="1">
      <alignment horizontal="center" vertical="center"/>
    </xf>
    <xf numFmtId="0" fontId="17" fillId="11" borderId="15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0" borderId="98" xfId="0" applyNumberFormat="1" applyBorder="1" applyAlignment="1">
      <alignment horizontal="center" vertical="center"/>
    </xf>
    <xf numFmtId="0" fontId="17" fillId="10" borderId="60" xfId="0" applyNumberFormat="1" applyFont="1" applyFill="1" applyBorder="1" applyAlignment="1">
      <alignment horizontal="center" vertical="center"/>
    </xf>
    <xf numFmtId="0" fontId="0" fillId="9" borderId="99" xfId="0" applyNumberFormat="1" applyFill="1" applyBorder="1" applyAlignment="1">
      <alignment horizontal="center" vertical="center"/>
    </xf>
    <xf numFmtId="0" fontId="0" fillId="0" borderId="10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1"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0974059492563433"/>
          <c:h val="0.707484324876057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연간요약!$B$12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연간요약!$D$12:$N$12</c:f>
              <c:numCache>
                <c:formatCode>#,##0</c:formatCode>
                <c:ptCount val="11"/>
                <c:pt idx="0">
                  <c:v>270</c:v>
                </c:pt>
                <c:pt idx="1">
                  <c:v>257</c:v>
                </c:pt>
                <c:pt idx="2">
                  <c:v>344</c:v>
                </c:pt>
                <c:pt idx="3">
                  <c:v>393</c:v>
                </c:pt>
                <c:pt idx="4">
                  <c:v>614</c:v>
                </c:pt>
                <c:pt idx="5">
                  <c:v>611</c:v>
                </c:pt>
                <c:pt idx="6">
                  <c:v>648</c:v>
                </c:pt>
                <c:pt idx="7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9-470E-AF24-0035BFB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8341087"/>
        <c:axId val="1548342527"/>
      </c:barChart>
      <c:lineChart>
        <c:grouping val="standard"/>
        <c:varyColors val="0"/>
        <c:ser>
          <c:idx val="0"/>
          <c:order val="1"/>
          <c:tx>
            <c:strRef>
              <c:f>연간요약!$B$40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연간요약!$D$40:$N$40</c:f>
              <c:numCache>
                <c:formatCode>0%</c:formatCode>
                <c:ptCount val="11"/>
                <c:pt idx="0">
                  <c:v>-6.6666666666666666E-2</c:v>
                </c:pt>
                <c:pt idx="1">
                  <c:v>-0.13618677042801555</c:v>
                </c:pt>
                <c:pt idx="2">
                  <c:v>1.7441860465116279E-2</c:v>
                </c:pt>
                <c:pt idx="3">
                  <c:v>4.3256997455470736E-2</c:v>
                </c:pt>
                <c:pt idx="4">
                  <c:v>0.12866449511400652</c:v>
                </c:pt>
                <c:pt idx="5">
                  <c:v>0.12929623567921442</c:v>
                </c:pt>
                <c:pt idx="6">
                  <c:v>0.11419753086419752</c:v>
                </c:pt>
                <c:pt idx="7">
                  <c:v>0.14634146341463414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9-470E-AF24-0035BFB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67007"/>
        <c:axId val="1548366527"/>
      </c:lineChart>
      <c:catAx>
        <c:axId val="15483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2527"/>
        <c:crosses val="autoZero"/>
        <c:auto val="1"/>
        <c:lblAlgn val="ctr"/>
        <c:lblOffset val="100"/>
        <c:noMultiLvlLbl val="0"/>
      </c:catAx>
      <c:valAx>
        <c:axId val="154834252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1087"/>
        <c:crosses val="autoZero"/>
        <c:crossBetween val="between"/>
      </c:valAx>
      <c:valAx>
        <c:axId val="154836652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67007"/>
        <c:crosses val="max"/>
        <c:crossBetween val="between"/>
      </c:valAx>
      <c:catAx>
        <c:axId val="1548367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5483665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0974059492563433"/>
          <c:h val="0.70748432487605717"/>
        </c:manualLayout>
      </c:layout>
      <c:lineChart>
        <c:grouping val="standard"/>
        <c:varyColors val="0"/>
        <c:ser>
          <c:idx val="1"/>
          <c:order val="0"/>
          <c:tx>
            <c:strRef>
              <c:f>연간요약!$B$35</c:f>
              <c:strCache>
                <c:ptCount val="1"/>
                <c:pt idx="0">
                  <c:v>PBR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연간요약!$D$35:$N$35</c:f>
              <c:numCache>
                <c:formatCode>#,##0.0</c:formatCode>
                <c:ptCount val="11"/>
                <c:pt idx="0">
                  <c:v>1.07</c:v>
                </c:pt>
                <c:pt idx="1">
                  <c:v>0.62</c:v>
                </c:pt>
                <c:pt idx="2">
                  <c:v>1.22</c:v>
                </c:pt>
                <c:pt idx="3">
                  <c:v>1.49</c:v>
                </c:pt>
                <c:pt idx="4">
                  <c:v>2.81</c:v>
                </c:pt>
                <c:pt idx="5">
                  <c:v>0.88</c:v>
                </c:pt>
                <c:pt idx="6">
                  <c:v>2.11</c:v>
                </c:pt>
                <c:pt idx="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41087"/>
        <c:axId val="1548342527"/>
      </c:lineChart>
      <c:lineChart>
        <c:grouping val="standard"/>
        <c:varyColors val="0"/>
        <c:ser>
          <c:idx val="0"/>
          <c:order val="1"/>
          <c:tx>
            <c:strRef>
              <c:f>연간요약!$B$36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연간요약!$D$36:$N$36</c:f>
              <c:numCache>
                <c:formatCode>0.0%</c:formatCode>
                <c:ptCount val="11"/>
                <c:pt idx="0">
                  <c:v>-9.7000000000000003E-2</c:v>
                </c:pt>
                <c:pt idx="1">
                  <c:v>-0.13800000000000001</c:v>
                </c:pt>
                <c:pt idx="2">
                  <c:v>2.7E-2</c:v>
                </c:pt>
                <c:pt idx="3">
                  <c:v>3.3000000000000002E-2</c:v>
                </c:pt>
                <c:pt idx="4">
                  <c:v>0.18</c:v>
                </c:pt>
                <c:pt idx="5">
                  <c:v>0.14399999999999999</c:v>
                </c:pt>
                <c:pt idx="6">
                  <c:v>0.13400000000000001</c:v>
                </c:pt>
                <c:pt idx="7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67007"/>
        <c:axId val="1548366527"/>
      </c:lineChart>
      <c:catAx>
        <c:axId val="15483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2527"/>
        <c:crosses val="autoZero"/>
        <c:auto val="1"/>
        <c:lblAlgn val="ctr"/>
        <c:lblOffset val="100"/>
        <c:noMultiLvlLbl val="0"/>
      </c:catAx>
      <c:valAx>
        <c:axId val="1548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1087"/>
        <c:crosses val="autoZero"/>
        <c:crossBetween val="between"/>
      </c:valAx>
      <c:valAx>
        <c:axId val="1548366527"/>
        <c:scaling>
          <c:orientation val="minMax"/>
          <c:max val="0.25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67007"/>
        <c:crosses val="max"/>
        <c:crossBetween val="between"/>
      </c:valAx>
      <c:catAx>
        <c:axId val="1548367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54836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0974059492563433"/>
          <c:h val="0.70748432487605717"/>
        </c:manualLayout>
      </c:layout>
      <c:lineChart>
        <c:grouping val="standard"/>
        <c:varyColors val="0"/>
        <c:ser>
          <c:idx val="1"/>
          <c:order val="0"/>
          <c:tx>
            <c:strRef>
              <c:f>연간요약!$B$37</c:f>
              <c:strCache>
                <c:ptCount val="1"/>
                <c:pt idx="0">
                  <c:v>매출YoY(%)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연간요약!$D$37:$N$37</c:f>
              <c:numCache>
                <c:formatCode>0%</c:formatCode>
                <c:ptCount val="11"/>
                <c:pt idx="1">
                  <c:v>-4.8148148148148148E-2</c:v>
                </c:pt>
                <c:pt idx="2">
                  <c:v>0.33852140077821014</c:v>
                </c:pt>
                <c:pt idx="3">
                  <c:v>0.14244186046511628</c:v>
                </c:pt>
                <c:pt idx="4">
                  <c:v>0.56234096692111957</c:v>
                </c:pt>
                <c:pt idx="5">
                  <c:v>-4.8859934853420191E-3</c:v>
                </c:pt>
                <c:pt idx="6">
                  <c:v>6.0556464811783964E-2</c:v>
                </c:pt>
                <c:pt idx="7">
                  <c:v>7.5617283950617287E-2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41087"/>
        <c:axId val="1548342527"/>
      </c:lineChart>
      <c:lineChart>
        <c:grouping val="standard"/>
        <c:varyColors val="0"/>
        <c:ser>
          <c:idx val="0"/>
          <c:order val="1"/>
          <c:tx>
            <c:strRef>
              <c:f>연간요약!$B$38</c:f>
              <c:strCache>
                <c:ptCount val="1"/>
                <c:pt idx="0">
                  <c:v>영업이익YoY(%)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연간요약!$D$11:$N$11</c:f>
              <c:strCach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2025(E)</c:v>
                </c:pt>
                <c:pt idx="9">
                  <c:v>2026(E)</c:v>
                </c:pt>
                <c:pt idx="10">
                  <c:v>2027(E)</c:v>
                </c:pt>
              </c:strCache>
            </c:strRef>
          </c:cat>
          <c:val>
            <c:numRef>
              <c:f>연간요약!$D$38:$N$38</c:f>
              <c:numCache>
                <c:formatCode>0%</c:formatCode>
                <c:ptCount val="11"/>
                <c:pt idx="1">
                  <c:v>-0.94444444444444442</c:v>
                </c:pt>
                <c:pt idx="2">
                  <c:v>1.1714285714285715</c:v>
                </c:pt>
                <c:pt idx="3">
                  <c:v>1.8333333333333333</c:v>
                </c:pt>
                <c:pt idx="4">
                  <c:v>3.6470588235294117</c:v>
                </c:pt>
                <c:pt idx="5">
                  <c:v>0</c:v>
                </c:pt>
                <c:pt idx="6">
                  <c:v>-6.3291139240506333E-2</c:v>
                </c:pt>
                <c:pt idx="7">
                  <c:v>0.3783783783783784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9AC-864A-B60DB8FB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67007"/>
        <c:axId val="1548366527"/>
      </c:lineChart>
      <c:catAx>
        <c:axId val="154834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2527"/>
        <c:crosses val="autoZero"/>
        <c:auto val="1"/>
        <c:lblAlgn val="ctr"/>
        <c:lblOffset val="100"/>
        <c:noMultiLvlLbl val="0"/>
      </c:catAx>
      <c:valAx>
        <c:axId val="1548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41087"/>
        <c:crosses val="autoZero"/>
        <c:crossBetween val="between"/>
      </c:valAx>
      <c:valAx>
        <c:axId val="1548366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367007"/>
        <c:crosses val="max"/>
        <c:crossBetween val="between"/>
      </c:valAx>
      <c:catAx>
        <c:axId val="1548367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836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비용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0%</c:formatCode>
                <c:ptCount val="24"/>
                <c:pt idx="0">
                  <c:v>0.96296296296296291</c:v>
                </c:pt>
                <c:pt idx="1">
                  <c:v>0.8666666666666667</c:v>
                </c:pt>
                <c:pt idx="2">
                  <c:v>0.79807692307692313</c:v>
                </c:pt>
                <c:pt idx="3">
                  <c:v>0.83505154639175261</c:v>
                </c:pt>
                <c:pt idx="4">
                  <c:v>0.94594594594594594</c:v>
                </c:pt>
                <c:pt idx="5">
                  <c:v>0.81981981981981977</c:v>
                </c:pt>
                <c:pt idx="6">
                  <c:v>0.77083333333333337</c:v>
                </c:pt>
                <c:pt idx="7">
                  <c:v>0.8571428571428571</c:v>
                </c:pt>
                <c:pt idx="8">
                  <c:v>0.77064220183486243</c:v>
                </c:pt>
                <c:pt idx="9">
                  <c:v>0.81632653061224492</c:v>
                </c:pt>
                <c:pt idx="10">
                  <c:v>0.71257485029940115</c:v>
                </c:pt>
                <c:pt idx="11">
                  <c:v>0.81578947368421051</c:v>
                </c:pt>
                <c:pt idx="12">
                  <c:v>0.79591836734693877</c:v>
                </c:pt>
                <c:pt idx="13">
                  <c:v>0.83766233766233766</c:v>
                </c:pt>
                <c:pt idx="14">
                  <c:v>0.72352941176470587</c:v>
                </c:pt>
                <c:pt idx="15">
                  <c:v>0.75886524822695034</c:v>
                </c:pt>
                <c:pt idx="16">
                  <c:v>0.74825174825174823</c:v>
                </c:pt>
                <c:pt idx="17">
                  <c:v>0.82608695652173914</c:v>
                </c:pt>
                <c:pt idx="18">
                  <c:v>0.65829145728643212</c:v>
                </c:pt>
                <c:pt idx="19">
                  <c:v>0.96551724137931039</c:v>
                </c:pt>
                <c:pt idx="20">
                  <c:v>0.69230769230769229</c:v>
                </c:pt>
                <c:pt idx="21">
                  <c:v>0.79470198675496684</c:v>
                </c:pt>
                <c:pt idx="22">
                  <c:v>0.74594594594594599</c:v>
                </c:pt>
                <c:pt idx="23">
                  <c:v>0.72935779816513757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0%</c:formatCode>
                <c:ptCount val="24"/>
                <c:pt idx="0">
                  <c:v>0.20370370370370369</c:v>
                </c:pt>
                <c:pt idx="1">
                  <c:v>0.12222222222222222</c:v>
                </c:pt>
                <c:pt idx="2">
                  <c:v>0.10576923076923077</c:v>
                </c:pt>
                <c:pt idx="3">
                  <c:v>0.10309278350515463</c:v>
                </c:pt>
                <c:pt idx="4">
                  <c:v>0.16216216216216217</c:v>
                </c:pt>
                <c:pt idx="5">
                  <c:v>8.1081081081081086E-2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0.11009174311926606</c:v>
                </c:pt>
                <c:pt idx="9">
                  <c:v>8.8435374149659865E-2</c:v>
                </c:pt>
                <c:pt idx="10">
                  <c:v>7.1856287425149698E-2</c:v>
                </c:pt>
                <c:pt idx="11">
                  <c:v>0.1</c:v>
                </c:pt>
                <c:pt idx="12">
                  <c:v>8.1632653061224483E-2</c:v>
                </c:pt>
                <c:pt idx="13">
                  <c:v>7.792207792207792E-2</c:v>
                </c:pt>
                <c:pt idx="14">
                  <c:v>8.2352941176470587E-2</c:v>
                </c:pt>
                <c:pt idx="15">
                  <c:v>0.1276595744680851</c:v>
                </c:pt>
                <c:pt idx="16">
                  <c:v>0.1048951048951049</c:v>
                </c:pt>
                <c:pt idx="17">
                  <c:v>9.9378881987577633E-2</c:v>
                </c:pt>
                <c:pt idx="18">
                  <c:v>7.0351758793969849E-2</c:v>
                </c:pt>
                <c:pt idx="19">
                  <c:v>0.1310344827586207</c:v>
                </c:pt>
                <c:pt idx="20">
                  <c:v>0.16783216783216784</c:v>
                </c:pt>
                <c:pt idx="21">
                  <c:v>0.11258278145695365</c:v>
                </c:pt>
                <c:pt idx="22">
                  <c:v>0.10810810810810811</c:v>
                </c:pt>
                <c:pt idx="23">
                  <c:v>8.2568807339449546E-2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</a:t>
            </a:r>
            <a:r>
              <a:rPr lang="en-US" altLang="ko-KR"/>
              <a:t>,OPM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54</c:v>
                </c:pt>
                <c:pt idx="1">
                  <c:v>90</c:v>
                </c:pt>
                <c:pt idx="2">
                  <c:v>104</c:v>
                </c:pt>
                <c:pt idx="3">
                  <c:v>97</c:v>
                </c:pt>
                <c:pt idx="4">
                  <c:v>74</c:v>
                </c:pt>
                <c:pt idx="5">
                  <c:v>111</c:v>
                </c:pt>
                <c:pt idx="6">
                  <c:v>96</c:v>
                </c:pt>
                <c:pt idx="7">
                  <c:v>112</c:v>
                </c:pt>
                <c:pt idx="8">
                  <c:v>109</c:v>
                </c:pt>
                <c:pt idx="9">
                  <c:v>147</c:v>
                </c:pt>
                <c:pt idx="10">
                  <c:v>167</c:v>
                </c:pt>
                <c:pt idx="11">
                  <c:v>190</c:v>
                </c:pt>
                <c:pt idx="12">
                  <c:v>147</c:v>
                </c:pt>
                <c:pt idx="13">
                  <c:v>154</c:v>
                </c:pt>
                <c:pt idx="14">
                  <c:v>170</c:v>
                </c:pt>
                <c:pt idx="15">
                  <c:v>141</c:v>
                </c:pt>
                <c:pt idx="16">
                  <c:v>143</c:v>
                </c:pt>
                <c:pt idx="17">
                  <c:v>161</c:v>
                </c:pt>
                <c:pt idx="18">
                  <c:v>199</c:v>
                </c:pt>
                <c:pt idx="19">
                  <c:v>145</c:v>
                </c:pt>
                <c:pt idx="20">
                  <c:v>143</c:v>
                </c:pt>
                <c:pt idx="21">
                  <c:v>151</c:v>
                </c:pt>
                <c:pt idx="22">
                  <c:v>185</c:v>
                </c:pt>
                <c:pt idx="23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0%</c:formatCode>
                <c:ptCount val="24"/>
                <c:pt idx="0">
                  <c:v>-0.16666666666666666</c:v>
                </c:pt>
                <c:pt idx="1">
                  <c:v>1.1111111111111112E-2</c:v>
                </c:pt>
                <c:pt idx="2">
                  <c:v>9.6153846153846159E-2</c:v>
                </c:pt>
                <c:pt idx="3">
                  <c:v>5.1546391752577317E-2</c:v>
                </c:pt>
                <c:pt idx="4">
                  <c:v>-0.10810810810810811</c:v>
                </c:pt>
                <c:pt idx="5">
                  <c:v>9.90990990990991E-2</c:v>
                </c:pt>
                <c:pt idx="6">
                  <c:v>0.11458333333333333</c:v>
                </c:pt>
                <c:pt idx="7">
                  <c:v>1.7857142857142856E-2</c:v>
                </c:pt>
                <c:pt idx="8">
                  <c:v>0.11926605504587157</c:v>
                </c:pt>
                <c:pt idx="9">
                  <c:v>9.5238095238095233E-2</c:v>
                </c:pt>
                <c:pt idx="10">
                  <c:v>0.21556886227544911</c:v>
                </c:pt>
                <c:pt idx="11">
                  <c:v>8.4210526315789472E-2</c:v>
                </c:pt>
                <c:pt idx="12">
                  <c:v>0.12244897959183673</c:v>
                </c:pt>
                <c:pt idx="13">
                  <c:v>8.4415584415584416E-2</c:v>
                </c:pt>
                <c:pt idx="14">
                  <c:v>0.18823529411764706</c:v>
                </c:pt>
                <c:pt idx="15">
                  <c:v>0.11347517730496454</c:v>
                </c:pt>
                <c:pt idx="16">
                  <c:v>0.14685314685314685</c:v>
                </c:pt>
                <c:pt idx="17">
                  <c:v>8.0745341614906832E-2</c:v>
                </c:pt>
                <c:pt idx="18">
                  <c:v>0.26633165829145727</c:v>
                </c:pt>
                <c:pt idx="19">
                  <c:v>-8.9655172413793102E-2</c:v>
                </c:pt>
                <c:pt idx="20">
                  <c:v>0.13986013986013987</c:v>
                </c:pt>
                <c:pt idx="21">
                  <c:v>9.9337748344370855E-2</c:v>
                </c:pt>
                <c:pt idx="22">
                  <c:v>0.14054054054054055</c:v>
                </c:pt>
                <c:pt idx="23">
                  <c:v>0.18807339449541285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성장률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분기요약!$A$13</c:f>
              <c:strCache>
                <c:ptCount val="1"/>
                <c:pt idx="0">
                  <c:v>매출YoY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분기요약!$B$13:$Y$13</c:f>
              <c:numCache>
                <c:formatCode>General</c:formatCode>
                <c:ptCount val="24"/>
                <c:pt idx="4" formatCode="0%">
                  <c:v>0.37037037037037035</c:v>
                </c:pt>
                <c:pt idx="5" formatCode="0%">
                  <c:v>0.23333333333333334</c:v>
                </c:pt>
                <c:pt idx="6" formatCode="0%">
                  <c:v>-7.6923076923076927E-2</c:v>
                </c:pt>
                <c:pt idx="7" formatCode="0%">
                  <c:v>0.15463917525773196</c:v>
                </c:pt>
                <c:pt idx="8" formatCode="0%">
                  <c:v>0.47297297297297297</c:v>
                </c:pt>
                <c:pt idx="9" formatCode="0%">
                  <c:v>0.32432432432432434</c:v>
                </c:pt>
                <c:pt idx="10" formatCode="0%">
                  <c:v>0.73958333333333337</c:v>
                </c:pt>
                <c:pt idx="11" formatCode="0%">
                  <c:v>0.6964285714285714</c:v>
                </c:pt>
                <c:pt idx="12" formatCode="0%">
                  <c:v>0.34862385321100919</c:v>
                </c:pt>
                <c:pt idx="13" formatCode="0%">
                  <c:v>4.7619047619047616E-2</c:v>
                </c:pt>
                <c:pt idx="14" formatCode="0%">
                  <c:v>1.7964071856287425E-2</c:v>
                </c:pt>
                <c:pt idx="15" formatCode="0%">
                  <c:v>-0.25789473684210529</c:v>
                </c:pt>
                <c:pt idx="16" formatCode="0%">
                  <c:v>-2.7210884353741496E-2</c:v>
                </c:pt>
                <c:pt idx="17" formatCode="0%">
                  <c:v>4.5454545454545456E-2</c:v>
                </c:pt>
                <c:pt idx="18" formatCode="0%">
                  <c:v>0.17058823529411765</c:v>
                </c:pt>
                <c:pt idx="19" formatCode="0%">
                  <c:v>2.8368794326241134E-2</c:v>
                </c:pt>
                <c:pt idx="20" formatCode="0%">
                  <c:v>0</c:v>
                </c:pt>
                <c:pt idx="21" formatCode="0%">
                  <c:v>-6.2111801242236024E-2</c:v>
                </c:pt>
                <c:pt idx="22" formatCode="0%">
                  <c:v>-7.0351758793969849E-2</c:v>
                </c:pt>
                <c:pt idx="23" formatCode="0%">
                  <c:v>0.50344827586206897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분기요약!$A$14</c:f>
              <c:strCache>
                <c:ptCount val="1"/>
                <c:pt idx="0">
                  <c:v>영업이익YoY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분기요약!$B$14:$Y$14</c:f>
              <c:numCache>
                <c:formatCode>General</c:formatCode>
                <c:ptCount val="24"/>
                <c:pt idx="4" formatCode="0%">
                  <c:v>0.34615384615384615</c:v>
                </c:pt>
                <c:pt idx="5" formatCode="0%">
                  <c:v>0.16666666666666666</c:v>
                </c:pt>
                <c:pt idx="6" formatCode="0%">
                  <c:v>-0.10843373493975904</c:v>
                </c:pt>
                <c:pt idx="7" formatCode="0%">
                  <c:v>0.18518518518518517</c:v>
                </c:pt>
                <c:pt idx="8" formatCode="0%">
                  <c:v>0.2</c:v>
                </c:pt>
                <c:pt idx="9" formatCode="0%">
                  <c:v>0.31868131868131866</c:v>
                </c:pt>
                <c:pt idx="10" formatCode="0%">
                  <c:v>0.60810810810810811</c:v>
                </c:pt>
                <c:pt idx="11" formatCode="0%">
                  <c:v>0.61458333333333337</c:v>
                </c:pt>
                <c:pt idx="12" formatCode="0%">
                  <c:v>0.39285714285714285</c:v>
                </c:pt>
                <c:pt idx="13" formatCode="0%">
                  <c:v>7.4999999999999997E-2</c:v>
                </c:pt>
                <c:pt idx="14" formatCode="0%">
                  <c:v>3.3613445378151259E-2</c:v>
                </c:pt>
                <c:pt idx="15" formatCode="0%">
                  <c:v>-0.30967741935483872</c:v>
                </c:pt>
                <c:pt idx="16" formatCode="0%">
                  <c:v>-8.5470085470085472E-2</c:v>
                </c:pt>
                <c:pt idx="17" formatCode="0%">
                  <c:v>3.1007751937984496E-2</c:v>
                </c:pt>
                <c:pt idx="18" formatCode="0%">
                  <c:v>6.5040650406504072E-2</c:v>
                </c:pt>
                <c:pt idx="19" formatCode="0%">
                  <c:v>0.30841121495327101</c:v>
                </c:pt>
                <c:pt idx="20" formatCode="0%">
                  <c:v>-7.476635514018691E-2</c:v>
                </c:pt>
                <c:pt idx="21" formatCode="0%">
                  <c:v>-9.7744360902255634E-2</c:v>
                </c:pt>
                <c:pt idx="22" formatCode="0%">
                  <c:v>5.3435114503816793E-2</c:v>
                </c:pt>
                <c:pt idx="23" formatCode="0%">
                  <c:v>0.1357142857142857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10</xdr:row>
      <xdr:rowOff>9525</xdr:rowOff>
    </xdr:from>
    <xdr:to>
      <xdr:col>20</xdr:col>
      <xdr:colOff>533400</xdr:colOff>
      <xdr:row>22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B59FFB-6890-8280-C7C3-15B37CDA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22</xdr:row>
      <xdr:rowOff>66675</xdr:rowOff>
    </xdr:from>
    <xdr:to>
      <xdr:col>20</xdr:col>
      <xdr:colOff>561975</xdr:colOff>
      <xdr:row>34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8477F2D-BCDA-4725-8305-9F9D5EDEF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34</xdr:row>
      <xdr:rowOff>95250</xdr:rowOff>
    </xdr:from>
    <xdr:to>
      <xdr:col>20</xdr:col>
      <xdr:colOff>590550</xdr:colOff>
      <xdr:row>46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9B4F39-9107-946F-F380-DF35236B2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211666</xdr:colOff>
      <xdr:row>16</xdr:row>
      <xdr:rowOff>205318</xdr:rowOff>
    </xdr:from>
    <xdr:to>
      <xdr:col>7</xdr:col>
      <xdr:colOff>420484</xdr:colOff>
      <xdr:row>32</xdr:row>
      <xdr:rowOff>70386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451317</xdr:colOff>
      <xdr:row>16</xdr:row>
      <xdr:rowOff>205318</xdr:rowOff>
    </xdr:from>
    <xdr:to>
      <xdr:col>15</xdr:col>
      <xdr:colOff>518584</xdr:colOff>
      <xdr:row>32</xdr:row>
      <xdr:rowOff>52918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116416</xdr:colOff>
      <xdr:row>23</xdr:row>
      <xdr:rowOff>148167</xdr:rowOff>
    </xdr:from>
    <xdr:to>
      <xdr:col>15</xdr:col>
      <xdr:colOff>190500</xdr:colOff>
      <xdr:row>23</xdr:row>
      <xdr:rowOff>148167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36527B5C-CD19-C9BB-2151-30AF63A3F032}"/>
            </a:ext>
          </a:extLst>
        </xdr:cNvPr>
        <xdr:cNvCxnSpPr/>
      </xdr:nvCxnSpPr>
      <xdr:spPr>
        <a:xfrm>
          <a:off x="6138333" y="5016500"/>
          <a:ext cx="48895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571499</xdr:colOff>
      <xdr:row>17</xdr:row>
      <xdr:rowOff>10583</xdr:rowOff>
    </xdr:from>
    <xdr:to>
      <xdr:col>23</xdr:col>
      <xdr:colOff>610983</xdr:colOff>
      <xdr:row>32</xdr:row>
      <xdr:rowOff>49218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3BABC52-D36A-C835-185A-7FAEB4E1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Q55"/>
  <sheetViews>
    <sheetView tabSelected="1" topLeftCell="A19" workbookViewId="0">
      <selection activeCell="O53" sqref="O53"/>
    </sheetView>
  </sheetViews>
  <sheetFormatPr defaultRowHeight="16.5"/>
  <cols>
    <col min="1" max="1" width="2" customWidth="1"/>
    <col min="3" max="3" width="18" customWidth="1"/>
    <col min="4" max="14" width="11.125" customWidth="1"/>
  </cols>
  <sheetData>
    <row r="2" spans="2:17">
      <c r="B2" s="46" t="s">
        <v>42</v>
      </c>
      <c r="C2" s="47">
        <v>45764</v>
      </c>
      <c r="Q2" t="s">
        <v>22</v>
      </c>
    </row>
    <row r="3" spans="2:17">
      <c r="B3" s="51" t="s">
        <v>16</v>
      </c>
      <c r="C3" s="43" t="s">
        <v>168</v>
      </c>
      <c r="D3" s="52" t="s">
        <v>114</v>
      </c>
      <c r="E3" s="48">
        <v>10730</v>
      </c>
      <c r="F3" s="51" t="s">
        <v>112</v>
      </c>
      <c r="G3" s="127">
        <v>0.7923</v>
      </c>
      <c r="H3" s="128"/>
      <c r="I3" s="129"/>
    </row>
    <row r="4" spans="2:17">
      <c r="B4" s="51" t="s">
        <v>19</v>
      </c>
      <c r="C4" s="151" t="s">
        <v>169</v>
      </c>
      <c r="D4" s="52" t="s">
        <v>115</v>
      </c>
      <c r="E4" s="48">
        <v>11130</v>
      </c>
      <c r="F4" s="134" t="s">
        <v>21</v>
      </c>
      <c r="G4" s="130" t="s">
        <v>174</v>
      </c>
      <c r="H4" s="129"/>
      <c r="I4" s="6">
        <v>20.89</v>
      </c>
    </row>
    <row r="5" spans="2:17">
      <c r="B5" s="52" t="s">
        <v>111</v>
      </c>
      <c r="C5" s="3">
        <v>892</v>
      </c>
      <c r="D5" s="52" t="s">
        <v>116</v>
      </c>
      <c r="E5" s="48">
        <v>4245</v>
      </c>
      <c r="F5" s="135"/>
      <c r="G5" s="130" t="s">
        <v>175</v>
      </c>
      <c r="H5" s="129"/>
      <c r="I5" s="6">
        <v>10.61</v>
      </c>
    </row>
    <row r="6" spans="2:17">
      <c r="B6" s="51" t="s">
        <v>17</v>
      </c>
      <c r="C6" s="3" t="s">
        <v>170</v>
      </c>
      <c r="D6" s="52" t="s">
        <v>117</v>
      </c>
      <c r="E6" s="48" t="s">
        <v>173</v>
      </c>
      <c r="F6" s="135"/>
      <c r="G6" s="130"/>
      <c r="H6" s="129"/>
      <c r="I6" s="6"/>
    </row>
    <row r="7" spans="2:17">
      <c r="B7" s="51" t="s">
        <v>18</v>
      </c>
      <c r="C7" s="3" t="s">
        <v>171</v>
      </c>
      <c r="D7" s="52" t="s">
        <v>29</v>
      </c>
      <c r="E7" s="49">
        <v>8.35</v>
      </c>
      <c r="F7" s="135"/>
      <c r="G7" s="130"/>
      <c r="H7" s="129"/>
      <c r="I7" s="6"/>
    </row>
    <row r="8" spans="2:17">
      <c r="B8" s="51" t="s">
        <v>20</v>
      </c>
      <c r="C8" s="44">
        <v>8312766</v>
      </c>
      <c r="D8" s="53" t="s">
        <v>118</v>
      </c>
      <c r="E8" s="50" t="s">
        <v>173</v>
      </c>
      <c r="F8" s="136"/>
      <c r="G8" s="137"/>
      <c r="H8" s="138"/>
      <c r="I8" s="6"/>
    </row>
    <row r="9" spans="2:17">
      <c r="B9" s="51" t="s">
        <v>113</v>
      </c>
      <c r="C9" s="45">
        <v>0.13300000000000001</v>
      </c>
      <c r="D9" s="52" t="s">
        <v>31</v>
      </c>
      <c r="E9" s="49">
        <v>1.3</v>
      </c>
      <c r="F9" s="52" t="s">
        <v>119</v>
      </c>
      <c r="G9" s="3" t="s">
        <v>121</v>
      </c>
      <c r="H9" s="52" t="s">
        <v>120</v>
      </c>
      <c r="I9" s="3" t="s">
        <v>121</v>
      </c>
    </row>
    <row r="10" spans="2:17" ht="17.25" thickBot="1"/>
    <row r="11" spans="2:17" ht="17.25" thickBot="1">
      <c r="B11" s="141" t="s">
        <v>23</v>
      </c>
      <c r="C11" s="142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7">
      <c r="B12" s="119" t="s">
        <v>0</v>
      </c>
      <c r="C12" s="120"/>
      <c r="D12" s="15">
        <f>연간손익!I2</f>
        <v>270</v>
      </c>
      <c r="E12" s="16">
        <f>연간손익!H2</f>
        <v>257</v>
      </c>
      <c r="F12" s="16">
        <f>연간손익!G2</f>
        <v>344</v>
      </c>
      <c r="G12" s="16">
        <f>연간손익!F2</f>
        <v>393</v>
      </c>
      <c r="H12" s="16">
        <f>연간손익!E2</f>
        <v>614</v>
      </c>
      <c r="I12" s="16">
        <f>연간손익!D2</f>
        <v>611</v>
      </c>
      <c r="J12" s="16">
        <f>연간손익!C2</f>
        <v>648</v>
      </c>
      <c r="K12" s="17">
        <f>연간손익!B2</f>
        <v>697</v>
      </c>
      <c r="L12" s="101"/>
      <c r="M12" s="104"/>
      <c r="N12" s="105"/>
    </row>
    <row r="13" spans="2:17">
      <c r="B13" s="131" t="s">
        <v>1</v>
      </c>
      <c r="C13" s="128"/>
      <c r="D13" s="18">
        <f>연간손익!I3</f>
        <v>248</v>
      </c>
      <c r="E13" s="19">
        <f>연간손익!H3</f>
        <v>248</v>
      </c>
      <c r="F13" s="19">
        <f>연간손익!G3</f>
        <v>294</v>
      </c>
      <c r="G13" s="19">
        <f>연간손익!F3</f>
        <v>331</v>
      </c>
      <c r="H13" s="19">
        <f>연간손익!E3</f>
        <v>478</v>
      </c>
      <c r="I13" s="19">
        <f>연간손익!D3</f>
        <v>475</v>
      </c>
      <c r="J13" s="19">
        <f>연간손익!C3</f>
        <v>510</v>
      </c>
      <c r="K13" s="20">
        <f>연간손익!B3</f>
        <v>516</v>
      </c>
      <c r="L13" s="65"/>
      <c r="M13" s="66"/>
      <c r="N13" s="67"/>
    </row>
    <row r="14" spans="2:17">
      <c r="B14" s="131" t="s">
        <v>2</v>
      </c>
      <c r="C14" s="128"/>
      <c r="D14" s="18">
        <f>연간손익!I4</f>
        <v>22</v>
      </c>
      <c r="E14" s="19">
        <f>연간손익!H4</f>
        <v>9</v>
      </c>
      <c r="F14" s="19">
        <f>연간손익!G4</f>
        <v>50</v>
      </c>
      <c r="G14" s="19">
        <f>연간손익!F4</f>
        <v>62</v>
      </c>
      <c r="H14" s="19">
        <f>연간손익!E4</f>
        <v>136</v>
      </c>
      <c r="I14" s="19">
        <f>연간손익!D4</f>
        <v>135</v>
      </c>
      <c r="J14" s="19">
        <f>연간손익!C4</f>
        <v>138</v>
      </c>
      <c r="K14" s="20">
        <f>연간손익!B4</f>
        <v>181</v>
      </c>
      <c r="L14" s="65"/>
      <c r="M14" s="66"/>
      <c r="N14" s="67"/>
    </row>
    <row r="15" spans="2:17">
      <c r="B15" s="131" t="s">
        <v>3</v>
      </c>
      <c r="C15" s="128"/>
      <c r="D15" s="18">
        <f>연간손익!I5</f>
        <v>40</v>
      </c>
      <c r="E15" s="19">
        <f>연간손익!H5</f>
        <v>44</v>
      </c>
      <c r="F15" s="19">
        <f>연간손익!G5</f>
        <v>44</v>
      </c>
      <c r="G15" s="19">
        <f>연간손익!F5</f>
        <v>46</v>
      </c>
      <c r="H15" s="19">
        <f>연간손익!E5</f>
        <v>56</v>
      </c>
      <c r="I15" s="19">
        <f>연간손익!D5</f>
        <v>56</v>
      </c>
      <c r="J15" s="19">
        <f>연간손익!C5</f>
        <v>64</v>
      </c>
      <c r="K15" s="20">
        <f>연간손익!B5</f>
        <v>79</v>
      </c>
      <c r="L15" s="65"/>
      <c r="M15" s="66"/>
      <c r="N15" s="67"/>
    </row>
    <row r="16" spans="2:17">
      <c r="B16" s="131" t="s">
        <v>4</v>
      </c>
      <c r="C16" s="128"/>
      <c r="D16" s="18">
        <f>연간손익!I6</f>
        <v>-18</v>
      </c>
      <c r="E16" s="19">
        <f>연간손익!H6</f>
        <v>-35</v>
      </c>
      <c r="F16" s="19">
        <f>연간손익!G6</f>
        <v>6</v>
      </c>
      <c r="G16" s="19">
        <f>연간손익!F6</f>
        <v>17</v>
      </c>
      <c r="H16" s="19">
        <f>연간손익!E6</f>
        <v>79</v>
      </c>
      <c r="I16" s="19">
        <f>연간손익!D6</f>
        <v>79</v>
      </c>
      <c r="J16" s="19">
        <f>연간손익!C6</f>
        <v>74</v>
      </c>
      <c r="K16" s="20">
        <f>연간손익!B6</f>
        <v>102</v>
      </c>
      <c r="L16" s="102"/>
      <c r="M16" s="106"/>
      <c r="N16" s="107"/>
    </row>
    <row r="17" spans="2:14" ht="17.25" thickBot="1">
      <c r="B17" s="139" t="s">
        <v>25</v>
      </c>
      <c r="C17" s="140"/>
      <c r="D17" s="21">
        <f>연간손익!I14</f>
        <v>-39</v>
      </c>
      <c r="E17" s="22">
        <f>연간손익!H14</f>
        <v>-45</v>
      </c>
      <c r="F17" s="22">
        <f>연간손익!G14</f>
        <v>8</v>
      </c>
      <c r="G17" s="22">
        <f>연간손익!F14</f>
        <v>11</v>
      </c>
      <c r="H17" s="22">
        <f>연간손익!E14</f>
        <v>76</v>
      </c>
      <c r="I17" s="22">
        <f>연간손익!D14</f>
        <v>70</v>
      </c>
      <c r="J17" s="22">
        <f>연간손익!C14</f>
        <v>74</v>
      </c>
      <c r="K17" s="23">
        <f>연간손익!B14</f>
        <v>107</v>
      </c>
      <c r="L17" s="103"/>
      <c r="M17" s="108"/>
      <c r="N17" s="70"/>
    </row>
    <row r="18" spans="2:14">
      <c r="B18" s="119" t="s">
        <v>41</v>
      </c>
      <c r="C18" s="120"/>
      <c r="D18" s="24">
        <f>연간재무!I31</f>
        <v>44</v>
      </c>
      <c r="E18" s="25">
        <f>연간재무!H31</f>
        <v>39</v>
      </c>
      <c r="F18" s="16">
        <f>연간재무!G31</f>
        <v>47</v>
      </c>
      <c r="G18" s="25">
        <f>연간재무!F31</f>
        <v>82</v>
      </c>
      <c r="H18" s="25">
        <f>연간재무!E31</f>
        <v>97</v>
      </c>
      <c r="I18" s="25">
        <f>연간재무!D31</f>
        <v>83</v>
      </c>
      <c r="J18" s="25">
        <f>연간재무!C31</f>
        <v>79</v>
      </c>
      <c r="K18" s="26">
        <f>연간재무!B31</f>
        <v>119</v>
      </c>
      <c r="L18" s="57"/>
      <c r="M18" s="7"/>
      <c r="N18" s="58"/>
    </row>
    <row r="19" spans="2:14">
      <c r="B19" s="132" t="s">
        <v>105</v>
      </c>
      <c r="C19" s="133"/>
      <c r="D19" s="27">
        <f>연간재무!I17</f>
        <v>0</v>
      </c>
      <c r="E19" s="3">
        <f>연간재무!H17</f>
        <v>0</v>
      </c>
      <c r="F19" s="19">
        <f>연간재무!G17</f>
        <v>0</v>
      </c>
      <c r="G19" s="3">
        <f>연간재무!F17</f>
        <v>30</v>
      </c>
      <c r="H19" s="3">
        <f>연간재무!E17</f>
        <v>0</v>
      </c>
      <c r="I19" s="3">
        <f>연간재무!D17</f>
        <v>0</v>
      </c>
      <c r="J19" s="3">
        <f>연간재무!C17</f>
        <v>0</v>
      </c>
      <c r="K19" s="28">
        <f>연간재무!B17</f>
        <v>2</v>
      </c>
      <c r="L19" s="11"/>
      <c r="M19" s="2"/>
      <c r="N19" s="8"/>
    </row>
    <row r="20" spans="2:14">
      <c r="B20" s="132" t="s">
        <v>106</v>
      </c>
      <c r="C20" s="133"/>
      <c r="D20" s="27">
        <f>연간재무!I24</f>
        <v>5</v>
      </c>
      <c r="E20" s="3">
        <f>연간재무!H24</f>
        <v>5</v>
      </c>
      <c r="F20" s="19">
        <f>연간재무!G24</f>
        <v>4</v>
      </c>
      <c r="G20" s="3">
        <f>연간재무!F24</f>
        <v>0</v>
      </c>
      <c r="H20" s="3">
        <f>연간재무!E24</f>
        <v>8</v>
      </c>
      <c r="I20" s="3">
        <f>연간재무!D24</f>
        <v>0</v>
      </c>
      <c r="J20" s="3">
        <f>연간재무!C24</f>
        <v>1</v>
      </c>
      <c r="K20" s="28">
        <f>연간재무!B24</f>
        <v>0</v>
      </c>
      <c r="L20" s="11"/>
      <c r="M20" s="2"/>
      <c r="N20" s="8"/>
    </row>
    <row r="21" spans="2:14">
      <c r="B21" s="132" t="s">
        <v>110</v>
      </c>
      <c r="C21" s="133"/>
      <c r="D21" s="27">
        <f>SUM(D19:D20)</f>
        <v>5</v>
      </c>
      <c r="E21" s="3">
        <f t="shared" ref="E21:K21" si="0">SUM(E19:E20)</f>
        <v>5</v>
      </c>
      <c r="F21" s="3">
        <f t="shared" si="0"/>
        <v>4</v>
      </c>
      <c r="G21" s="3">
        <f t="shared" si="0"/>
        <v>30</v>
      </c>
      <c r="H21" s="3">
        <f t="shared" si="0"/>
        <v>8</v>
      </c>
      <c r="I21" s="3">
        <f t="shared" si="0"/>
        <v>0</v>
      </c>
      <c r="J21" s="3">
        <f t="shared" si="0"/>
        <v>1</v>
      </c>
      <c r="K21" s="28">
        <f t="shared" si="0"/>
        <v>2</v>
      </c>
      <c r="L21" s="11"/>
      <c r="M21" s="2"/>
      <c r="N21" s="8"/>
    </row>
    <row r="22" spans="2:14">
      <c r="B22" s="131" t="s">
        <v>39</v>
      </c>
      <c r="C22" s="128"/>
      <c r="D22" s="27">
        <f>연간재무!I34</f>
        <v>369</v>
      </c>
      <c r="E22" s="3">
        <f>연간재무!H34</f>
        <v>319</v>
      </c>
      <c r="F22" s="19">
        <f>연간재무!G34</f>
        <v>334</v>
      </c>
      <c r="G22" s="19">
        <f>연간재무!F34</f>
        <v>345</v>
      </c>
      <c r="H22" s="19">
        <f>연간재무!E34</f>
        <v>419</v>
      </c>
      <c r="I22" s="19">
        <f>연간재무!D34</f>
        <v>490</v>
      </c>
      <c r="J22" s="19">
        <f>연간재무!C34</f>
        <v>551</v>
      </c>
      <c r="K22" s="20">
        <f>연간재무!B34</f>
        <v>651</v>
      </c>
      <c r="L22" s="11"/>
      <c r="M22" s="2"/>
      <c r="N22" s="8"/>
    </row>
    <row r="23" spans="2:14">
      <c r="B23" s="131" t="s">
        <v>107</v>
      </c>
      <c r="C23" s="128"/>
      <c r="D23" s="27">
        <f>연간재무!I8</f>
        <v>33</v>
      </c>
      <c r="E23" s="3">
        <f>연간재무!H8</f>
        <v>34</v>
      </c>
      <c r="F23" s="19">
        <f>연간재무!G8</f>
        <v>59</v>
      </c>
      <c r="G23" s="19">
        <f>연간재무!F8</f>
        <v>78</v>
      </c>
      <c r="H23" s="19">
        <f>연간재무!E8</f>
        <v>89</v>
      </c>
      <c r="I23" s="19">
        <f>연간재무!D8</f>
        <v>71</v>
      </c>
      <c r="J23" s="19">
        <f>연간재무!C8</f>
        <v>68</v>
      </c>
      <c r="K23" s="20">
        <f>연간재무!B8</f>
        <v>153</v>
      </c>
      <c r="L23" s="11"/>
      <c r="M23" s="2"/>
      <c r="N23" s="8"/>
    </row>
    <row r="24" spans="2:14" ht="17.25" thickBot="1">
      <c r="B24" s="139" t="s">
        <v>108</v>
      </c>
      <c r="C24" s="140"/>
      <c r="D24" s="21">
        <f>연간재무!I9</f>
        <v>36</v>
      </c>
      <c r="E24" s="29">
        <f>연간재무!H9</f>
        <v>29</v>
      </c>
      <c r="F24" s="22">
        <f>연간재무!G9</f>
        <v>34</v>
      </c>
      <c r="G24" s="22">
        <f>연간재무!F9</f>
        <v>39</v>
      </c>
      <c r="H24" s="22">
        <f>연간재무!E9</f>
        <v>64</v>
      </c>
      <c r="I24" s="22">
        <f>연간재무!D9</f>
        <v>69</v>
      </c>
      <c r="J24" s="22">
        <f>연간재무!C9</f>
        <v>65</v>
      </c>
      <c r="K24" s="23">
        <f>연간재무!B9</f>
        <v>97</v>
      </c>
      <c r="L24" s="71"/>
      <c r="M24" s="72"/>
      <c r="N24" s="73"/>
    </row>
    <row r="25" spans="2:14">
      <c r="B25" s="119" t="s">
        <v>35</v>
      </c>
      <c r="C25" s="120"/>
      <c r="D25" s="24">
        <f>연간현금!I3</f>
        <v>17</v>
      </c>
      <c r="E25" s="25">
        <f>연간현금!H3</f>
        <v>-18</v>
      </c>
      <c r="F25" s="25">
        <f>연간현금!G3</f>
        <v>2</v>
      </c>
      <c r="G25" s="25">
        <f>연간현금!F3</f>
        <v>24</v>
      </c>
      <c r="H25" s="25">
        <f>연간현금!E3</f>
        <v>90</v>
      </c>
      <c r="I25" s="25">
        <f>연간현금!D3</f>
        <v>105</v>
      </c>
      <c r="J25" s="25">
        <f>연간현금!C3</f>
        <v>92</v>
      </c>
      <c r="K25" s="26">
        <f>연간현금!B3</f>
        <v>47</v>
      </c>
      <c r="L25" s="62"/>
      <c r="M25" s="63"/>
      <c r="N25" s="64"/>
    </row>
    <row r="26" spans="2:14">
      <c r="B26" s="131" t="s">
        <v>36</v>
      </c>
      <c r="C26" s="128"/>
      <c r="D26" s="27">
        <f>연간현금!I4</f>
        <v>-16</v>
      </c>
      <c r="E26" s="3">
        <f>연간현금!H4</f>
        <v>7</v>
      </c>
      <c r="F26" s="3">
        <f>연간현금!G4</f>
        <v>8</v>
      </c>
      <c r="G26" s="3">
        <f>연간현금!F4</f>
        <v>-33</v>
      </c>
      <c r="H26" s="3">
        <f>연간현금!E4</f>
        <v>-49</v>
      </c>
      <c r="I26" s="3">
        <f>연간현금!D4</f>
        <v>-81</v>
      </c>
      <c r="J26" s="3">
        <f>연간현금!C4</f>
        <v>-120</v>
      </c>
      <c r="K26" s="28">
        <f>연간현금!B4</f>
        <v>-49</v>
      </c>
      <c r="L26" s="65"/>
      <c r="M26" s="66"/>
      <c r="N26" s="67"/>
    </row>
    <row r="27" spans="2:14">
      <c r="B27" s="131" t="s">
        <v>37</v>
      </c>
      <c r="C27" s="128"/>
      <c r="D27" s="27">
        <f>연간현금!I5</f>
        <v>-2</v>
      </c>
      <c r="E27" s="3">
        <f>연간현금!H5</f>
        <v>0</v>
      </c>
      <c r="F27" s="3">
        <f>연간현금!G5</f>
        <v>-2</v>
      </c>
      <c r="G27" s="3">
        <f>연간현금!F5</f>
        <v>24</v>
      </c>
      <c r="H27" s="3">
        <f>연간현금!E5</f>
        <v>-26</v>
      </c>
      <c r="I27" s="3">
        <f>연간현금!D5</f>
        <v>-5</v>
      </c>
      <c r="J27" s="3">
        <f>연간현금!C5</f>
        <v>-10</v>
      </c>
      <c r="K27" s="28">
        <f>연간현금!B5</f>
        <v>-10</v>
      </c>
      <c r="L27" s="65"/>
      <c r="M27" s="66"/>
      <c r="N27" s="67"/>
    </row>
    <row r="28" spans="2:14" ht="17.25" thickBot="1">
      <c r="B28" s="139" t="s">
        <v>109</v>
      </c>
      <c r="C28" s="140"/>
      <c r="D28" s="21">
        <f>연간현금!I10</f>
        <v>10</v>
      </c>
      <c r="E28" s="29">
        <f>연간현금!H10</f>
        <v>-32</v>
      </c>
      <c r="F28" s="29">
        <f>연간현금!G10</f>
        <v>-1</v>
      </c>
      <c r="G28" s="29">
        <f>연간현금!F10</f>
        <v>16</v>
      </c>
      <c r="H28" s="29">
        <f>연간현금!E10</f>
        <v>24</v>
      </c>
      <c r="I28" s="29">
        <f>연간현금!D10</f>
        <v>70</v>
      </c>
      <c r="J28" s="29">
        <f>연간현금!C10</f>
        <v>60</v>
      </c>
      <c r="K28" s="30">
        <f>연간현금!B10</f>
        <v>-10</v>
      </c>
      <c r="L28" s="68"/>
      <c r="M28" s="69"/>
      <c r="N28" s="70"/>
    </row>
    <row r="29" spans="2:14">
      <c r="B29" s="119" t="s">
        <v>101</v>
      </c>
      <c r="C29" s="120"/>
      <c r="D29" s="31">
        <f>기본정보!I24</f>
        <v>0</v>
      </c>
      <c r="E29" s="32">
        <f>기본정보!H24</f>
        <v>0</v>
      </c>
      <c r="F29" s="32">
        <f>기본정보!G24</f>
        <v>0</v>
      </c>
      <c r="G29" s="32">
        <f>기본정보!F24</f>
        <v>0.19</v>
      </c>
      <c r="H29" s="32">
        <f>기본정보!E24</f>
        <v>0.03</v>
      </c>
      <c r="I29" s="32">
        <f>기본정보!D24</f>
        <v>0.09</v>
      </c>
      <c r="J29" s="32">
        <f>기본정보!C24</f>
        <v>0.09</v>
      </c>
      <c r="K29" s="33">
        <f>기본정보!B24</f>
        <v>0.06</v>
      </c>
      <c r="L29" s="62"/>
      <c r="M29" s="63"/>
      <c r="N29" s="64"/>
    </row>
    <row r="30" spans="2:14">
      <c r="B30" s="131" t="s">
        <v>102</v>
      </c>
      <c r="C30" s="128"/>
      <c r="D30" s="34">
        <f>기본정보!I25</f>
        <v>0</v>
      </c>
      <c r="E30" s="35">
        <f>기본정보!H25</f>
        <v>0</v>
      </c>
      <c r="F30" s="35">
        <f>기본정보!G25</f>
        <v>0</v>
      </c>
      <c r="G30" s="35">
        <f>기본정보!F25</f>
        <v>4.0000000000000001E-3</v>
      </c>
      <c r="H30" s="35">
        <f>기본정보!E25</f>
        <v>2E-3</v>
      </c>
      <c r="I30" s="35">
        <f>기본정보!D25</f>
        <v>1.4999999999999999E-2</v>
      </c>
      <c r="J30" s="35">
        <f>기본정보!C25</f>
        <v>6.0000000000000001E-3</v>
      </c>
      <c r="K30" s="36">
        <f>기본정보!B25</f>
        <v>1.6E-2</v>
      </c>
      <c r="L30" s="65"/>
      <c r="M30" s="66"/>
      <c r="N30" s="67"/>
    </row>
    <row r="31" spans="2:14" ht="17.25" thickBot="1">
      <c r="B31" s="139" t="s">
        <v>103</v>
      </c>
      <c r="C31" s="140"/>
      <c r="D31" s="21">
        <f>기본정보!I26</f>
        <v>117</v>
      </c>
      <c r="E31" s="29">
        <f>기본정보!H26</f>
        <v>133</v>
      </c>
      <c r="F31" s="29">
        <f>기본정보!G26</f>
        <v>128</v>
      </c>
      <c r="G31" s="29">
        <f>기본정보!F26</f>
        <v>130</v>
      </c>
      <c r="H31" s="29">
        <f>기본정보!E26</f>
        <v>179</v>
      </c>
      <c r="I31" s="29">
        <v>187</v>
      </c>
      <c r="J31" s="29">
        <f>기본정보!C26</f>
        <v>183</v>
      </c>
      <c r="K31" s="30">
        <f>기본정보!B26</f>
        <v>190</v>
      </c>
      <c r="L31" s="68"/>
      <c r="M31" s="69"/>
      <c r="N31" s="70"/>
    </row>
    <row r="32" spans="2:14">
      <c r="B32" s="119" t="s">
        <v>26</v>
      </c>
      <c r="C32" s="120"/>
      <c r="D32" s="15">
        <f>기본정보!I5</f>
        <v>-430</v>
      </c>
      <c r="E32" s="16">
        <f>기본정보!H5</f>
        <v>-529</v>
      </c>
      <c r="F32" s="16">
        <f>기본정보!G5</f>
        <v>108</v>
      </c>
      <c r="G32" s="16">
        <f>기본정보!F5</f>
        <v>135</v>
      </c>
      <c r="H32" s="16">
        <f>기본정보!E5</f>
        <v>904</v>
      </c>
      <c r="I32" s="16">
        <f>기본정보!D5</f>
        <v>848</v>
      </c>
      <c r="J32" s="16">
        <f>기본정보!C5</f>
        <v>890</v>
      </c>
      <c r="K32" s="17">
        <f>기본정보!B5</f>
        <v>1285</v>
      </c>
      <c r="L32" s="74"/>
      <c r="M32" s="75"/>
      <c r="N32" s="76"/>
    </row>
    <row r="33" spans="2:14">
      <c r="B33" s="131" t="s">
        <v>27</v>
      </c>
      <c r="C33" s="128"/>
      <c r="D33" s="18">
        <f>기본정보!I6</f>
        <v>4414</v>
      </c>
      <c r="E33" s="19">
        <f>기본정보!H6</f>
        <v>3841</v>
      </c>
      <c r="F33" s="19">
        <f>기본정보!G6</f>
        <v>3983</v>
      </c>
      <c r="G33" s="19">
        <f>기본정보!F6</f>
        <v>4134</v>
      </c>
      <c r="H33" s="19">
        <f>기본정보!E6</f>
        <v>5012</v>
      </c>
      <c r="I33" s="19">
        <f>기본정보!D6</f>
        <v>5894</v>
      </c>
      <c r="J33" s="19">
        <f>기본정보!C6</f>
        <v>6629</v>
      </c>
      <c r="K33" s="20">
        <f>기본정보!B6</f>
        <v>7823</v>
      </c>
      <c r="L33" s="9"/>
      <c r="M33" s="6"/>
      <c r="N33" s="54"/>
    </row>
    <row r="34" spans="2:14">
      <c r="B34" s="131" t="s">
        <v>29</v>
      </c>
      <c r="C34" s="128"/>
      <c r="D34" s="37">
        <f>기본정보!I7</f>
        <v>-11</v>
      </c>
      <c r="E34" s="38">
        <f>기본정보!H7</f>
        <v>-4.5</v>
      </c>
      <c r="F34" s="38">
        <f>기본정보!G7</f>
        <v>44.8</v>
      </c>
      <c r="G34" s="38">
        <f>기본정보!F7</f>
        <v>45.8</v>
      </c>
      <c r="H34" s="38">
        <f>기본정보!E7</f>
        <v>15.6</v>
      </c>
      <c r="I34" s="38">
        <f>기본정보!D7</f>
        <v>6.1</v>
      </c>
      <c r="J34" s="38">
        <f>기본정보!C7</f>
        <v>15.7</v>
      </c>
      <c r="K34" s="39">
        <f>기본정보!B7</f>
        <v>4</v>
      </c>
      <c r="L34" s="9"/>
      <c r="M34" s="6"/>
      <c r="N34" s="54"/>
    </row>
    <row r="35" spans="2:14">
      <c r="B35" s="143" t="s">
        <v>31</v>
      </c>
      <c r="C35" s="130"/>
      <c r="D35" s="37">
        <f>기본정보!I8</f>
        <v>1.07</v>
      </c>
      <c r="E35" s="38">
        <f>기본정보!H8</f>
        <v>0.62</v>
      </c>
      <c r="F35" s="38">
        <f>기본정보!G8</f>
        <v>1.22</v>
      </c>
      <c r="G35" s="38">
        <f>기본정보!F8</f>
        <v>1.49</v>
      </c>
      <c r="H35" s="38">
        <f>기본정보!E8</f>
        <v>2.81</v>
      </c>
      <c r="I35" s="38">
        <f>기본정보!D8</f>
        <v>0.88</v>
      </c>
      <c r="J35" s="38">
        <f>기본정보!C8</f>
        <v>2.11</v>
      </c>
      <c r="K35" s="39">
        <f>기본정보!B8</f>
        <v>0.65</v>
      </c>
      <c r="L35" s="9"/>
      <c r="M35" s="6"/>
      <c r="N35" s="54"/>
    </row>
    <row r="36" spans="2:14" ht="17.25" thickBot="1">
      <c r="B36" s="144" t="s">
        <v>33</v>
      </c>
      <c r="C36" s="145"/>
      <c r="D36" s="40">
        <f>기본정보!I9</f>
        <v>-9.7000000000000003E-2</v>
      </c>
      <c r="E36" s="41">
        <f>기본정보!H9</f>
        <v>-0.13800000000000001</v>
      </c>
      <c r="F36" s="41">
        <f>기본정보!G9</f>
        <v>2.7E-2</v>
      </c>
      <c r="G36" s="41">
        <f>기본정보!F9</f>
        <v>3.3000000000000002E-2</v>
      </c>
      <c r="H36" s="41">
        <f>기본정보!E9</f>
        <v>0.18</v>
      </c>
      <c r="I36" s="41">
        <f>기본정보!D9</f>
        <v>0.14399999999999999</v>
      </c>
      <c r="J36" s="41">
        <f>기본정보!C9</f>
        <v>0.13400000000000001</v>
      </c>
      <c r="K36" s="42">
        <f>기본정보!B9</f>
        <v>0.16400000000000001</v>
      </c>
      <c r="L36" s="10"/>
      <c r="M36" s="55"/>
      <c r="N36" s="56"/>
    </row>
    <row r="37" spans="2:14">
      <c r="B37" s="121" t="s">
        <v>159</v>
      </c>
      <c r="C37" s="122"/>
      <c r="D37" s="116"/>
      <c r="E37" s="110">
        <f>(E12-D12)/D12</f>
        <v>-4.8148148148148148E-2</v>
      </c>
      <c r="F37" s="110">
        <f t="shared" ref="F37:N37" si="1">(F12-E12)/E12</f>
        <v>0.33852140077821014</v>
      </c>
      <c r="G37" s="110">
        <f t="shared" si="1"/>
        <v>0.14244186046511628</v>
      </c>
      <c r="H37" s="110">
        <f t="shared" si="1"/>
        <v>0.56234096692111957</v>
      </c>
      <c r="I37" s="110">
        <f t="shared" si="1"/>
        <v>-4.8859934853420191E-3</v>
      </c>
      <c r="J37" s="110">
        <f t="shared" si="1"/>
        <v>6.0556464811783964E-2</v>
      </c>
      <c r="K37" s="111">
        <f t="shared" si="1"/>
        <v>7.5617283950617287E-2</v>
      </c>
      <c r="L37" s="110"/>
      <c r="M37" s="110"/>
      <c r="N37" s="111"/>
    </row>
    <row r="38" spans="2:14">
      <c r="B38" s="123" t="s">
        <v>160</v>
      </c>
      <c r="C38" s="124"/>
      <c r="D38" s="117"/>
      <c r="E38" s="112">
        <f>(E16-D16)/ABS(D16)</f>
        <v>-0.94444444444444442</v>
      </c>
      <c r="F38" s="112">
        <f t="shared" ref="F38:N38" si="2">(F16-E16)/ABS(E16)</f>
        <v>1.1714285714285715</v>
      </c>
      <c r="G38" s="112">
        <f t="shared" si="2"/>
        <v>1.8333333333333333</v>
      </c>
      <c r="H38" s="112">
        <f t="shared" si="2"/>
        <v>3.6470588235294117</v>
      </c>
      <c r="I38" s="112">
        <f t="shared" si="2"/>
        <v>0</v>
      </c>
      <c r="J38" s="112">
        <f t="shared" si="2"/>
        <v>-6.3291139240506333E-2</v>
      </c>
      <c r="K38" s="113">
        <f t="shared" si="2"/>
        <v>0.3783783783783784</v>
      </c>
      <c r="L38" s="112"/>
      <c r="M38" s="112"/>
      <c r="N38" s="113"/>
    </row>
    <row r="39" spans="2:14">
      <c r="B39" s="123" t="s">
        <v>161</v>
      </c>
      <c r="C39" s="124"/>
      <c r="D39" s="117"/>
      <c r="E39" s="112">
        <f>(E17-D17)/ABS(D17)</f>
        <v>-0.15384615384615385</v>
      </c>
      <c r="F39" s="112">
        <f t="shared" ref="F39:N39" si="3">(F17-E17)/ABS(E17)</f>
        <v>1.1777777777777778</v>
      </c>
      <c r="G39" s="112">
        <f t="shared" si="3"/>
        <v>0.375</v>
      </c>
      <c r="H39" s="112">
        <f t="shared" si="3"/>
        <v>5.9090909090909092</v>
      </c>
      <c r="I39" s="112">
        <f t="shared" si="3"/>
        <v>-7.8947368421052627E-2</v>
      </c>
      <c r="J39" s="112">
        <f t="shared" si="3"/>
        <v>5.7142857142857141E-2</v>
      </c>
      <c r="K39" s="113">
        <f t="shared" si="3"/>
        <v>0.44594594594594594</v>
      </c>
      <c r="L39" s="112"/>
      <c r="M39" s="112"/>
      <c r="N39" s="113"/>
    </row>
    <row r="40" spans="2:14" ht="17.25" thickBot="1">
      <c r="B40" s="125" t="s">
        <v>162</v>
      </c>
      <c r="C40" s="126"/>
      <c r="D40" s="118">
        <f>D16/D12</f>
        <v>-6.6666666666666666E-2</v>
      </c>
      <c r="E40" s="114">
        <f t="shared" ref="E40:N40" si="4">E16/E12</f>
        <v>-0.13618677042801555</v>
      </c>
      <c r="F40" s="114">
        <f t="shared" si="4"/>
        <v>1.7441860465116279E-2</v>
      </c>
      <c r="G40" s="114">
        <f t="shared" si="4"/>
        <v>4.3256997455470736E-2</v>
      </c>
      <c r="H40" s="114">
        <f t="shared" si="4"/>
        <v>0.12866449511400652</v>
      </c>
      <c r="I40" s="114">
        <f t="shared" si="4"/>
        <v>0.12929623567921442</v>
      </c>
      <c r="J40" s="114">
        <f t="shared" si="4"/>
        <v>0.11419753086419752</v>
      </c>
      <c r="K40" s="115">
        <f t="shared" si="4"/>
        <v>0.14634146341463414</v>
      </c>
      <c r="L40" s="114"/>
      <c r="M40" s="114"/>
      <c r="N40" s="115"/>
    </row>
    <row r="41" spans="2:14" ht="17.25" thickBot="1">
      <c r="B41" s="152" t="s">
        <v>163</v>
      </c>
      <c r="C41" s="155"/>
      <c r="D41" s="153">
        <f>D18/D22</f>
        <v>0.11924119241192412</v>
      </c>
      <c r="E41" s="153">
        <f t="shared" ref="E41:K41" si="5">E18/E22</f>
        <v>0.12225705329153605</v>
      </c>
      <c r="F41" s="153">
        <f t="shared" si="5"/>
        <v>0.1407185628742515</v>
      </c>
      <c r="G41" s="153">
        <f t="shared" si="5"/>
        <v>0.23768115942028986</v>
      </c>
      <c r="H41" s="153">
        <f t="shared" si="5"/>
        <v>0.23150357995226731</v>
      </c>
      <c r="I41" s="153">
        <f t="shared" si="5"/>
        <v>0.16938775510204082</v>
      </c>
      <c r="J41" s="153">
        <f t="shared" si="5"/>
        <v>0.14337568058076225</v>
      </c>
      <c r="K41" s="154">
        <f t="shared" si="5"/>
        <v>0.18279569892473119</v>
      </c>
      <c r="L41" s="156"/>
      <c r="M41" s="157"/>
      <c r="N41" s="158"/>
    </row>
    <row r="42" spans="2:14" ht="17.25" thickBot="1">
      <c r="B42" s="152" t="s">
        <v>210</v>
      </c>
      <c r="C42" s="155"/>
      <c r="D42" s="232">
        <f>D12/D31</f>
        <v>2.3076923076923075</v>
      </c>
      <c r="E42" s="233">
        <f t="shared" ref="E42:K42" si="6">E12/E31</f>
        <v>1.9323308270676691</v>
      </c>
      <c r="F42" s="233">
        <f t="shared" si="6"/>
        <v>2.6875</v>
      </c>
      <c r="G42" s="233">
        <f t="shared" si="6"/>
        <v>3.023076923076923</v>
      </c>
      <c r="H42" s="233">
        <f t="shared" si="6"/>
        <v>3.430167597765363</v>
      </c>
      <c r="I42" s="233">
        <f t="shared" si="6"/>
        <v>3.2673796791443852</v>
      </c>
      <c r="J42" s="233">
        <f t="shared" si="6"/>
        <v>3.540983606557377</v>
      </c>
      <c r="K42" s="234">
        <f t="shared" si="6"/>
        <v>3.668421052631579</v>
      </c>
    </row>
    <row r="46" spans="2:14">
      <c r="C46" t="s">
        <v>26</v>
      </c>
      <c r="G46" t="s">
        <v>219</v>
      </c>
    </row>
    <row r="47" spans="2:14">
      <c r="C47" s="3"/>
      <c r="D47" s="3">
        <v>5</v>
      </c>
      <c r="E47" s="3">
        <v>7</v>
      </c>
      <c r="F47" s="3">
        <v>8</v>
      </c>
      <c r="G47" s="3">
        <v>9</v>
      </c>
      <c r="H47" s="253">
        <v>11</v>
      </c>
      <c r="I47" s="253">
        <v>13</v>
      </c>
      <c r="J47" s="3">
        <v>15</v>
      </c>
      <c r="K47" s="3">
        <v>17</v>
      </c>
      <c r="L47" s="3">
        <v>19</v>
      </c>
    </row>
    <row r="48" spans="2:14">
      <c r="C48" s="3">
        <v>1000</v>
      </c>
      <c r="D48" s="251">
        <f>D$47*$C48</f>
        <v>5000</v>
      </c>
      <c r="E48" s="251">
        <f>E$47*$C48</f>
        <v>7000</v>
      </c>
      <c r="F48" s="251">
        <f>F$47*$C48</f>
        <v>8000</v>
      </c>
      <c r="G48" s="251">
        <f>G$47*$C48</f>
        <v>9000</v>
      </c>
      <c r="H48" s="251">
        <f>H$47*$C48</f>
        <v>11000</v>
      </c>
      <c r="I48" s="251">
        <f>I$47*$C48</f>
        <v>13000</v>
      </c>
      <c r="J48" s="251">
        <f>J$47*$C48</f>
        <v>15000</v>
      </c>
      <c r="K48" s="251">
        <f>K$47*$C48</f>
        <v>17000</v>
      </c>
      <c r="L48" s="251">
        <f>L$47*$C48</f>
        <v>19000</v>
      </c>
    </row>
    <row r="49" spans="3:17" ht="17.25" thickBot="1">
      <c r="C49" s="3">
        <v>1100</v>
      </c>
      <c r="D49" s="251">
        <f t="shared" ref="D49:F52" si="7">D$47*$C49</f>
        <v>5500</v>
      </c>
      <c r="E49" s="251">
        <f t="shared" si="7"/>
        <v>7700</v>
      </c>
      <c r="F49" s="251">
        <f t="shared" si="7"/>
        <v>8800</v>
      </c>
      <c r="G49" s="258">
        <f>G$47*$C49</f>
        <v>9900</v>
      </c>
      <c r="H49" s="251">
        <f>H$47*$C49</f>
        <v>12100</v>
      </c>
      <c r="I49" s="251">
        <f>I$47*$C49</f>
        <v>14300</v>
      </c>
      <c r="J49" s="251">
        <f>J$47*$C49</f>
        <v>16500</v>
      </c>
      <c r="K49" s="251">
        <f>K$47*$C49</f>
        <v>18700</v>
      </c>
      <c r="L49" s="251">
        <f>L$47*$C49</f>
        <v>20900</v>
      </c>
    </row>
    <row r="50" spans="3:17" ht="17.25" thickBot="1">
      <c r="C50" s="3">
        <v>1200</v>
      </c>
      <c r="D50" s="251">
        <f t="shared" si="7"/>
        <v>6000</v>
      </c>
      <c r="E50" s="251">
        <f t="shared" si="7"/>
        <v>8400</v>
      </c>
      <c r="F50" s="267">
        <f t="shared" si="7"/>
        <v>9600</v>
      </c>
      <c r="G50" s="265">
        <f>G$47*$C50</f>
        <v>10800</v>
      </c>
      <c r="H50" s="264">
        <f>H$47*$C50</f>
        <v>13200</v>
      </c>
      <c r="I50" s="258">
        <f>I$47*$C50</f>
        <v>15600</v>
      </c>
      <c r="J50" s="251">
        <f>J$47*$C50</f>
        <v>18000</v>
      </c>
      <c r="K50" s="251">
        <f>K$47*$C50</f>
        <v>20400</v>
      </c>
      <c r="L50" s="251">
        <f>L$47*$C50</f>
        <v>22800</v>
      </c>
    </row>
    <row r="51" spans="3:17" ht="17.25" thickBot="1">
      <c r="C51" s="3">
        <v>1300</v>
      </c>
      <c r="D51" s="263">
        <f t="shared" si="7"/>
        <v>6500</v>
      </c>
      <c r="E51" s="254">
        <f t="shared" si="7"/>
        <v>9100</v>
      </c>
      <c r="F51" s="265">
        <f t="shared" si="7"/>
        <v>10400</v>
      </c>
      <c r="G51" s="266">
        <f>G$47*$C51</f>
        <v>11700</v>
      </c>
      <c r="H51" s="259">
        <f>H$47*$C51</f>
        <v>14300</v>
      </c>
      <c r="I51" s="260">
        <f>I$47*$C51</f>
        <v>16900</v>
      </c>
      <c r="J51" s="256">
        <f>J$47*$C51</f>
        <v>19500</v>
      </c>
      <c r="K51" s="252">
        <f>K$47*$C51</f>
        <v>22100</v>
      </c>
      <c r="L51" s="251">
        <f>L$47*$C51</f>
        <v>24700</v>
      </c>
      <c r="Q51">
        <v>140</v>
      </c>
    </row>
    <row r="52" spans="3:17" ht="17.25" thickBot="1">
      <c r="C52" s="3">
        <v>1400</v>
      </c>
      <c r="D52" s="251">
        <f t="shared" si="7"/>
        <v>7000</v>
      </c>
      <c r="E52" s="251">
        <f t="shared" si="7"/>
        <v>9800</v>
      </c>
      <c r="F52" s="268">
        <f t="shared" si="7"/>
        <v>11200</v>
      </c>
      <c r="G52" s="255">
        <f>G$47*$C52</f>
        <v>12600</v>
      </c>
      <c r="H52" s="261">
        <f>H$47*$C52</f>
        <v>15400</v>
      </c>
      <c r="I52" s="262">
        <f>I$47*$C52</f>
        <v>18200</v>
      </c>
      <c r="J52" s="257">
        <f>J$47*$C52</f>
        <v>21000</v>
      </c>
      <c r="K52" s="251">
        <f>K$47*$C52</f>
        <v>23800</v>
      </c>
      <c r="L52" s="251">
        <f>L$47*$C52</f>
        <v>26600</v>
      </c>
    </row>
    <row r="54" spans="3:17">
      <c r="H54" s="98">
        <f>(H51-G50)/G50</f>
        <v>0.32407407407407407</v>
      </c>
      <c r="I54" s="98">
        <f>(I51-$G$50)/$G$50</f>
        <v>0.56481481481481477</v>
      </c>
    </row>
    <row r="55" spans="3:17">
      <c r="H55" s="98">
        <f>(H52-$G$50)/$G$50</f>
        <v>0.42592592592592593</v>
      </c>
      <c r="I55" s="98">
        <f>(I52-$G$50)/$G$50</f>
        <v>0.68518518518518523</v>
      </c>
    </row>
  </sheetData>
  <mergeCells count="39">
    <mergeCell ref="B41:C41"/>
    <mergeCell ref="B42:C42"/>
    <mergeCell ref="B11:C11"/>
    <mergeCell ref="B34:C34"/>
    <mergeCell ref="B35:C35"/>
    <mergeCell ref="B36:C36"/>
    <mergeCell ref="G4:H4"/>
    <mergeCell ref="B27:C27"/>
    <mergeCell ref="B29:C29"/>
    <mergeCell ref="B30:C30"/>
    <mergeCell ref="B31:C31"/>
    <mergeCell ref="B28:C28"/>
    <mergeCell ref="B32:C32"/>
    <mergeCell ref="B33:C33"/>
    <mergeCell ref="B15:C15"/>
    <mergeCell ref="B16:C16"/>
    <mergeCell ref="B17:C17"/>
    <mergeCell ref="B18:C18"/>
    <mergeCell ref="G3:I3"/>
    <mergeCell ref="G5:H5"/>
    <mergeCell ref="G6:H6"/>
    <mergeCell ref="B25:C25"/>
    <mergeCell ref="B26:C26"/>
    <mergeCell ref="B19:C19"/>
    <mergeCell ref="B20:C20"/>
    <mergeCell ref="G7:H7"/>
    <mergeCell ref="F4:F8"/>
    <mergeCell ref="G8:H8"/>
    <mergeCell ref="B21:C21"/>
    <mergeCell ref="B22:C22"/>
    <mergeCell ref="B23:C23"/>
    <mergeCell ref="B24:C24"/>
    <mergeCell ref="B13:C13"/>
    <mergeCell ref="B14:C14"/>
    <mergeCell ref="B12:C12"/>
    <mergeCell ref="B37:C37"/>
    <mergeCell ref="B38:C38"/>
    <mergeCell ref="B39:C39"/>
    <mergeCell ref="B40:C40"/>
  </mergeCells>
  <phoneticPr fontId="2" type="noConversion"/>
  <conditionalFormatting sqref="D12:N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sheetPr>
    <tabColor theme="7" tint="0.59999389629810485"/>
  </sheetPr>
  <dimension ref="A1:Y14"/>
  <sheetViews>
    <sheetView showGridLines="0" zoomScale="90" zoomScaleNormal="90" workbookViewId="0">
      <selection activeCell="T3" sqref="T3:T7"/>
    </sheetView>
  </sheetViews>
  <sheetFormatPr defaultRowHeight="16.5"/>
  <cols>
    <col min="1" max="1" width="15.875" bestFit="1" customWidth="1"/>
  </cols>
  <sheetData>
    <row r="1" spans="1:25">
      <c r="A1" s="2"/>
      <c r="B1" s="2">
        <v>24</v>
      </c>
      <c r="C1" s="2">
        <v>23</v>
      </c>
      <c r="D1" s="2">
        <v>22</v>
      </c>
      <c r="E1" s="2">
        <v>21</v>
      </c>
      <c r="F1" s="2">
        <v>20</v>
      </c>
      <c r="G1" s="2">
        <v>19</v>
      </c>
      <c r="H1" s="2">
        <v>18</v>
      </c>
      <c r="I1" s="2">
        <v>17</v>
      </c>
      <c r="J1" s="2">
        <v>16</v>
      </c>
      <c r="K1" s="2">
        <v>15</v>
      </c>
      <c r="L1" s="2">
        <v>14</v>
      </c>
      <c r="M1" s="2">
        <v>13</v>
      </c>
      <c r="N1" s="2">
        <v>12</v>
      </c>
      <c r="O1" s="2">
        <v>11</v>
      </c>
      <c r="P1" s="2">
        <v>10</v>
      </c>
      <c r="Q1" s="2">
        <v>9</v>
      </c>
      <c r="R1" s="2">
        <v>8</v>
      </c>
      <c r="S1" s="2">
        <v>7</v>
      </c>
      <c r="T1" s="2">
        <v>6</v>
      </c>
      <c r="U1" s="2">
        <v>5</v>
      </c>
      <c r="V1" s="2">
        <v>4</v>
      </c>
      <c r="W1" s="2">
        <v>3</v>
      </c>
      <c r="X1" s="2">
        <v>2</v>
      </c>
      <c r="Y1" s="2">
        <v>1</v>
      </c>
    </row>
    <row r="2" spans="1:25">
      <c r="A2" s="2"/>
      <c r="B2" s="2">
        <v>2019.03</v>
      </c>
      <c r="C2" s="2">
        <v>2019.06</v>
      </c>
      <c r="D2" s="2">
        <v>2019.09</v>
      </c>
      <c r="E2" s="2">
        <v>2019.12</v>
      </c>
      <c r="F2" s="2">
        <v>2020.03</v>
      </c>
      <c r="G2" s="2">
        <v>2020.06</v>
      </c>
      <c r="H2" s="2">
        <v>2020.09</v>
      </c>
      <c r="I2" s="2">
        <v>2020.12</v>
      </c>
      <c r="J2" s="2">
        <v>2021.03</v>
      </c>
      <c r="K2" s="2">
        <v>2021.06</v>
      </c>
      <c r="L2" s="2">
        <v>2021.09</v>
      </c>
      <c r="M2" s="2">
        <v>2021.12</v>
      </c>
      <c r="N2" s="2">
        <v>2022.03</v>
      </c>
      <c r="O2" s="2">
        <v>2022.06</v>
      </c>
      <c r="P2" s="2">
        <v>2022.09</v>
      </c>
      <c r="Q2" s="2">
        <v>2022.12</v>
      </c>
      <c r="R2" s="2">
        <v>2023.03</v>
      </c>
      <c r="S2" s="2">
        <v>2023.06</v>
      </c>
      <c r="T2" s="2">
        <v>2023.09</v>
      </c>
      <c r="U2" s="2">
        <v>2023.12</v>
      </c>
      <c r="V2" s="2">
        <v>2024.03</v>
      </c>
      <c r="W2" s="2">
        <v>2024.06</v>
      </c>
      <c r="X2" s="2">
        <v>2024.09</v>
      </c>
      <c r="Y2" s="2">
        <v>2024.12</v>
      </c>
    </row>
    <row r="3" spans="1:25">
      <c r="A3" s="2" t="s">
        <v>0</v>
      </c>
      <c r="B3" s="159">
        <f>분기손익!Y2</f>
        <v>54</v>
      </c>
      <c r="C3" s="159">
        <f>분기손익!X2</f>
        <v>90</v>
      </c>
      <c r="D3" s="159">
        <f>분기손익!W2</f>
        <v>104</v>
      </c>
      <c r="E3" s="159">
        <f>분기손익!V2</f>
        <v>97</v>
      </c>
      <c r="F3" s="159">
        <f>분기손익!U2</f>
        <v>74</v>
      </c>
      <c r="G3" s="159">
        <f>분기손익!T2</f>
        <v>111</v>
      </c>
      <c r="H3" s="159">
        <f>분기손익!S2</f>
        <v>96</v>
      </c>
      <c r="I3" s="159">
        <f>분기손익!R2</f>
        <v>112</v>
      </c>
      <c r="J3" s="159">
        <f>분기손익!Q2</f>
        <v>109</v>
      </c>
      <c r="K3" s="159">
        <f>분기손익!P2</f>
        <v>147</v>
      </c>
      <c r="L3" s="159">
        <f>분기손익!O2</f>
        <v>167</v>
      </c>
      <c r="M3" s="159">
        <f>분기손익!N2</f>
        <v>190</v>
      </c>
      <c r="N3" s="159">
        <f>분기손익!M2</f>
        <v>147</v>
      </c>
      <c r="O3" s="159">
        <f>분기손익!L2</f>
        <v>154</v>
      </c>
      <c r="P3" s="159">
        <f>분기손익!K2</f>
        <v>170</v>
      </c>
      <c r="Q3" s="159">
        <f>분기손익!J2</f>
        <v>141</v>
      </c>
      <c r="R3" s="159">
        <f>분기손익!I2</f>
        <v>143</v>
      </c>
      <c r="S3" s="159">
        <f>분기손익!H2</f>
        <v>161</v>
      </c>
      <c r="T3" s="159">
        <f>분기손익!G2</f>
        <v>199</v>
      </c>
      <c r="U3" s="159">
        <f>분기손익!F2</f>
        <v>145</v>
      </c>
      <c r="V3" s="159">
        <f>분기손익!E2</f>
        <v>143</v>
      </c>
      <c r="W3" s="159">
        <f>분기손익!D2</f>
        <v>151</v>
      </c>
      <c r="X3" s="159">
        <f>분기손익!C2</f>
        <v>185</v>
      </c>
      <c r="Y3" s="159">
        <f>분기손익!B2</f>
        <v>218</v>
      </c>
    </row>
    <row r="4" spans="1:25">
      <c r="A4" s="2" t="s">
        <v>1</v>
      </c>
      <c r="B4" s="159">
        <f>분기손익!Y3</f>
        <v>52</v>
      </c>
      <c r="C4" s="159">
        <f>분기손익!X3</f>
        <v>78</v>
      </c>
      <c r="D4" s="159">
        <f>분기손익!W3</f>
        <v>83</v>
      </c>
      <c r="E4" s="159">
        <f>분기손익!V3</f>
        <v>81</v>
      </c>
      <c r="F4" s="159">
        <f>분기손익!U3</f>
        <v>70</v>
      </c>
      <c r="G4" s="159">
        <f>분기손익!T3</f>
        <v>91</v>
      </c>
      <c r="H4" s="159">
        <f>분기손익!S3</f>
        <v>74</v>
      </c>
      <c r="I4" s="159">
        <f>분기손익!R3</f>
        <v>96</v>
      </c>
      <c r="J4" s="159">
        <f>분기손익!Q3</f>
        <v>84</v>
      </c>
      <c r="K4" s="159">
        <f>분기손익!P3</f>
        <v>120</v>
      </c>
      <c r="L4" s="159">
        <f>분기손익!O3</f>
        <v>119</v>
      </c>
      <c r="M4" s="159">
        <f>분기손익!N3</f>
        <v>155</v>
      </c>
      <c r="N4" s="159">
        <f>분기손익!M3</f>
        <v>117</v>
      </c>
      <c r="O4" s="159">
        <f>분기손익!L3</f>
        <v>129</v>
      </c>
      <c r="P4" s="159">
        <f>분기손익!K3</f>
        <v>123</v>
      </c>
      <c r="Q4" s="159">
        <f>분기손익!J3</f>
        <v>107</v>
      </c>
      <c r="R4" s="159">
        <f>분기손익!I3</f>
        <v>107</v>
      </c>
      <c r="S4" s="159">
        <f>분기손익!H3</f>
        <v>133</v>
      </c>
      <c r="T4" s="159">
        <f>분기손익!G3</f>
        <v>131</v>
      </c>
      <c r="U4" s="159">
        <f>분기손익!F3</f>
        <v>140</v>
      </c>
      <c r="V4" s="159">
        <f>분기손익!E3</f>
        <v>99</v>
      </c>
      <c r="W4" s="159">
        <f>분기손익!D3</f>
        <v>120</v>
      </c>
      <c r="X4" s="159">
        <f>분기손익!C3</f>
        <v>138</v>
      </c>
      <c r="Y4" s="159">
        <f>분기손익!B3</f>
        <v>159</v>
      </c>
    </row>
    <row r="5" spans="1:25">
      <c r="A5" s="2" t="s">
        <v>2</v>
      </c>
      <c r="B5" s="159">
        <f>분기손익!Y4</f>
        <v>2</v>
      </c>
      <c r="C5" s="159">
        <f>분기손익!X4</f>
        <v>12</v>
      </c>
      <c r="D5" s="159">
        <f>분기손익!W4</f>
        <v>21</v>
      </c>
      <c r="E5" s="159">
        <f>분기손익!V4</f>
        <v>15</v>
      </c>
      <c r="F5" s="159">
        <f>분기손익!U4</f>
        <v>4</v>
      </c>
      <c r="G5" s="159">
        <f>분기손익!T4</f>
        <v>20</v>
      </c>
      <c r="H5" s="159">
        <f>분기손익!S4</f>
        <v>22</v>
      </c>
      <c r="I5" s="159">
        <f>분기손익!R4</f>
        <v>16</v>
      </c>
      <c r="J5" s="159">
        <f>분기손익!Q4</f>
        <v>25</v>
      </c>
      <c r="K5" s="159">
        <f>분기손익!P4</f>
        <v>27</v>
      </c>
      <c r="L5" s="159">
        <f>분기손익!O4</f>
        <v>49</v>
      </c>
      <c r="M5" s="159">
        <f>분기손익!N4</f>
        <v>35</v>
      </c>
      <c r="N5" s="159">
        <f>분기손익!M4</f>
        <v>29</v>
      </c>
      <c r="O5" s="159">
        <f>분기손익!L4</f>
        <v>25</v>
      </c>
      <c r="P5" s="159">
        <f>분기손익!K4</f>
        <v>47</v>
      </c>
      <c r="Q5" s="159">
        <f>분기손익!J4</f>
        <v>34</v>
      </c>
      <c r="R5" s="159">
        <f>분기손익!I4</f>
        <v>36</v>
      </c>
      <c r="S5" s="159">
        <f>분기손익!H4</f>
        <v>29</v>
      </c>
      <c r="T5" s="159">
        <f>분기손익!G4</f>
        <v>67</v>
      </c>
      <c r="U5" s="159">
        <f>분기손익!F4</f>
        <v>6</v>
      </c>
      <c r="V5" s="159">
        <f>분기손익!E4</f>
        <v>44</v>
      </c>
      <c r="W5" s="159">
        <f>분기손익!D4</f>
        <v>32</v>
      </c>
      <c r="X5" s="159">
        <f>분기손익!C4</f>
        <v>46</v>
      </c>
      <c r="Y5" s="159">
        <f>분기손익!B4</f>
        <v>58</v>
      </c>
    </row>
    <row r="6" spans="1:25">
      <c r="A6" s="2" t="s">
        <v>3</v>
      </c>
      <c r="B6" s="159">
        <f>분기손익!Y5</f>
        <v>11</v>
      </c>
      <c r="C6" s="159">
        <f>분기손익!X5</f>
        <v>11</v>
      </c>
      <c r="D6" s="159">
        <f>분기손익!W5</f>
        <v>11</v>
      </c>
      <c r="E6" s="159">
        <f>분기손익!V5</f>
        <v>10</v>
      </c>
      <c r="F6" s="159">
        <f>분기손익!U5</f>
        <v>12</v>
      </c>
      <c r="G6" s="159">
        <f>분기손익!T5</f>
        <v>9</v>
      </c>
      <c r="H6" s="159">
        <f>분기손익!S5</f>
        <v>11</v>
      </c>
      <c r="I6" s="159">
        <f>분기손익!R5</f>
        <v>14</v>
      </c>
      <c r="J6" s="159">
        <f>분기손익!Q5</f>
        <v>12</v>
      </c>
      <c r="K6" s="159">
        <f>분기손익!P5</f>
        <v>13</v>
      </c>
      <c r="L6" s="159">
        <f>분기손익!O5</f>
        <v>12</v>
      </c>
      <c r="M6" s="159">
        <f>분기손익!N5</f>
        <v>19</v>
      </c>
      <c r="N6" s="159">
        <f>분기손익!M5</f>
        <v>12</v>
      </c>
      <c r="O6" s="159">
        <f>분기손익!L5</f>
        <v>12</v>
      </c>
      <c r="P6" s="159">
        <f>분기손익!K5</f>
        <v>14</v>
      </c>
      <c r="Q6" s="159">
        <f>분기손익!J5</f>
        <v>18</v>
      </c>
      <c r="R6" s="159">
        <f>분기손익!I5</f>
        <v>15</v>
      </c>
      <c r="S6" s="159">
        <f>분기손익!H5</f>
        <v>16</v>
      </c>
      <c r="T6" s="159">
        <f>분기손익!G5</f>
        <v>14</v>
      </c>
      <c r="U6" s="159">
        <f>분기손익!F5</f>
        <v>19</v>
      </c>
      <c r="V6" s="159">
        <f>분기손익!E5</f>
        <v>24</v>
      </c>
      <c r="W6" s="159">
        <f>분기손익!D5</f>
        <v>17</v>
      </c>
      <c r="X6" s="159">
        <f>분기손익!C5</f>
        <v>20</v>
      </c>
      <c r="Y6" s="159">
        <f>분기손익!B5</f>
        <v>18</v>
      </c>
    </row>
    <row r="7" spans="1:25">
      <c r="A7" s="51" t="s">
        <v>4</v>
      </c>
      <c r="B7" s="250">
        <f>분기손익!Y6</f>
        <v>-9</v>
      </c>
      <c r="C7" s="250">
        <f>분기손익!X6</f>
        <v>1</v>
      </c>
      <c r="D7" s="250">
        <f>분기손익!W6</f>
        <v>10</v>
      </c>
      <c r="E7" s="250">
        <f>분기손익!V6</f>
        <v>5</v>
      </c>
      <c r="F7" s="250">
        <f>분기손익!U6</f>
        <v>-8</v>
      </c>
      <c r="G7" s="250">
        <f>분기손익!T6</f>
        <v>11</v>
      </c>
      <c r="H7" s="250">
        <f>분기손익!S6</f>
        <v>11</v>
      </c>
      <c r="I7" s="250">
        <f>분기손익!R6</f>
        <v>2</v>
      </c>
      <c r="J7" s="250">
        <f>분기손익!Q6</f>
        <v>13</v>
      </c>
      <c r="K7" s="250">
        <f>분기손익!P6</f>
        <v>14</v>
      </c>
      <c r="L7" s="250">
        <f>분기손익!O6</f>
        <v>36</v>
      </c>
      <c r="M7" s="250">
        <f>분기손익!N6</f>
        <v>16</v>
      </c>
      <c r="N7" s="250">
        <f>분기손익!M6</f>
        <v>18</v>
      </c>
      <c r="O7" s="250">
        <f>분기손익!L6</f>
        <v>13</v>
      </c>
      <c r="P7" s="250">
        <f>분기손익!K6</f>
        <v>32</v>
      </c>
      <c r="Q7" s="250">
        <f>분기손익!J6</f>
        <v>16</v>
      </c>
      <c r="R7" s="250">
        <f>분기손익!I6</f>
        <v>21</v>
      </c>
      <c r="S7" s="250">
        <f>분기손익!H6</f>
        <v>13</v>
      </c>
      <c r="T7" s="250">
        <f>분기손익!G6</f>
        <v>53</v>
      </c>
      <c r="U7" s="250">
        <f>분기손익!F6</f>
        <v>-13</v>
      </c>
      <c r="V7" s="250">
        <f>분기손익!E6</f>
        <v>20</v>
      </c>
      <c r="W7" s="250">
        <f>분기손익!D6</f>
        <v>15</v>
      </c>
      <c r="X7" s="250">
        <f>분기손익!C6</f>
        <v>26</v>
      </c>
      <c r="Y7" s="250">
        <f>분기손익!B6</f>
        <v>41</v>
      </c>
    </row>
    <row r="8" spans="1:25">
      <c r="A8" s="2" t="s">
        <v>12</v>
      </c>
      <c r="B8" s="159">
        <f>분기손익!Y14</f>
        <v>-7</v>
      </c>
      <c r="C8" s="159">
        <f>분기손익!X14</f>
        <v>1</v>
      </c>
      <c r="D8" s="159">
        <f>분기손익!W14</f>
        <v>9</v>
      </c>
      <c r="E8" s="159">
        <f>분기손익!V14</f>
        <v>6</v>
      </c>
      <c r="F8" s="159">
        <f>분기손익!U14</f>
        <v>-6</v>
      </c>
      <c r="G8" s="159">
        <f>분기손익!T14</f>
        <v>8</v>
      </c>
      <c r="H8" s="159">
        <f>분기손익!S14</f>
        <v>10</v>
      </c>
      <c r="I8" s="159">
        <f>분기손익!R14</f>
        <v>-1</v>
      </c>
      <c r="J8" s="159">
        <f>분기손익!Q14</f>
        <v>18</v>
      </c>
      <c r="K8" s="159">
        <f>분기손익!P14</f>
        <v>6</v>
      </c>
      <c r="L8" s="159">
        <f>분기손익!O14</f>
        <v>38</v>
      </c>
      <c r="M8" s="159">
        <f>분기손익!N14</f>
        <v>14</v>
      </c>
      <c r="N8" s="159">
        <f>분기손익!M14</f>
        <v>17</v>
      </c>
      <c r="O8" s="159">
        <f>분기손익!L14</f>
        <v>12</v>
      </c>
      <c r="P8" s="159">
        <f>분기손익!K14</f>
        <v>30</v>
      </c>
      <c r="Q8" s="159">
        <f>분기손익!J14</f>
        <v>11</v>
      </c>
      <c r="R8" s="159">
        <f>분기손익!I14</f>
        <v>19</v>
      </c>
      <c r="S8" s="159">
        <f>분기손익!H14</f>
        <v>12</v>
      </c>
      <c r="T8" s="159">
        <f>분기손익!G14</f>
        <v>45</v>
      </c>
      <c r="U8" s="159">
        <f>분기손익!F14</f>
        <v>-2</v>
      </c>
      <c r="V8" s="159">
        <f>분기손익!E14</f>
        <v>21</v>
      </c>
      <c r="W8" s="159">
        <f>분기손익!D14</f>
        <v>14</v>
      </c>
      <c r="X8" s="159">
        <f>분기손익!C14</f>
        <v>20</v>
      </c>
      <c r="Y8" s="159">
        <f>분기손익!B14</f>
        <v>52</v>
      </c>
    </row>
    <row r="9" spans="1:25">
      <c r="A9" s="160" t="s">
        <v>155</v>
      </c>
      <c r="B9" s="161">
        <f>B4/B3</f>
        <v>0.96296296296296291</v>
      </c>
      <c r="C9" s="161">
        <f t="shared" ref="C9:Y9" si="0">C4/C3</f>
        <v>0.8666666666666667</v>
      </c>
      <c r="D9" s="161">
        <f t="shared" si="0"/>
        <v>0.79807692307692313</v>
      </c>
      <c r="E9" s="161">
        <f t="shared" si="0"/>
        <v>0.83505154639175261</v>
      </c>
      <c r="F9" s="161">
        <f t="shared" si="0"/>
        <v>0.94594594594594594</v>
      </c>
      <c r="G9" s="161">
        <f t="shared" si="0"/>
        <v>0.81981981981981977</v>
      </c>
      <c r="H9" s="161">
        <f t="shared" si="0"/>
        <v>0.77083333333333337</v>
      </c>
      <c r="I9" s="161">
        <f t="shared" si="0"/>
        <v>0.8571428571428571</v>
      </c>
      <c r="J9" s="161">
        <f t="shared" si="0"/>
        <v>0.77064220183486243</v>
      </c>
      <c r="K9" s="161">
        <f t="shared" si="0"/>
        <v>0.81632653061224492</v>
      </c>
      <c r="L9" s="161">
        <f t="shared" si="0"/>
        <v>0.71257485029940115</v>
      </c>
      <c r="M9" s="161">
        <f t="shared" si="0"/>
        <v>0.81578947368421051</v>
      </c>
      <c r="N9" s="161">
        <f t="shared" si="0"/>
        <v>0.79591836734693877</v>
      </c>
      <c r="O9" s="161">
        <f t="shared" si="0"/>
        <v>0.83766233766233766</v>
      </c>
      <c r="P9" s="161">
        <f t="shared" si="0"/>
        <v>0.72352941176470587</v>
      </c>
      <c r="Q9" s="161">
        <f t="shared" si="0"/>
        <v>0.75886524822695034</v>
      </c>
      <c r="R9" s="161">
        <f t="shared" si="0"/>
        <v>0.74825174825174823</v>
      </c>
      <c r="S9" s="161">
        <f t="shared" si="0"/>
        <v>0.82608695652173914</v>
      </c>
      <c r="T9" s="161">
        <f t="shared" si="0"/>
        <v>0.65829145728643212</v>
      </c>
      <c r="U9" s="161">
        <f t="shared" si="0"/>
        <v>0.96551724137931039</v>
      </c>
      <c r="V9" s="161">
        <f t="shared" si="0"/>
        <v>0.69230769230769229</v>
      </c>
      <c r="W9" s="161">
        <f t="shared" si="0"/>
        <v>0.79470198675496684</v>
      </c>
      <c r="X9" s="161">
        <f t="shared" si="0"/>
        <v>0.74594594594594599</v>
      </c>
      <c r="Y9" s="161">
        <f t="shared" si="0"/>
        <v>0.72935779816513757</v>
      </c>
    </row>
    <row r="10" spans="1:25">
      <c r="A10" s="160" t="s">
        <v>156</v>
      </c>
      <c r="B10" s="161">
        <f>B6/B3</f>
        <v>0.20370370370370369</v>
      </c>
      <c r="C10" s="161">
        <f t="shared" ref="C10:Y10" si="1">C6/C3</f>
        <v>0.12222222222222222</v>
      </c>
      <c r="D10" s="161">
        <f t="shared" si="1"/>
        <v>0.10576923076923077</v>
      </c>
      <c r="E10" s="161">
        <f t="shared" si="1"/>
        <v>0.10309278350515463</v>
      </c>
      <c r="F10" s="161">
        <f t="shared" si="1"/>
        <v>0.16216216216216217</v>
      </c>
      <c r="G10" s="161">
        <f t="shared" si="1"/>
        <v>8.1081081081081086E-2</v>
      </c>
      <c r="H10" s="161">
        <f t="shared" si="1"/>
        <v>0.11458333333333333</v>
      </c>
      <c r="I10" s="161">
        <f t="shared" si="1"/>
        <v>0.125</v>
      </c>
      <c r="J10" s="161">
        <f t="shared" si="1"/>
        <v>0.11009174311926606</v>
      </c>
      <c r="K10" s="161">
        <f t="shared" si="1"/>
        <v>8.8435374149659865E-2</v>
      </c>
      <c r="L10" s="161">
        <f t="shared" si="1"/>
        <v>7.1856287425149698E-2</v>
      </c>
      <c r="M10" s="161">
        <f t="shared" si="1"/>
        <v>0.1</v>
      </c>
      <c r="N10" s="161">
        <f t="shared" si="1"/>
        <v>8.1632653061224483E-2</v>
      </c>
      <c r="O10" s="161">
        <f t="shared" si="1"/>
        <v>7.792207792207792E-2</v>
      </c>
      <c r="P10" s="161">
        <f t="shared" si="1"/>
        <v>8.2352941176470587E-2</v>
      </c>
      <c r="Q10" s="161">
        <f t="shared" si="1"/>
        <v>0.1276595744680851</v>
      </c>
      <c r="R10" s="161">
        <f t="shared" si="1"/>
        <v>0.1048951048951049</v>
      </c>
      <c r="S10" s="161">
        <f t="shared" si="1"/>
        <v>9.9378881987577633E-2</v>
      </c>
      <c r="T10" s="161">
        <f t="shared" si="1"/>
        <v>7.0351758793969849E-2</v>
      </c>
      <c r="U10" s="161">
        <f t="shared" si="1"/>
        <v>0.1310344827586207</v>
      </c>
      <c r="V10" s="161">
        <f t="shared" si="1"/>
        <v>0.16783216783216784</v>
      </c>
      <c r="W10" s="161">
        <f t="shared" si="1"/>
        <v>0.11258278145695365</v>
      </c>
      <c r="X10" s="161">
        <f t="shared" si="1"/>
        <v>0.10810810810810811</v>
      </c>
      <c r="Y10" s="161">
        <f t="shared" si="1"/>
        <v>8.2568807339449546E-2</v>
      </c>
    </row>
    <row r="11" spans="1:25">
      <c r="A11" s="160" t="s">
        <v>157</v>
      </c>
      <c r="B11" s="161">
        <f>B7/B3</f>
        <v>-0.16666666666666666</v>
      </c>
      <c r="C11" s="161">
        <f t="shared" ref="C11:Y11" si="2">C7/C3</f>
        <v>1.1111111111111112E-2</v>
      </c>
      <c r="D11" s="161">
        <f t="shared" si="2"/>
        <v>9.6153846153846159E-2</v>
      </c>
      <c r="E11" s="161">
        <f t="shared" si="2"/>
        <v>5.1546391752577317E-2</v>
      </c>
      <c r="F11" s="161">
        <f t="shared" si="2"/>
        <v>-0.10810810810810811</v>
      </c>
      <c r="G11" s="161">
        <f t="shared" si="2"/>
        <v>9.90990990990991E-2</v>
      </c>
      <c r="H11" s="161">
        <f t="shared" si="2"/>
        <v>0.11458333333333333</v>
      </c>
      <c r="I11" s="161">
        <f t="shared" si="2"/>
        <v>1.7857142857142856E-2</v>
      </c>
      <c r="J11" s="161">
        <f t="shared" si="2"/>
        <v>0.11926605504587157</v>
      </c>
      <c r="K11" s="161">
        <f t="shared" si="2"/>
        <v>9.5238095238095233E-2</v>
      </c>
      <c r="L11" s="161">
        <f t="shared" si="2"/>
        <v>0.21556886227544911</v>
      </c>
      <c r="M11" s="161">
        <f t="shared" si="2"/>
        <v>8.4210526315789472E-2</v>
      </c>
      <c r="N11" s="161">
        <f t="shared" si="2"/>
        <v>0.12244897959183673</v>
      </c>
      <c r="O11" s="161">
        <f t="shared" si="2"/>
        <v>8.4415584415584416E-2</v>
      </c>
      <c r="P11" s="161">
        <f t="shared" si="2"/>
        <v>0.18823529411764706</v>
      </c>
      <c r="Q11" s="161">
        <f t="shared" si="2"/>
        <v>0.11347517730496454</v>
      </c>
      <c r="R11" s="161">
        <f t="shared" si="2"/>
        <v>0.14685314685314685</v>
      </c>
      <c r="S11" s="161">
        <f t="shared" si="2"/>
        <v>8.0745341614906832E-2</v>
      </c>
      <c r="T11" s="161">
        <f t="shared" si="2"/>
        <v>0.26633165829145727</v>
      </c>
      <c r="U11" s="161">
        <f t="shared" si="2"/>
        <v>-8.9655172413793102E-2</v>
      </c>
      <c r="V11" s="161">
        <f t="shared" si="2"/>
        <v>0.13986013986013987</v>
      </c>
      <c r="W11" s="161">
        <f t="shared" si="2"/>
        <v>9.9337748344370855E-2</v>
      </c>
      <c r="X11" s="161">
        <f t="shared" si="2"/>
        <v>0.14054054054054055</v>
      </c>
      <c r="Y11" s="161">
        <f t="shared" si="2"/>
        <v>0.18807339449541285</v>
      </c>
    </row>
    <row r="12" spans="1:25">
      <c r="A12" s="160" t="s">
        <v>158</v>
      </c>
      <c r="B12" s="161">
        <f>B8/B3</f>
        <v>-0.12962962962962962</v>
      </c>
      <c r="C12" s="161">
        <f t="shared" ref="C12:Y12" si="3">C8/C3</f>
        <v>1.1111111111111112E-2</v>
      </c>
      <c r="D12" s="161">
        <f t="shared" si="3"/>
        <v>8.6538461538461536E-2</v>
      </c>
      <c r="E12" s="161">
        <f t="shared" si="3"/>
        <v>6.1855670103092786E-2</v>
      </c>
      <c r="F12" s="161">
        <f t="shared" si="3"/>
        <v>-8.1081081081081086E-2</v>
      </c>
      <c r="G12" s="161">
        <f t="shared" si="3"/>
        <v>7.2072072072072071E-2</v>
      </c>
      <c r="H12" s="161">
        <f t="shared" si="3"/>
        <v>0.10416666666666667</v>
      </c>
      <c r="I12" s="161">
        <f t="shared" si="3"/>
        <v>-8.9285714285714281E-3</v>
      </c>
      <c r="J12" s="161">
        <f t="shared" si="3"/>
        <v>0.16513761467889909</v>
      </c>
      <c r="K12" s="161">
        <f t="shared" si="3"/>
        <v>4.0816326530612242E-2</v>
      </c>
      <c r="L12" s="161">
        <f t="shared" si="3"/>
        <v>0.22754491017964071</v>
      </c>
      <c r="M12" s="161">
        <f t="shared" si="3"/>
        <v>7.3684210526315783E-2</v>
      </c>
      <c r="N12" s="161">
        <f t="shared" si="3"/>
        <v>0.11564625850340136</v>
      </c>
      <c r="O12" s="161">
        <f t="shared" si="3"/>
        <v>7.792207792207792E-2</v>
      </c>
      <c r="P12" s="161">
        <f t="shared" si="3"/>
        <v>0.17647058823529413</v>
      </c>
      <c r="Q12" s="161">
        <f t="shared" si="3"/>
        <v>7.8014184397163122E-2</v>
      </c>
      <c r="R12" s="161">
        <f t="shared" si="3"/>
        <v>0.13286713286713286</v>
      </c>
      <c r="S12" s="161">
        <f t="shared" si="3"/>
        <v>7.4534161490683232E-2</v>
      </c>
      <c r="T12" s="161">
        <f t="shared" si="3"/>
        <v>0.22613065326633167</v>
      </c>
      <c r="U12" s="161">
        <f t="shared" si="3"/>
        <v>-1.3793103448275862E-2</v>
      </c>
      <c r="V12" s="161">
        <f t="shared" si="3"/>
        <v>0.14685314685314685</v>
      </c>
      <c r="W12" s="161">
        <f t="shared" si="3"/>
        <v>9.2715231788079472E-2</v>
      </c>
      <c r="X12" s="161">
        <f t="shared" si="3"/>
        <v>0.10810810810810811</v>
      </c>
      <c r="Y12" s="161">
        <f t="shared" si="3"/>
        <v>0.23853211009174313</v>
      </c>
    </row>
    <row r="13" spans="1:25">
      <c r="A13" s="248" t="s">
        <v>217</v>
      </c>
      <c r="B13" s="2"/>
      <c r="C13" s="2"/>
      <c r="D13" s="2"/>
      <c r="E13" s="2"/>
      <c r="F13" s="249">
        <f>(F3-B3)/B3</f>
        <v>0.37037037037037035</v>
      </c>
      <c r="G13" s="249">
        <f t="shared" ref="G13:Y13" si="4">(G3-C3)/C3</f>
        <v>0.23333333333333334</v>
      </c>
      <c r="H13" s="249">
        <f t="shared" si="4"/>
        <v>-7.6923076923076927E-2</v>
      </c>
      <c r="I13" s="249">
        <f t="shared" si="4"/>
        <v>0.15463917525773196</v>
      </c>
      <c r="J13" s="249">
        <f t="shared" si="4"/>
        <v>0.47297297297297297</v>
      </c>
      <c r="K13" s="249">
        <f t="shared" si="4"/>
        <v>0.32432432432432434</v>
      </c>
      <c r="L13" s="249">
        <f t="shared" si="4"/>
        <v>0.73958333333333337</v>
      </c>
      <c r="M13" s="249">
        <f t="shared" si="4"/>
        <v>0.6964285714285714</v>
      </c>
      <c r="N13" s="249">
        <f t="shared" si="4"/>
        <v>0.34862385321100919</v>
      </c>
      <c r="O13" s="249">
        <f t="shared" si="4"/>
        <v>4.7619047619047616E-2</v>
      </c>
      <c r="P13" s="249">
        <f t="shared" si="4"/>
        <v>1.7964071856287425E-2</v>
      </c>
      <c r="Q13" s="249">
        <f t="shared" si="4"/>
        <v>-0.25789473684210529</v>
      </c>
      <c r="R13" s="249">
        <f t="shared" si="4"/>
        <v>-2.7210884353741496E-2</v>
      </c>
      <c r="S13" s="249">
        <f t="shared" si="4"/>
        <v>4.5454545454545456E-2</v>
      </c>
      <c r="T13" s="249">
        <f t="shared" si="4"/>
        <v>0.17058823529411765</v>
      </c>
      <c r="U13" s="249">
        <f t="shared" si="4"/>
        <v>2.8368794326241134E-2</v>
      </c>
      <c r="V13" s="249">
        <f t="shared" si="4"/>
        <v>0</v>
      </c>
      <c r="W13" s="249">
        <f t="shared" si="4"/>
        <v>-6.2111801242236024E-2</v>
      </c>
      <c r="X13" s="249">
        <f t="shared" si="4"/>
        <v>-7.0351758793969849E-2</v>
      </c>
      <c r="Y13" s="249">
        <f t="shared" si="4"/>
        <v>0.50344827586206897</v>
      </c>
    </row>
    <row r="14" spans="1:25">
      <c r="A14" s="248" t="s">
        <v>218</v>
      </c>
      <c r="B14" s="2"/>
      <c r="C14" s="2"/>
      <c r="D14" s="2"/>
      <c r="E14" s="2"/>
      <c r="F14" s="249">
        <f>(F4-B4)/B4</f>
        <v>0.34615384615384615</v>
      </c>
      <c r="G14" s="249">
        <f t="shared" ref="G14:Y14" si="5">(G4-C4)/C4</f>
        <v>0.16666666666666666</v>
      </c>
      <c r="H14" s="249">
        <f t="shared" si="5"/>
        <v>-0.10843373493975904</v>
      </c>
      <c r="I14" s="249">
        <f t="shared" si="5"/>
        <v>0.18518518518518517</v>
      </c>
      <c r="J14" s="249">
        <f t="shared" si="5"/>
        <v>0.2</v>
      </c>
      <c r="K14" s="249">
        <f t="shared" si="5"/>
        <v>0.31868131868131866</v>
      </c>
      <c r="L14" s="249">
        <f t="shared" si="5"/>
        <v>0.60810810810810811</v>
      </c>
      <c r="M14" s="249">
        <f t="shared" si="5"/>
        <v>0.61458333333333337</v>
      </c>
      <c r="N14" s="249">
        <f t="shared" si="5"/>
        <v>0.39285714285714285</v>
      </c>
      <c r="O14" s="249">
        <f t="shared" si="5"/>
        <v>7.4999999999999997E-2</v>
      </c>
      <c r="P14" s="249">
        <f t="shared" si="5"/>
        <v>3.3613445378151259E-2</v>
      </c>
      <c r="Q14" s="249">
        <f t="shared" si="5"/>
        <v>-0.30967741935483872</v>
      </c>
      <c r="R14" s="249">
        <f t="shared" si="5"/>
        <v>-8.5470085470085472E-2</v>
      </c>
      <c r="S14" s="249">
        <f t="shared" si="5"/>
        <v>3.1007751937984496E-2</v>
      </c>
      <c r="T14" s="249">
        <f t="shared" si="5"/>
        <v>6.5040650406504072E-2</v>
      </c>
      <c r="U14" s="249">
        <f t="shared" si="5"/>
        <v>0.30841121495327101</v>
      </c>
      <c r="V14" s="249">
        <f t="shared" si="5"/>
        <v>-7.476635514018691E-2</v>
      </c>
      <c r="W14" s="249">
        <f t="shared" si="5"/>
        <v>-9.7744360902255634E-2</v>
      </c>
      <c r="X14" s="249">
        <f t="shared" si="5"/>
        <v>5.3435114503816793E-2</v>
      </c>
      <c r="Y14" s="249">
        <f t="shared" si="5"/>
        <v>0.1357142857142857</v>
      </c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3EB7-FA2E-48C0-9E32-25B0BFF858C9}">
  <sheetPr>
    <tabColor theme="9" tint="0.39997558519241921"/>
  </sheetPr>
  <dimension ref="B2:T47"/>
  <sheetViews>
    <sheetView topLeftCell="A31" workbookViewId="0">
      <selection activeCell="Q45" sqref="N45:Q45"/>
    </sheetView>
  </sheetViews>
  <sheetFormatPr defaultRowHeight="16.5"/>
  <cols>
    <col min="1" max="1" width="2.5" customWidth="1"/>
    <col min="3" max="3" width="18.375" bestFit="1" customWidth="1"/>
    <col min="8" max="8" width="3.875" customWidth="1"/>
    <col min="11" max="11" width="13.625" bestFit="1" customWidth="1"/>
  </cols>
  <sheetData>
    <row r="2" spans="2:20" ht="27">
      <c r="B2" s="162" t="s">
        <v>176</v>
      </c>
      <c r="E2">
        <v>2024</v>
      </c>
      <c r="F2">
        <v>2023</v>
      </c>
      <c r="G2">
        <v>2022</v>
      </c>
      <c r="M2">
        <v>2024</v>
      </c>
      <c r="N2">
        <v>2023</v>
      </c>
      <c r="O2">
        <v>2022</v>
      </c>
      <c r="P2">
        <v>2021</v>
      </c>
      <c r="Q2">
        <v>2020</v>
      </c>
      <c r="R2">
        <v>2019</v>
      </c>
    </row>
    <row r="3" spans="2:20">
      <c r="B3" s="167" t="s">
        <v>177</v>
      </c>
      <c r="C3" s="168" t="s">
        <v>178</v>
      </c>
      <c r="D3" s="168" t="s">
        <v>179</v>
      </c>
      <c r="E3" s="168" t="s">
        <v>180</v>
      </c>
      <c r="F3" s="168" t="s">
        <v>181</v>
      </c>
      <c r="G3" s="169" t="s">
        <v>182</v>
      </c>
      <c r="I3" s="196" t="s">
        <v>177</v>
      </c>
      <c r="J3" s="197" t="s">
        <v>192</v>
      </c>
      <c r="K3" s="201" t="s">
        <v>178</v>
      </c>
      <c r="L3" s="202"/>
      <c r="M3" s="197" t="s">
        <v>180</v>
      </c>
      <c r="N3" s="197" t="s">
        <v>181</v>
      </c>
      <c r="O3" s="198" t="s">
        <v>182</v>
      </c>
      <c r="P3" s="224" t="s">
        <v>207</v>
      </c>
      <c r="Q3" s="224" t="s">
        <v>208</v>
      </c>
      <c r="R3" s="224" t="s">
        <v>209</v>
      </c>
    </row>
    <row r="4" spans="2:20">
      <c r="B4" s="177" t="s">
        <v>183</v>
      </c>
      <c r="C4" s="180" t="s">
        <v>184</v>
      </c>
      <c r="D4" s="163" t="s">
        <v>185</v>
      </c>
      <c r="E4" s="164">
        <v>10344</v>
      </c>
      <c r="F4" s="164">
        <v>10344</v>
      </c>
      <c r="G4" s="170">
        <v>10344</v>
      </c>
      <c r="I4" s="186" t="s">
        <v>183</v>
      </c>
      <c r="J4" s="187" t="s">
        <v>193</v>
      </c>
      <c r="K4" s="187" t="s">
        <v>196</v>
      </c>
      <c r="L4" s="185" t="s">
        <v>197</v>
      </c>
      <c r="M4" s="194">
        <v>18493</v>
      </c>
      <c r="N4" s="194">
        <v>8375</v>
      </c>
      <c r="O4" s="221">
        <v>10515</v>
      </c>
      <c r="P4" s="225">
        <v>11242</v>
      </c>
      <c r="Q4" s="225">
        <v>6561</v>
      </c>
      <c r="R4" s="225">
        <v>4767</v>
      </c>
      <c r="T4" s="231"/>
    </row>
    <row r="5" spans="2:20">
      <c r="B5" s="178"/>
      <c r="C5" s="181"/>
      <c r="D5" s="163" t="s">
        <v>186</v>
      </c>
      <c r="E5" s="164">
        <v>4934</v>
      </c>
      <c r="F5" s="164">
        <v>6480</v>
      </c>
      <c r="G5" s="170">
        <v>6210</v>
      </c>
      <c r="I5" s="190" t="s">
        <v>177</v>
      </c>
      <c r="J5" s="188"/>
      <c r="K5" s="188"/>
      <c r="L5" s="185" t="s">
        <v>198</v>
      </c>
      <c r="M5" s="194">
        <v>31722</v>
      </c>
      <c r="N5" s="194">
        <v>50814</v>
      </c>
      <c r="O5" s="221">
        <v>45475</v>
      </c>
      <c r="P5" s="225">
        <v>44298</v>
      </c>
      <c r="Q5" s="225">
        <v>29459</v>
      </c>
      <c r="R5" s="225">
        <v>26259</v>
      </c>
      <c r="T5" s="231"/>
    </row>
    <row r="6" spans="2:20">
      <c r="B6" s="179"/>
      <c r="C6" s="182"/>
      <c r="D6" s="163" t="s">
        <v>187</v>
      </c>
      <c r="E6" s="165">
        <v>0.48</v>
      </c>
      <c r="F6" s="165">
        <v>0.63</v>
      </c>
      <c r="G6" s="171">
        <v>0.6</v>
      </c>
      <c r="I6" s="190"/>
      <c r="J6" s="189"/>
      <c r="K6" s="189"/>
      <c r="L6" s="185" t="s">
        <v>199</v>
      </c>
      <c r="M6" s="194">
        <v>50215</v>
      </c>
      <c r="N6" s="194">
        <v>59189</v>
      </c>
      <c r="O6" s="221">
        <v>55990</v>
      </c>
      <c r="P6" s="225">
        <v>55540</v>
      </c>
      <c r="Q6" s="225">
        <v>36020</v>
      </c>
      <c r="R6" s="225">
        <v>31026</v>
      </c>
    </row>
    <row r="7" spans="2:20">
      <c r="B7" s="177" t="s">
        <v>188</v>
      </c>
      <c r="C7" s="180" t="s">
        <v>189</v>
      </c>
      <c r="D7" s="163" t="s">
        <v>185</v>
      </c>
      <c r="E7" s="164">
        <v>9600</v>
      </c>
      <c r="F7" s="164">
        <v>9600</v>
      </c>
      <c r="G7" s="170">
        <v>9600</v>
      </c>
      <c r="I7" s="190"/>
      <c r="J7" s="187" t="s">
        <v>194</v>
      </c>
      <c r="K7" s="187" t="s">
        <v>200</v>
      </c>
      <c r="L7" s="185" t="s">
        <v>197</v>
      </c>
      <c r="M7" s="195">
        <v>56</v>
      </c>
      <c r="N7" s="195">
        <v>42</v>
      </c>
      <c r="O7" s="222">
        <v>146</v>
      </c>
      <c r="P7" s="226">
        <v>99</v>
      </c>
      <c r="Q7" s="226">
        <v>51</v>
      </c>
      <c r="R7" s="226">
        <v>120</v>
      </c>
    </row>
    <row r="8" spans="2:20">
      <c r="B8" s="178"/>
      <c r="C8" s="181"/>
      <c r="D8" s="163" t="s">
        <v>186</v>
      </c>
      <c r="E8" s="164">
        <v>5995</v>
      </c>
      <c r="F8" s="164">
        <v>5423</v>
      </c>
      <c r="G8" s="170">
        <v>5304</v>
      </c>
      <c r="I8" s="190"/>
      <c r="J8" s="188"/>
      <c r="K8" s="188"/>
      <c r="L8" s="185" t="s">
        <v>198</v>
      </c>
      <c r="M8" s="194">
        <v>1621</v>
      </c>
      <c r="N8" s="194">
        <v>1705</v>
      </c>
      <c r="O8" s="221">
        <v>2666</v>
      </c>
      <c r="P8" s="225">
        <v>3709</v>
      </c>
      <c r="Q8" s="225">
        <v>1514</v>
      </c>
      <c r="R8" s="225">
        <v>1689</v>
      </c>
    </row>
    <row r="9" spans="2:20">
      <c r="B9" s="178"/>
      <c r="C9" s="182"/>
      <c r="D9" s="163" t="s">
        <v>187</v>
      </c>
      <c r="E9" s="165">
        <v>0.62</v>
      </c>
      <c r="F9" s="165">
        <v>0.56000000000000005</v>
      </c>
      <c r="G9" s="171">
        <v>0.55000000000000004</v>
      </c>
      <c r="I9" s="190"/>
      <c r="J9" s="189"/>
      <c r="K9" s="189"/>
      <c r="L9" s="185" t="s">
        <v>199</v>
      </c>
      <c r="M9" s="194">
        <v>1677</v>
      </c>
      <c r="N9" s="194">
        <v>1747</v>
      </c>
      <c r="O9" s="221">
        <v>2812</v>
      </c>
      <c r="P9" s="225">
        <v>3808</v>
      </c>
      <c r="Q9" s="225">
        <v>1565</v>
      </c>
      <c r="R9" s="225">
        <v>1809</v>
      </c>
    </row>
    <row r="10" spans="2:20">
      <c r="B10" s="178"/>
      <c r="C10" s="180" t="s">
        <v>190</v>
      </c>
      <c r="D10" s="163" t="s">
        <v>185</v>
      </c>
      <c r="E10" s="164">
        <v>2352</v>
      </c>
      <c r="F10" s="166">
        <v>450</v>
      </c>
      <c r="G10" s="172" t="s">
        <v>172</v>
      </c>
      <c r="I10" s="190"/>
      <c r="J10" s="203" t="s">
        <v>201</v>
      </c>
      <c r="K10" s="204"/>
      <c r="L10" s="227" t="s">
        <v>197</v>
      </c>
      <c r="M10" s="228">
        <v>18549</v>
      </c>
      <c r="N10" s="228">
        <v>8417</v>
      </c>
      <c r="O10" s="229">
        <v>10661</v>
      </c>
      <c r="P10" s="230">
        <v>11341</v>
      </c>
      <c r="Q10" s="230">
        <v>6612</v>
      </c>
      <c r="R10" s="230">
        <v>4887</v>
      </c>
    </row>
    <row r="11" spans="2:20">
      <c r="B11" s="178"/>
      <c r="C11" s="181"/>
      <c r="D11" s="163" t="s">
        <v>186</v>
      </c>
      <c r="E11" s="164">
        <v>1899</v>
      </c>
      <c r="F11" s="166">
        <v>331</v>
      </c>
      <c r="G11" s="172" t="s">
        <v>172</v>
      </c>
      <c r="I11" s="190"/>
      <c r="J11" s="205"/>
      <c r="K11" s="206"/>
      <c r="L11" s="227" t="s">
        <v>198</v>
      </c>
      <c r="M11" s="228">
        <v>33343</v>
      </c>
      <c r="N11" s="228">
        <v>52518</v>
      </c>
      <c r="O11" s="229">
        <v>48141</v>
      </c>
      <c r="P11" s="230">
        <v>48007</v>
      </c>
      <c r="Q11" s="230">
        <v>30973</v>
      </c>
      <c r="R11" s="230">
        <v>27948</v>
      </c>
    </row>
    <row r="12" spans="2:20">
      <c r="B12" s="178"/>
      <c r="C12" s="182"/>
      <c r="D12" s="163" t="s">
        <v>187</v>
      </c>
      <c r="E12" s="165">
        <v>0.81</v>
      </c>
      <c r="F12" s="165">
        <v>0.73</v>
      </c>
      <c r="G12" s="172" t="s">
        <v>172</v>
      </c>
      <c r="I12" s="191"/>
      <c r="J12" s="207"/>
      <c r="K12" s="208"/>
      <c r="L12" s="235" t="s">
        <v>199</v>
      </c>
      <c r="M12" s="236">
        <v>51892</v>
      </c>
      <c r="N12" s="236">
        <v>60935</v>
      </c>
      <c r="O12" s="237">
        <v>58802</v>
      </c>
      <c r="P12" s="238">
        <v>59348</v>
      </c>
      <c r="Q12" s="238">
        <v>37585</v>
      </c>
      <c r="R12" s="238">
        <v>32835</v>
      </c>
      <c r="T12" s="231"/>
    </row>
    <row r="13" spans="2:20" ht="24">
      <c r="B13" s="178"/>
      <c r="C13" s="180" t="s">
        <v>191</v>
      </c>
      <c r="D13" s="163" t="s">
        <v>185</v>
      </c>
      <c r="E13" s="164">
        <v>15000</v>
      </c>
      <c r="F13" s="166" t="s">
        <v>172</v>
      </c>
      <c r="G13" s="172" t="s">
        <v>172</v>
      </c>
      <c r="I13" s="186" t="s">
        <v>188</v>
      </c>
      <c r="J13" s="187" t="s">
        <v>193</v>
      </c>
      <c r="K13" s="187" t="s">
        <v>202</v>
      </c>
      <c r="L13" s="185" t="s">
        <v>197</v>
      </c>
      <c r="M13" s="195">
        <v>616</v>
      </c>
      <c r="N13" s="195">
        <v>333</v>
      </c>
      <c r="O13" s="222">
        <v>297</v>
      </c>
      <c r="P13" s="226">
        <v>187</v>
      </c>
      <c r="Q13" s="226">
        <v>119</v>
      </c>
      <c r="R13" s="226">
        <v>205</v>
      </c>
    </row>
    <row r="14" spans="2:20">
      <c r="B14" s="178"/>
      <c r="C14" s="181"/>
      <c r="D14" s="163" t="s">
        <v>186</v>
      </c>
      <c r="E14" s="164">
        <v>10766</v>
      </c>
      <c r="F14" s="166" t="s">
        <v>172</v>
      </c>
      <c r="G14" s="172" t="s">
        <v>172</v>
      </c>
      <c r="I14" s="190" t="s">
        <v>177</v>
      </c>
      <c r="J14" s="188"/>
      <c r="K14" s="188"/>
      <c r="L14" s="185" t="s">
        <v>198</v>
      </c>
      <c r="M14" s="194">
        <v>1693</v>
      </c>
      <c r="N14" s="194">
        <v>1350</v>
      </c>
      <c r="O14" s="222">
        <v>815</v>
      </c>
      <c r="P14" s="226">
        <v>749</v>
      </c>
      <c r="Q14" s="226">
        <v>773</v>
      </c>
      <c r="R14" s="226">
        <v>929</v>
      </c>
    </row>
    <row r="15" spans="2:20">
      <c r="B15" s="183"/>
      <c r="C15" s="184"/>
      <c r="D15" s="173" t="s">
        <v>187</v>
      </c>
      <c r="E15" s="174">
        <v>0.72</v>
      </c>
      <c r="F15" s="175" t="s">
        <v>172</v>
      </c>
      <c r="G15" s="176" t="s">
        <v>172</v>
      </c>
      <c r="I15" s="190"/>
      <c r="J15" s="188"/>
      <c r="K15" s="189"/>
      <c r="L15" s="185" t="s">
        <v>199</v>
      </c>
      <c r="M15" s="194">
        <v>2310</v>
      </c>
      <c r="N15" s="194">
        <v>1682</v>
      </c>
      <c r="O15" s="221">
        <v>1112</v>
      </c>
      <c r="P15" s="225">
        <v>936</v>
      </c>
      <c r="Q15" s="225">
        <v>892</v>
      </c>
      <c r="R15" s="225">
        <v>1134</v>
      </c>
    </row>
    <row r="16" spans="2:20">
      <c r="I16" s="190"/>
      <c r="J16" s="188"/>
      <c r="K16" s="187" t="s">
        <v>203</v>
      </c>
      <c r="L16" s="185" t="s">
        <v>197</v>
      </c>
      <c r="M16" s="195" t="s">
        <v>172</v>
      </c>
      <c r="N16" s="195" t="s">
        <v>172</v>
      </c>
      <c r="O16" s="222" t="s">
        <v>172</v>
      </c>
      <c r="P16" s="226" t="s">
        <v>173</v>
      </c>
      <c r="Q16" s="226" t="s">
        <v>173</v>
      </c>
      <c r="R16" s="226" t="s">
        <v>173</v>
      </c>
    </row>
    <row r="17" spans="9:20">
      <c r="I17" s="190"/>
      <c r="J17" s="188"/>
      <c r="K17" s="188"/>
      <c r="L17" s="185" t="s">
        <v>198</v>
      </c>
      <c r="M17" s="194">
        <v>11819</v>
      </c>
      <c r="N17" s="194">
        <v>1019</v>
      </c>
      <c r="O17" s="222" t="s">
        <v>172</v>
      </c>
      <c r="P17" s="226" t="s">
        <v>173</v>
      </c>
      <c r="Q17" s="226" t="s">
        <v>173</v>
      </c>
      <c r="R17" s="226" t="s">
        <v>173</v>
      </c>
    </row>
    <row r="18" spans="9:20">
      <c r="I18" s="190"/>
      <c r="J18" s="189"/>
      <c r="K18" s="189"/>
      <c r="L18" s="185" t="s">
        <v>199</v>
      </c>
      <c r="M18" s="194">
        <v>11819</v>
      </c>
      <c r="N18" s="194">
        <v>1019</v>
      </c>
      <c r="O18" s="222" t="s">
        <v>172</v>
      </c>
      <c r="P18" s="226" t="s">
        <v>173</v>
      </c>
      <c r="Q18" s="226" t="s">
        <v>173</v>
      </c>
      <c r="R18" s="226" t="s">
        <v>173</v>
      </c>
    </row>
    <row r="19" spans="9:20">
      <c r="I19" s="190"/>
      <c r="J19" s="187" t="s">
        <v>194</v>
      </c>
      <c r="K19" s="187" t="s">
        <v>204</v>
      </c>
      <c r="L19" s="185" t="s">
        <v>197</v>
      </c>
      <c r="M19" s="195" t="s">
        <v>172</v>
      </c>
      <c r="N19" s="195" t="s">
        <v>172</v>
      </c>
      <c r="O19" s="222" t="s">
        <v>172</v>
      </c>
      <c r="P19" s="226">
        <v>1</v>
      </c>
      <c r="Q19" s="226">
        <v>0</v>
      </c>
      <c r="R19" s="226">
        <v>153</v>
      </c>
    </row>
    <row r="20" spans="9:20">
      <c r="I20" s="190"/>
      <c r="J20" s="188"/>
      <c r="K20" s="188"/>
      <c r="L20" s="185" t="s">
        <v>198</v>
      </c>
      <c r="M20" s="195">
        <v>794</v>
      </c>
      <c r="N20" s="195">
        <v>181</v>
      </c>
      <c r="O20" s="222">
        <v>12</v>
      </c>
      <c r="P20" s="226">
        <v>21</v>
      </c>
      <c r="Q20" s="226">
        <v>24</v>
      </c>
      <c r="R20" s="226">
        <v>46</v>
      </c>
    </row>
    <row r="21" spans="9:20">
      <c r="I21" s="190"/>
      <c r="J21" s="189"/>
      <c r="K21" s="189"/>
      <c r="L21" s="185" t="s">
        <v>199</v>
      </c>
      <c r="M21" s="195">
        <v>794</v>
      </c>
      <c r="N21" s="195">
        <v>181</v>
      </c>
      <c r="O21" s="222">
        <v>12</v>
      </c>
      <c r="P21" s="226">
        <v>22</v>
      </c>
      <c r="Q21" s="226">
        <v>24</v>
      </c>
      <c r="R21" s="226">
        <v>199</v>
      </c>
    </row>
    <row r="22" spans="9:20">
      <c r="I22" s="190"/>
      <c r="J22" s="203" t="s">
        <v>201</v>
      </c>
      <c r="K22" s="204"/>
      <c r="L22" s="227" t="s">
        <v>197</v>
      </c>
      <c r="M22" s="239">
        <v>616</v>
      </c>
      <c r="N22" s="239">
        <v>333</v>
      </c>
      <c r="O22" s="240">
        <v>297</v>
      </c>
      <c r="P22" s="241">
        <v>188</v>
      </c>
      <c r="Q22" s="241">
        <v>119</v>
      </c>
      <c r="R22" s="241">
        <v>358</v>
      </c>
    </row>
    <row r="23" spans="9:20">
      <c r="I23" s="190"/>
      <c r="J23" s="205"/>
      <c r="K23" s="206"/>
      <c r="L23" s="227" t="s">
        <v>198</v>
      </c>
      <c r="M23" s="228">
        <v>14306</v>
      </c>
      <c r="N23" s="228">
        <v>2550</v>
      </c>
      <c r="O23" s="242">
        <v>827</v>
      </c>
      <c r="P23" s="243">
        <v>770</v>
      </c>
      <c r="Q23" s="243">
        <v>797</v>
      </c>
      <c r="R23" s="243">
        <v>975</v>
      </c>
    </row>
    <row r="24" spans="9:20">
      <c r="I24" s="191"/>
      <c r="J24" s="207"/>
      <c r="K24" s="208"/>
      <c r="L24" s="235" t="s">
        <v>199</v>
      </c>
      <c r="M24" s="236">
        <v>14922</v>
      </c>
      <c r="N24" s="236">
        <v>2883</v>
      </c>
      <c r="O24" s="237">
        <v>1124</v>
      </c>
      <c r="P24" s="238">
        <v>958</v>
      </c>
      <c r="Q24" s="238">
        <v>916</v>
      </c>
      <c r="R24" s="238">
        <v>1333</v>
      </c>
      <c r="T24" s="231"/>
    </row>
    <row r="25" spans="9:20">
      <c r="I25" s="209" t="s">
        <v>205</v>
      </c>
      <c r="J25" s="210"/>
      <c r="K25" s="211"/>
      <c r="L25" s="185" t="s">
        <v>198</v>
      </c>
      <c r="M25" s="195">
        <v>28</v>
      </c>
      <c r="N25" s="195">
        <v>35</v>
      </c>
      <c r="O25" s="222">
        <v>33</v>
      </c>
      <c r="P25" s="226">
        <v>21</v>
      </c>
      <c r="Q25" s="226">
        <v>29</v>
      </c>
      <c r="R25" s="226">
        <v>29</v>
      </c>
    </row>
    <row r="26" spans="9:20">
      <c r="I26" s="212" t="s">
        <v>195</v>
      </c>
      <c r="J26" s="213"/>
      <c r="K26" s="204"/>
      <c r="L26" s="185" t="s">
        <v>197</v>
      </c>
      <c r="M26" s="194">
        <v>2415</v>
      </c>
      <c r="N26" s="195">
        <v>535</v>
      </c>
      <c r="O26" s="222">
        <v>925</v>
      </c>
      <c r="P26" s="226"/>
      <c r="Q26" s="226"/>
      <c r="R26" s="226"/>
    </row>
    <row r="27" spans="9:20">
      <c r="I27" s="214"/>
      <c r="J27" s="215"/>
      <c r="K27" s="206"/>
      <c r="L27" s="185" t="s">
        <v>198</v>
      </c>
      <c r="M27" s="195">
        <v>407</v>
      </c>
      <c r="N27" s="195">
        <v>428</v>
      </c>
      <c r="O27" s="222">
        <v>172</v>
      </c>
      <c r="P27" s="226"/>
      <c r="Q27" s="226"/>
      <c r="R27" s="226"/>
    </row>
    <row r="28" spans="9:20">
      <c r="I28" s="216"/>
      <c r="J28" s="217"/>
      <c r="K28" s="208"/>
      <c r="L28" s="185" t="s">
        <v>199</v>
      </c>
      <c r="M28" s="194">
        <v>2822</v>
      </c>
      <c r="N28" s="195">
        <v>963</v>
      </c>
      <c r="O28" s="221">
        <v>1097</v>
      </c>
      <c r="P28" s="225"/>
      <c r="Q28" s="225"/>
      <c r="R28" s="225"/>
    </row>
    <row r="29" spans="9:20">
      <c r="I29" s="212" t="s">
        <v>206</v>
      </c>
      <c r="J29" s="213"/>
      <c r="K29" s="204"/>
      <c r="L29" s="185" t="s">
        <v>197</v>
      </c>
      <c r="M29" s="192">
        <v>21581</v>
      </c>
      <c r="N29" s="194">
        <v>9285</v>
      </c>
      <c r="O29" s="221">
        <v>11882</v>
      </c>
      <c r="P29" s="225">
        <v>11529</v>
      </c>
      <c r="Q29" s="225">
        <v>6731</v>
      </c>
      <c r="R29" s="225">
        <v>5313</v>
      </c>
    </row>
    <row r="30" spans="9:20">
      <c r="I30" s="214"/>
      <c r="J30" s="215"/>
      <c r="K30" s="206"/>
      <c r="L30" s="185" t="s">
        <v>198</v>
      </c>
      <c r="M30" s="192">
        <v>48083</v>
      </c>
      <c r="N30" s="194">
        <v>55532</v>
      </c>
      <c r="O30" s="221">
        <v>49173</v>
      </c>
      <c r="P30" s="225">
        <v>48798</v>
      </c>
      <c r="Q30" s="225">
        <v>31799</v>
      </c>
      <c r="R30" s="225">
        <v>28952</v>
      </c>
    </row>
    <row r="31" spans="9:20">
      <c r="I31" s="218"/>
      <c r="J31" s="219"/>
      <c r="K31" s="220"/>
      <c r="L31" s="199" t="s">
        <v>199</v>
      </c>
      <c r="M31" s="193">
        <v>69664</v>
      </c>
      <c r="N31" s="200">
        <v>64817</v>
      </c>
      <c r="O31" s="223">
        <v>61055</v>
      </c>
      <c r="P31" s="225">
        <v>60327</v>
      </c>
      <c r="Q31" s="225">
        <v>38530</v>
      </c>
      <c r="R31" s="225">
        <v>34265</v>
      </c>
    </row>
    <row r="35" spans="11:18">
      <c r="L35" s="244" t="s">
        <v>211</v>
      </c>
      <c r="M35" s="246">
        <f>M12/M31</f>
        <v>0.74488975654570511</v>
      </c>
      <c r="N35" s="246">
        <f>N12/N31</f>
        <v>0.94010830492000552</v>
      </c>
      <c r="O35" s="246">
        <f>O12/O31</f>
        <v>0.96309884530341494</v>
      </c>
      <c r="P35" s="246">
        <f>P12/P31</f>
        <v>0.98377177714787745</v>
      </c>
      <c r="Q35" s="246">
        <f>Q12/Q31</f>
        <v>0.97547365689073451</v>
      </c>
      <c r="R35" s="246">
        <f>R12/R31</f>
        <v>0.9582664526484751</v>
      </c>
    </row>
    <row r="36" spans="11:18">
      <c r="L36" s="244" t="s">
        <v>212</v>
      </c>
      <c r="M36" s="245">
        <f>M24/M31</f>
        <v>0.21419958658704638</v>
      </c>
      <c r="N36" s="245">
        <f>N24/N31</f>
        <v>4.4479071848434824E-2</v>
      </c>
      <c r="O36" s="245">
        <f>O24/O31</f>
        <v>1.8409630660879535E-2</v>
      </c>
      <c r="P36" s="245">
        <f>P24/P31</f>
        <v>1.5880120012598007E-2</v>
      </c>
      <c r="Q36" s="245">
        <f>Q24/Q31</f>
        <v>2.3773682844536726E-2</v>
      </c>
      <c r="R36" s="245">
        <f>R24/R31</f>
        <v>3.8902670363344521E-2</v>
      </c>
    </row>
    <row r="39" spans="11:18">
      <c r="K39" s="194">
        <v>11819000000</v>
      </c>
    </row>
    <row r="40" spans="11:18">
      <c r="K40" s="247">
        <v>10766000</v>
      </c>
    </row>
    <row r="42" spans="11:18">
      <c r="K42">
        <f>K39/K40</f>
        <v>1097.8079138027122</v>
      </c>
      <c r="N42" t="s">
        <v>216</v>
      </c>
      <c r="O42" t="s">
        <v>215</v>
      </c>
      <c r="P42" t="s">
        <v>214</v>
      </c>
      <c r="Q42" t="s">
        <v>213</v>
      </c>
    </row>
    <row r="43" spans="11:18">
      <c r="O43">
        <v>51</v>
      </c>
      <c r="P43">
        <v>98</v>
      </c>
      <c r="Q43">
        <v>149</v>
      </c>
    </row>
    <row r="44" spans="11:18">
      <c r="O44">
        <v>-18</v>
      </c>
      <c r="P44">
        <v>-30</v>
      </c>
      <c r="Q44">
        <v>-16</v>
      </c>
    </row>
    <row r="45" spans="11:18">
      <c r="P45">
        <f>P43-O43</f>
        <v>47</v>
      </c>
      <c r="Q45">
        <f>Q43-P43</f>
        <v>51</v>
      </c>
    </row>
    <row r="46" spans="11:18">
      <c r="P46">
        <f>P44-O44</f>
        <v>-12</v>
      </c>
      <c r="Q46">
        <f>Q44-P44</f>
        <v>14</v>
      </c>
    </row>
    <row r="47" spans="11:18">
      <c r="P47">
        <f>P46/P45</f>
        <v>-0.25531914893617019</v>
      </c>
      <c r="Q47">
        <f>Q46/Q45</f>
        <v>0.27450980392156865</v>
      </c>
    </row>
  </sheetData>
  <mergeCells count="21">
    <mergeCell ref="J22:K24"/>
    <mergeCell ref="I25:K25"/>
    <mergeCell ref="I26:K28"/>
    <mergeCell ref="I29:K31"/>
    <mergeCell ref="K3:L3"/>
    <mergeCell ref="J4:J6"/>
    <mergeCell ref="J7:J9"/>
    <mergeCell ref="K7:K9"/>
    <mergeCell ref="J10:K12"/>
    <mergeCell ref="J13:J18"/>
    <mergeCell ref="K13:K15"/>
    <mergeCell ref="K16:K18"/>
    <mergeCell ref="J19:J21"/>
    <mergeCell ref="K19:K21"/>
    <mergeCell ref="K4:K6"/>
    <mergeCell ref="B4:B6"/>
    <mergeCell ref="C4:C6"/>
    <mergeCell ref="B7:B15"/>
    <mergeCell ref="C7:C9"/>
    <mergeCell ref="C10:C12"/>
    <mergeCell ref="C13:C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20"/>
  <sheetViews>
    <sheetView workbookViewId="0">
      <selection sqref="A1:N20"/>
    </sheetView>
  </sheetViews>
  <sheetFormatPr defaultRowHeight="16.5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697</v>
      </c>
      <c r="C2" s="1">
        <v>648</v>
      </c>
      <c r="D2" s="1">
        <v>611</v>
      </c>
      <c r="E2" s="1">
        <v>614</v>
      </c>
      <c r="F2" s="1">
        <v>393</v>
      </c>
      <c r="G2" s="1">
        <v>344</v>
      </c>
      <c r="H2" s="1">
        <v>257</v>
      </c>
      <c r="I2" s="1">
        <v>270</v>
      </c>
      <c r="J2" s="1">
        <v>272</v>
      </c>
      <c r="K2" s="1">
        <v>358</v>
      </c>
      <c r="L2" s="1">
        <v>457</v>
      </c>
      <c r="M2" s="1">
        <v>312</v>
      </c>
      <c r="N2" s="1">
        <v>281</v>
      </c>
    </row>
    <row r="3" spans="1:17">
      <c r="A3" t="s">
        <v>1</v>
      </c>
      <c r="B3" s="1">
        <v>516</v>
      </c>
      <c r="C3" s="1">
        <v>510</v>
      </c>
      <c r="D3" s="1">
        <v>475</v>
      </c>
      <c r="E3" s="1">
        <v>478</v>
      </c>
      <c r="F3" s="1">
        <v>331</v>
      </c>
      <c r="G3" s="1">
        <v>294</v>
      </c>
      <c r="H3" s="1">
        <v>248</v>
      </c>
      <c r="I3" s="1">
        <v>248</v>
      </c>
      <c r="J3" s="1">
        <v>241</v>
      </c>
      <c r="K3" s="1">
        <v>278</v>
      </c>
      <c r="L3" s="1">
        <v>306</v>
      </c>
      <c r="M3" s="1">
        <v>218</v>
      </c>
      <c r="N3" s="1">
        <v>189</v>
      </c>
    </row>
    <row r="4" spans="1:17">
      <c r="A4" t="s">
        <v>2</v>
      </c>
      <c r="B4" s="1">
        <v>181</v>
      </c>
      <c r="C4" s="1">
        <v>138</v>
      </c>
      <c r="D4" s="1">
        <v>135</v>
      </c>
      <c r="E4" s="1">
        <v>136</v>
      </c>
      <c r="F4" s="1">
        <v>62</v>
      </c>
      <c r="G4" s="1">
        <v>50</v>
      </c>
      <c r="H4" s="1">
        <v>9</v>
      </c>
      <c r="I4" s="1">
        <v>22</v>
      </c>
      <c r="J4" s="1">
        <v>31</v>
      </c>
      <c r="K4" s="1">
        <v>80</v>
      </c>
      <c r="L4" s="1">
        <v>151</v>
      </c>
      <c r="M4" s="1">
        <v>94</v>
      </c>
      <c r="N4" s="1">
        <v>92</v>
      </c>
    </row>
    <row r="5" spans="1:17">
      <c r="A5" t="s">
        <v>3</v>
      </c>
      <c r="B5" s="1">
        <v>79</v>
      </c>
      <c r="C5" s="1">
        <v>64</v>
      </c>
      <c r="D5" s="1">
        <v>56</v>
      </c>
      <c r="E5" s="1">
        <v>56</v>
      </c>
      <c r="F5" s="1">
        <v>46</v>
      </c>
      <c r="G5" s="1">
        <v>44</v>
      </c>
      <c r="H5" s="1">
        <v>44</v>
      </c>
      <c r="I5" s="1">
        <v>40</v>
      </c>
      <c r="J5" s="1">
        <v>38</v>
      </c>
      <c r="K5" s="1">
        <v>40</v>
      </c>
      <c r="L5" s="1">
        <v>47</v>
      </c>
      <c r="M5" s="1">
        <v>35</v>
      </c>
      <c r="N5" s="1">
        <v>35</v>
      </c>
    </row>
    <row r="6" spans="1:17">
      <c r="A6" t="s">
        <v>4</v>
      </c>
      <c r="B6" s="1">
        <v>102</v>
      </c>
      <c r="C6" s="1">
        <v>74</v>
      </c>
      <c r="D6" s="1">
        <v>79</v>
      </c>
      <c r="E6" s="1">
        <v>79</v>
      </c>
      <c r="F6" s="1">
        <v>17</v>
      </c>
      <c r="G6" s="1">
        <v>6</v>
      </c>
      <c r="H6" s="1">
        <v>-35</v>
      </c>
      <c r="I6" s="1">
        <v>-18</v>
      </c>
      <c r="J6" s="1">
        <v>-6</v>
      </c>
      <c r="K6" s="1">
        <v>41</v>
      </c>
      <c r="L6" s="1">
        <v>104</v>
      </c>
      <c r="M6" s="1">
        <v>59</v>
      </c>
      <c r="N6" s="1">
        <v>58</v>
      </c>
    </row>
    <row r="7" spans="1:17">
      <c r="A7" t="s">
        <v>5</v>
      </c>
      <c r="B7" s="1">
        <v>7</v>
      </c>
      <c r="C7" s="1">
        <v>8</v>
      </c>
      <c r="D7">
        <v>2</v>
      </c>
      <c r="E7" s="1">
        <v>2</v>
      </c>
      <c r="F7" s="1">
        <v>2</v>
      </c>
      <c r="G7">
        <v>1</v>
      </c>
      <c r="H7" s="1">
        <v>2</v>
      </c>
      <c r="I7">
        <v>2</v>
      </c>
      <c r="J7">
        <v>2</v>
      </c>
      <c r="K7">
        <v>3</v>
      </c>
      <c r="L7">
        <v>3</v>
      </c>
      <c r="M7">
        <v>4</v>
      </c>
      <c r="N7">
        <v>4</v>
      </c>
      <c r="Q7" t="s">
        <v>154</v>
      </c>
    </row>
    <row r="8" spans="1:17">
      <c r="A8" t="s">
        <v>6</v>
      </c>
      <c r="B8" s="1">
        <v>8</v>
      </c>
      <c r="C8" s="1">
        <v>8</v>
      </c>
      <c r="D8">
        <v>3</v>
      </c>
      <c r="E8" s="1">
        <v>2</v>
      </c>
      <c r="F8" s="1">
        <v>1</v>
      </c>
      <c r="G8" s="1">
        <v>0</v>
      </c>
      <c r="H8" s="1">
        <v>2</v>
      </c>
      <c r="I8">
        <v>2</v>
      </c>
      <c r="J8">
        <v>2</v>
      </c>
      <c r="K8">
        <v>3</v>
      </c>
      <c r="L8">
        <v>3</v>
      </c>
      <c r="M8" s="1">
        <v>4</v>
      </c>
      <c r="N8">
        <v>4</v>
      </c>
    </row>
    <row r="9" spans="1:17">
      <c r="A9" t="s">
        <v>7</v>
      </c>
      <c r="B9" s="1">
        <v>16</v>
      </c>
      <c r="C9" s="1">
        <v>2</v>
      </c>
      <c r="D9" s="1">
        <v>0</v>
      </c>
      <c r="E9">
        <v>4</v>
      </c>
      <c r="F9" s="1">
        <v>-4</v>
      </c>
      <c r="G9" s="1">
        <v>1</v>
      </c>
      <c r="H9">
        <v>-16</v>
      </c>
      <c r="I9">
        <v>-13</v>
      </c>
      <c r="J9" s="1">
        <v>0</v>
      </c>
      <c r="K9">
        <v>-2</v>
      </c>
      <c r="L9">
        <v>-3</v>
      </c>
      <c r="M9" s="1">
        <v>1</v>
      </c>
      <c r="N9" s="1">
        <v>0</v>
      </c>
    </row>
    <row r="10" spans="1:17">
      <c r="A10" t="s">
        <v>8</v>
      </c>
      <c r="H10">
        <v>0</v>
      </c>
      <c r="I10">
        <v>-13</v>
      </c>
      <c r="J10">
        <v>-1</v>
      </c>
      <c r="K10">
        <v>-2</v>
      </c>
      <c r="L10">
        <v>-6</v>
      </c>
      <c r="M10">
        <v>-2</v>
      </c>
    </row>
    <row r="11" spans="1:17">
      <c r="A11" t="s">
        <v>9</v>
      </c>
      <c r="B11" s="1">
        <v>126</v>
      </c>
      <c r="C11" s="1">
        <v>85</v>
      </c>
      <c r="D11" s="1">
        <v>82</v>
      </c>
      <c r="E11" s="1">
        <v>85</v>
      </c>
      <c r="F11" s="1">
        <v>14</v>
      </c>
      <c r="G11" s="1">
        <v>7</v>
      </c>
      <c r="H11" s="1">
        <v>-49</v>
      </c>
      <c r="I11" s="1">
        <v>-42</v>
      </c>
      <c r="J11">
        <v>-5</v>
      </c>
      <c r="K11" s="1">
        <v>39</v>
      </c>
      <c r="L11" s="1">
        <v>99</v>
      </c>
      <c r="M11" s="1">
        <v>63</v>
      </c>
      <c r="N11" s="1">
        <v>61</v>
      </c>
    </row>
    <row r="12" spans="1:17">
      <c r="A12" t="s">
        <v>10</v>
      </c>
      <c r="B12" s="1">
        <v>19</v>
      </c>
      <c r="C12" s="1">
        <v>11</v>
      </c>
      <c r="D12">
        <v>11</v>
      </c>
      <c r="E12" s="1">
        <v>9</v>
      </c>
      <c r="F12">
        <v>2</v>
      </c>
      <c r="G12" s="1">
        <v>-1</v>
      </c>
      <c r="H12" s="1">
        <v>-4</v>
      </c>
      <c r="I12" s="1">
        <v>-3</v>
      </c>
      <c r="J12">
        <v>-3</v>
      </c>
      <c r="K12" s="1">
        <v>6</v>
      </c>
      <c r="L12">
        <v>16</v>
      </c>
      <c r="M12" s="1">
        <v>8</v>
      </c>
      <c r="N12" s="1">
        <v>8</v>
      </c>
    </row>
    <row r="13" spans="1:17">
      <c r="A13" t="s">
        <v>11</v>
      </c>
    </row>
    <row r="14" spans="1:17">
      <c r="A14" t="s">
        <v>12</v>
      </c>
      <c r="B14" s="1">
        <v>107</v>
      </c>
      <c r="C14" s="1">
        <v>74</v>
      </c>
      <c r="D14" s="1">
        <v>70</v>
      </c>
      <c r="E14" s="1">
        <v>76</v>
      </c>
      <c r="F14" s="1">
        <v>11</v>
      </c>
      <c r="G14" s="1">
        <v>8</v>
      </c>
      <c r="H14" s="1">
        <v>-45</v>
      </c>
      <c r="I14" s="1">
        <v>-39</v>
      </c>
      <c r="J14" s="1">
        <v>-2</v>
      </c>
      <c r="K14" s="1">
        <v>33</v>
      </c>
      <c r="L14" s="1">
        <v>83</v>
      </c>
      <c r="M14" s="1">
        <v>54</v>
      </c>
      <c r="N14" s="1">
        <v>54</v>
      </c>
    </row>
    <row r="15" spans="1:17">
      <c r="A15" t="s">
        <v>13</v>
      </c>
      <c r="B15" s="1">
        <v>-1</v>
      </c>
      <c r="C15">
        <v>-6</v>
      </c>
      <c r="D15" s="1">
        <v>5</v>
      </c>
      <c r="E15" s="1">
        <v>0</v>
      </c>
      <c r="F15">
        <v>0</v>
      </c>
      <c r="G15" s="1">
        <v>0</v>
      </c>
      <c r="H15">
        <v>-4</v>
      </c>
      <c r="I15" s="1">
        <v>-2</v>
      </c>
      <c r="J15" s="1">
        <v>0</v>
      </c>
      <c r="K15">
        <v>-1</v>
      </c>
      <c r="L15">
        <v>-1</v>
      </c>
      <c r="M15">
        <v>0</v>
      </c>
      <c r="N15">
        <v>0</v>
      </c>
    </row>
    <row r="16" spans="1:17">
      <c r="A16" t="s">
        <v>14</v>
      </c>
      <c r="B16" s="1">
        <v>106</v>
      </c>
      <c r="C16" s="1">
        <v>68</v>
      </c>
      <c r="D16" s="1">
        <v>76</v>
      </c>
      <c r="E16" s="1">
        <v>76</v>
      </c>
      <c r="F16" s="1">
        <v>11</v>
      </c>
      <c r="G16" s="1">
        <v>8</v>
      </c>
      <c r="H16" s="1">
        <v>-49</v>
      </c>
      <c r="I16" s="1">
        <v>-40</v>
      </c>
      <c r="J16" s="1">
        <v>-2</v>
      </c>
      <c r="K16" s="1">
        <v>32</v>
      </c>
      <c r="L16" s="1">
        <v>82</v>
      </c>
      <c r="M16" s="1">
        <v>54</v>
      </c>
      <c r="N16" s="1">
        <v>54</v>
      </c>
    </row>
    <row r="19" spans="1:1">
      <c r="A19" t="s">
        <v>15</v>
      </c>
    </row>
    <row r="20" spans="1:1">
      <c r="A20" t="s">
        <v>165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7"/>
  <sheetViews>
    <sheetView topLeftCell="A13" workbookViewId="0">
      <selection activeCell="A13" sqref="A1:N37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214</v>
      </c>
      <c r="C2" s="1">
        <v>234</v>
      </c>
      <c r="D2" s="1">
        <v>185</v>
      </c>
      <c r="E2" s="1">
        <v>134</v>
      </c>
      <c r="F2" s="1">
        <v>117</v>
      </c>
      <c r="G2" s="1">
        <v>92</v>
      </c>
      <c r="H2" s="1">
        <v>98</v>
      </c>
      <c r="I2" s="1">
        <v>133</v>
      </c>
      <c r="J2" s="1">
        <v>120</v>
      </c>
      <c r="K2" s="1">
        <v>130</v>
      </c>
      <c r="L2" s="1">
        <v>108</v>
      </c>
      <c r="M2" s="1">
        <v>95</v>
      </c>
      <c r="N2" s="1">
        <v>87</v>
      </c>
    </row>
    <row r="3" spans="1:14">
      <c r="A3" t="s">
        <v>47</v>
      </c>
      <c r="B3" s="1">
        <v>474</v>
      </c>
      <c r="C3" s="1">
        <v>380</v>
      </c>
      <c r="D3" s="1">
        <v>340</v>
      </c>
      <c r="E3" s="1">
        <v>301</v>
      </c>
      <c r="F3" s="1">
        <v>267</v>
      </c>
      <c r="G3" s="1">
        <v>195</v>
      </c>
      <c r="H3" s="1">
        <v>169</v>
      </c>
      <c r="I3" s="1">
        <v>226</v>
      </c>
      <c r="J3" s="1">
        <v>236</v>
      </c>
      <c r="K3" s="1">
        <v>257</v>
      </c>
      <c r="L3" s="1">
        <v>250</v>
      </c>
      <c r="M3" s="1">
        <v>184</v>
      </c>
      <c r="N3" s="1">
        <v>149</v>
      </c>
    </row>
    <row r="4" spans="1:14">
      <c r="A4" t="s">
        <v>48</v>
      </c>
      <c r="B4" s="1">
        <v>377</v>
      </c>
      <c r="C4" s="1">
        <v>315</v>
      </c>
      <c r="D4" s="1">
        <v>271</v>
      </c>
      <c r="E4" s="1">
        <v>237</v>
      </c>
      <c r="F4" s="1">
        <v>223</v>
      </c>
      <c r="G4" s="1">
        <v>161</v>
      </c>
      <c r="H4" s="1">
        <v>140</v>
      </c>
      <c r="I4" s="1">
        <v>190</v>
      </c>
      <c r="J4" s="1">
        <v>188</v>
      </c>
      <c r="K4" s="1">
        <v>200</v>
      </c>
      <c r="L4" s="1">
        <v>202</v>
      </c>
      <c r="M4" s="1">
        <v>148</v>
      </c>
      <c r="N4" s="1">
        <v>123</v>
      </c>
    </row>
    <row r="5" spans="1:14">
      <c r="A5" t="s">
        <v>49</v>
      </c>
      <c r="B5" s="1">
        <v>26</v>
      </c>
      <c r="C5" s="1">
        <v>39</v>
      </c>
      <c r="D5" s="1">
        <v>77</v>
      </c>
      <c r="E5" s="1">
        <v>62</v>
      </c>
      <c r="F5" s="1">
        <v>48</v>
      </c>
      <c r="G5" s="1">
        <v>35</v>
      </c>
      <c r="H5" s="1">
        <v>27</v>
      </c>
      <c r="I5" s="1">
        <v>38</v>
      </c>
      <c r="J5" s="1">
        <v>39</v>
      </c>
      <c r="K5" s="1">
        <v>50</v>
      </c>
      <c r="L5" s="1">
        <v>67</v>
      </c>
      <c r="M5" s="1">
        <v>44</v>
      </c>
      <c r="N5" s="1">
        <v>22</v>
      </c>
    </row>
    <row r="6" spans="1:14">
      <c r="A6" t="s">
        <v>50</v>
      </c>
      <c r="B6" s="1">
        <v>196</v>
      </c>
      <c r="C6" s="1">
        <v>204</v>
      </c>
      <c r="D6" s="1">
        <v>120</v>
      </c>
      <c r="E6" s="1">
        <v>84</v>
      </c>
      <c r="F6" s="1">
        <v>97</v>
      </c>
      <c r="G6" s="1">
        <v>64</v>
      </c>
      <c r="H6" s="1">
        <v>77</v>
      </c>
      <c r="I6" s="1">
        <v>102</v>
      </c>
      <c r="J6" s="1">
        <v>89</v>
      </c>
      <c r="K6" s="1">
        <v>91</v>
      </c>
      <c r="L6" s="1">
        <v>56</v>
      </c>
      <c r="M6" s="1">
        <v>69</v>
      </c>
      <c r="N6" s="1">
        <v>68</v>
      </c>
    </row>
    <row r="7" spans="1:14">
      <c r="A7" t="s">
        <v>51</v>
      </c>
    </row>
    <row r="8" spans="1:14">
      <c r="A8" t="s">
        <v>52</v>
      </c>
      <c r="B8" s="1">
        <v>153</v>
      </c>
      <c r="C8" s="1">
        <v>68</v>
      </c>
      <c r="D8" s="1">
        <v>71</v>
      </c>
      <c r="E8" s="1">
        <v>89</v>
      </c>
      <c r="F8" s="1">
        <v>78</v>
      </c>
      <c r="G8" s="1">
        <v>59</v>
      </c>
      <c r="H8" s="1">
        <v>34</v>
      </c>
      <c r="I8" s="1">
        <v>33</v>
      </c>
      <c r="J8" s="1">
        <v>47</v>
      </c>
      <c r="K8" s="1">
        <v>48</v>
      </c>
      <c r="L8" s="1">
        <v>70</v>
      </c>
      <c r="M8" s="1">
        <v>32</v>
      </c>
      <c r="N8" s="1">
        <v>31</v>
      </c>
    </row>
    <row r="9" spans="1:14">
      <c r="A9" t="s">
        <v>53</v>
      </c>
      <c r="B9" s="1">
        <v>97</v>
      </c>
      <c r="C9" s="1">
        <v>65</v>
      </c>
      <c r="D9" s="1">
        <v>69</v>
      </c>
      <c r="E9" s="1">
        <v>64</v>
      </c>
      <c r="F9" s="1">
        <v>39</v>
      </c>
      <c r="G9" s="1">
        <v>34</v>
      </c>
      <c r="H9" s="1">
        <v>29</v>
      </c>
      <c r="I9" s="1">
        <v>36</v>
      </c>
      <c r="J9" s="1">
        <v>48</v>
      </c>
      <c r="K9" s="1">
        <v>57</v>
      </c>
      <c r="L9" s="1">
        <v>48</v>
      </c>
      <c r="M9" s="1">
        <v>36</v>
      </c>
      <c r="N9" s="1">
        <v>26</v>
      </c>
    </row>
    <row r="10" spans="1:14">
      <c r="A10" t="s">
        <v>54</v>
      </c>
      <c r="B10" s="1">
        <v>0</v>
      </c>
      <c r="C10" s="1">
        <v>0</v>
      </c>
      <c r="D10" s="1">
        <v>0</v>
      </c>
      <c r="E10" s="1">
        <v>0</v>
      </c>
      <c r="F10" s="1">
        <v>5</v>
      </c>
      <c r="G10" s="1">
        <v>0</v>
      </c>
      <c r="H10" s="1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295</v>
      </c>
      <c r="C11" s="1">
        <v>250</v>
      </c>
      <c r="D11" s="1">
        <v>233</v>
      </c>
      <c r="E11" s="1">
        <v>215</v>
      </c>
      <c r="F11" s="1">
        <v>160</v>
      </c>
      <c r="G11" s="1">
        <v>186</v>
      </c>
      <c r="H11" s="1">
        <v>189</v>
      </c>
      <c r="I11" s="1">
        <v>187</v>
      </c>
      <c r="J11" s="1">
        <v>211</v>
      </c>
      <c r="K11" s="1">
        <v>223</v>
      </c>
      <c r="L11" s="1">
        <v>237</v>
      </c>
      <c r="M11" s="1">
        <v>197</v>
      </c>
      <c r="N11" s="1">
        <v>164</v>
      </c>
    </row>
    <row r="12" spans="1:14">
      <c r="A12" t="s">
        <v>56</v>
      </c>
    </row>
    <row r="13" spans="1:14">
      <c r="A13" t="s">
        <v>57</v>
      </c>
      <c r="B13" s="1">
        <v>769</v>
      </c>
      <c r="C13" s="1">
        <v>630</v>
      </c>
      <c r="D13" s="1">
        <v>573</v>
      </c>
      <c r="E13" s="1">
        <v>516</v>
      </c>
      <c r="F13" s="1">
        <v>427</v>
      </c>
      <c r="G13" s="1">
        <v>380</v>
      </c>
      <c r="H13" s="1">
        <v>358</v>
      </c>
      <c r="I13" s="1">
        <v>413</v>
      </c>
      <c r="J13" s="1">
        <v>447</v>
      </c>
      <c r="K13" s="1">
        <v>481</v>
      </c>
      <c r="L13" s="1">
        <v>487</v>
      </c>
      <c r="M13" s="1">
        <v>381</v>
      </c>
      <c r="N13" s="1">
        <v>313</v>
      </c>
    </row>
    <row r="14" spans="1:14">
      <c r="A14" t="s">
        <v>58</v>
      </c>
      <c r="B14" s="1">
        <v>95</v>
      </c>
      <c r="C14" s="1">
        <v>58</v>
      </c>
      <c r="D14" s="1">
        <v>72</v>
      </c>
      <c r="E14" s="1">
        <v>74</v>
      </c>
      <c r="F14" s="1">
        <v>71</v>
      </c>
      <c r="G14" s="1">
        <v>34</v>
      </c>
      <c r="H14" s="1">
        <v>24</v>
      </c>
      <c r="I14" s="1">
        <v>31</v>
      </c>
      <c r="J14" s="1">
        <v>25</v>
      </c>
      <c r="K14" s="1">
        <v>50</v>
      </c>
      <c r="L14" s="1">
        <v>72</v>
      </c>
      <c r="M14" s="1">
        <v>44</v>
      </c>
      <c r="N14" s="1">
        <v>37</v>
      </c>
    </row>
    <row r="15" spans="1:14">
      <c r="A15" t="s">
        <v>59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>
        <v>0</v>
      </c>
      <c r="I15" s="1">
        <v>0</v>
      </c>
      <c r="J15" s="1">
        <v>0</v>
      </c>
      <c r="K15">
        <v>0</v>
      </c>
      <c r="L15" s="1">
        <v>0</v>
      </c>
      <c r="M15">
        <v>0</v>
      </c>
      <c r="N15">
        <v>0</v>
      </c>
    </row>
    <row r="16" spans="1:14">
      <c r="A16" t="s">
        <v>60</v>
      </c>
      <c r="B16" s="1">
        <v>3</v>
      </c>
      <c r="C16" s="1">
        <v>4</v>
      </c>
      <c r="D16" s="1">
        <v>8</v>
      </c>
      <c r="E16" s="1">
        <v>0</v>
      </c>
      <c r="F16" s="1">
        <v>30</v>
      </c>
      <c r="G16" s="1">
        <v>1</v>
      </c>
      <c r="H16" s="1">
        <v>1</v>
      </c>
      <c r="I16" s="1">
        <v>0</v>
      </c>
      <c r="J16" s="1">
        <v>1</v>
      </c>
      <c r="K16" s="1">
        <v>8</v>
      </c>
      <c r="L16" s="1">
        <v>3</v>
      </c>
      <c r="M16" s="1">
        <v>8</v>
      </c>
      <c r="N16" s="1">
        <v>2</v>
      </c>
    </row>
    <row r="17" spans="1:14">
      <c r="A17" t="s">
        <v>61</v>
      </c>
      <c r="B17" s="1">
        <v>2</v>
      </c>
      <c r="C17" s="1"/>
      <c r="D17" s="1"/>
      <c r="E17" s="1"/>
      <c r="F17" s="1">
        <v>30</v>
      </c>
      <c r="G17" s="1"/>
      <c r="H17" s="1"/>
      <c r="I17" s="1"/>
      <c r="J17" s="1"/>
      <c r="K17" s="1"/>
      <c r="L17" s="1"/>
      <c r="M17" s="1">
        <v>5</v>
      </c>
      <c r="N17" s="1"/>
    </row>
    <row r="18" spans="1:14">
      <c r="A18" t="s">
        <v>62</v>
      </c>
      <c r="B18" s="1">
        <v>1</v>
      </c>
      <c r="C18" s="1">
        <v>4</v>
      </c>
      <c r="D18" s="1">
        <v>8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8</v>
      </c>
      <c r="L18">
        <v>3</v>
      </c>
      <c r="M18" s="1">
        <v>3</v>
      </c>
      <c r="N18" s="1">
        <v>2</v>
      </c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 s="1">
        <v>69</v>
      </c>
      <c r="C20" s="1">
        <v>45</v>
      </c>
      <c r="D20" s="1">
        <v>45</v>
      </c>
      <c r="E20" s="1">
        <v>65</v>
      </c>
      <c r="F20" s="1">
        <v>37</v>
      </c>
      <c r="G20" s="1">
        <v>32</v>
      </c>
      <c r="H20" s="1">
        <v>24</v>
      </c>
      <c r="I20" s="1">
        <v>30</v>
      </c>
      <c r="J20" s="1">
        <v>23</v>
      </c>
      <c r="K20" s="1">
        <v>39</v>
      </c>
      <c r="L20" s="1">
        <v>56</v>
      </c>
      <c r="M20" s="1">
        <v>32</v>
      </c>
      <c r="N20" s="1">
        <v>30</v>
      </c>
    </row>
    <row r="21" spans="1:14">
      <c r="A21" t="s">
        <v>54</v>
      </c>
      <c r="B21" s="1">
        <v>23</v>
      </c>
      <c r="C21" s="1">
        <v>9</v>
      </c>
      <c r="D21" s="1">
        <v>19</v>
      </c>
      <c r="E21" s="1">
        <v>9</v>
      </c>
      <c r="F21" s="1">
        <v>4</v>
      </c>
      <c r="G21" s="1">
        <v>1</v>
      </c>
      <c r="H21" s="1">
        <v>0</v>
      </c>
      <c r="I21" s="1">
        <v>0</v>
      </c>
      <c r="J21" s="1">
        <v>0</v>
      </c>
      <c r="K21" s="1">
        <v>3</v>
      </c>
      <c r="L21" s="1">
        <v>13</v>
      </c>
      <c r="M21" s="1">
        <v>4</v>
      </c>
      <c r="N21" s="1">
        <v>5</v>
      </c>
    </row>
    <row r="22" spans="1:14">
      <c r="A22" t="s">
        <v>65</v>
      </c>
      <c r="B22" s="1">
        <v>24</v>
      </c>
      <c r="C22" s="1">
        <v>21</v>
      </c>
      <c r="D22" s="1">
        <v>12</v>
      </c>
      <c r="E22" s="1">
        <v>24</v>
      </c>
      <c r="F22" s="1">
        <v>11</v>
      </c>
      <c r="G22" s="1">
        <v>12</v>
      </c>
      <c r="H22" s="1">
        <v>14</v>
      </c>
      <c r="I22" s="1">
        <v>13</v>
      </c>
      <c r="J22" s="1">
        <v>13</v>
      </c>
      <c r="K22" s="1">
        <v>10</v>
      </c>
      <c r="L22" s="1">
        <v>17</v>
      </c>
      <c r="M22" s="1">
        <v>16</v>
      </c>
      <c r="N22" s="1">
        <v>4</v>
      </c>
    </row>
    <row r="23" spans="1:14">
      <c r="A23" t="s">
        <v>66</v>
      </c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</row>
    <row r="24" spans="1:14">
      <c r="A24" t="s">
        <v>67</v>
      </c>
      <c r="C24" s="1">
        <v>1</v>
      </c>
      <c r="D24" s="1"/>
      <c r="E24" s="1">
        <v>8</v>
      </c>
      <c r="F24" s="1">
        <v>0</v>
      </c>
      <c r="G24" s="1">
        <v>4</v>
      </c>
      <c r="H24" s="1">
        <v>5</v>
      </c>
      <c r="I24" s="1">
        <v>5</v>
      </c>
      <c r="J24" s="1">
        <v>6</v>
      </c>
      <c r="K24" s="1">
        <v>2</v>
      </c>
      <c r="L24" s="1">
        <v>10</v>
      </c>
      <c r="M24">
        <v>8</v>
      </c>
      <c r="N24" s="1"/>
    </row>
    <row r="25" spans="1:14">
      <c r="A25" t="s">
        <v>68</v>
      </c>
      <c r="F25" s="1"/>
      <c r="G25" s="1"/>
      <c r="H25" s="1"/>
    </row>
    <row r="26" spans="1:14">
      <c r="A26" t="s">
        <v>69</v>
      </c>
      <c r="B26">
        <v>0</v>
      </c>
      <c r="F26">
        <v>0</v>
      </c>
      <c r="J26">
        <v>0</v>
      </c>
      <c r="K26">
        <v>0</v>
      </c>
      <c r="L26">
        <v>0</v>
      </c>
      <c r="N26">
        <v>0</v>
      </c>
    </row>
    <row r="27" spans="1:14">
      <c r="A27" t="s">
        <v>70</v>
      </c>
      <c r="J27" s="1"/>
    </row>
    <row r="28" spans="1:14">
      <c r="A28" t="s">
        <v>54</v>
      </c>
      <c r="B28" s="1">
        <v>24</v>
      </c>
      <c r="C28" s="1">
        <v>20</v>
      </c>
      <c r="D28" s="1">
        <v>12</v>
      </c>
      <c r="E28" s="1">
        <v>16</v>
      </c>
      <c r="F28" s="1">
        <v>11</v>
      </c>
      <c r="G28" s="1">
        <v>8</v>
      </c>
      <c r="H28" s="1">
        <v>10</v>
      </c>
      <c r="I28" s="1">
        <v>8</v>
      </c>
      <c r="J28" s="1">
        <v>7</v>
      </c>
      <c r="K28" s="1">
        <v>7</v>
      </c>
      <c r="L28" s="1">
        <v>7</v>
      </c>
      <c r="M28" s="1">
        <v>7</v>
      </c>
      <c r="N28" s="1">
        <v>4</v>
      </c>
    </row>
    <row r="29" spans="1:14">
      <c r="A29" t="s">
        <v>71</v>
      </c>
    </row>
    <row r="30" spans="1:14">
      <c r="A30" t="s">
        <v>72</v>
      </c>
      <c r="B30" s="1">
        <v>6</v>
      </c>
      <c r="C30" s="1">
        <v>7</v>
      </c>
      <c r="D30" s="1">
        <v>10</v>
      </c>
      <c r="E30" s="1">
        <v>11</v>
      </c>
      <c r="F30" s="1">
        <v>31</v>
      </c>
      <c r="G30" s="1">
        <v>6</v>
      </c>
      <c r="H30" s="1">
        <v>5</v>
      </c>
      <c r="I30" s="1">
        <v>6</v>
      </c>
      <c r="J30" s="1">
        <v>7</v>
      </c>
      <c r="K30" s="1">
        <v>11</v>
      </c>
      <c r="L30" s="1">
        <v>13</v>
      </c>
      <c r="M30" s="1">
        <v>16</v>
      </c>
      <c r="N30" s="1">
        <v>2</v>
      </c>
    </row>
    <row r="31" spans="1:14">
      <c r="A31" t="s">
        <v>40</v>
      </c>
      <c r="B31" s="1">
        <v>119</v>
      </c>
      <c r="C31" s="1">
        <v>79</v>
      </c>
      <c r="D31" s="1">
        <v>83</v>
      </c>
      <c r="E31" s="1">
        <v>97</v>
      </c>
      <c r="F31" s="1">
        <v>82</v>
      </c>
      <c r="G31" s="1">
        <v>47</v>
      </c>
      <c r="H31" s="1">
        <v>39</v>
      </c>
      <c r="I31" s="1">
        <v>44</v>
      </c>
      <c r="J31" s="1">
        <v>37</v>
      </c>
      <c r="K31" s="1">
        <v>60</v>
      </c>
      <c r="L31" s="1">
        <v>89</v>
      </c>
      <c r="M31" s="1">
        <v>60</v>
      </c>
      <c r="N31" s="1">
        <v>41</v>
      </c>
    </row>
    <row r="32" spans="1:14">
      <c r="A32" t="s">
        <v>73</v>
      </c>
      <c r="B32" s="1">
        <v>650</v>
      </c>
      <c r="C32" s="1">
        <v>551</v>
      </c>
      <c r="D32" s="1">
        <v>490</v>
      </c>
      <c r="E32" s="1">
        <v>417</v>
      </c>
      <c r="F32" s="1">
        <v>344</v>
      </c>
      <c r="G32" s="1">
        <v>331</v>
      </c>
      <c r="H32" s="1">
        <v>319</v>
      </c>
      <c r="I32" s="1">
        <v>367</v>
      </c>
      <c r="J32" s="1">
        <v>406</v>
      </c>
      <c r="K32" s="1">
        <v>414</v>
      </c>
      <c r="L32" s="1">
        <v>394</v>
      </c>
      <c r="M32" s="1">
        <v>319</v>
      </c>
      <c r="N32" s="1">
        <v>272</v>
      </c>
    </row>
    <row r="33" spans="1:14">
      <c r="A33" t="s">
        <v>74</v>
      </c>
      <c r="B33" s="1">
        <v>0</v>
      </c>
      <c r="C33" s="1">
        <v>0</v>
      </c>
      <c r="D33" s="1">
        <v>0</v>
      </c>
      <c r="E33" s="1">
        <v>2</v>
      </c>
      <c r="F33" s="1">
        <v>1</v>
      </c>
      <c r="G33" s="1">
        <v>3</v>
      </c>
      <c r="H33" s="1">
        <v>0</v>
      </c>
      <c r="I33">
        <v>2</v>
      </c>
      <c r="J33">
        <v>4</v>
      </c>
      <c r="K33">
        <v>7</v>
      </c>
      <c r="L33">
        <v>4</v>
      </c>
      <c r="M33">
        <v>2</v>
      </c>
    </row>
    <row r="34" spans="1:14">
      <c r="A34" t="s">
        <v>38</v>
      </c>
      <c r="B34" s="1">
        <v>651</v>
      </c>
      <c r="C34" s="1">
        <v>551</v>
      </c>
      <c r="D34" s="1">
        <v>490</v>
      </c>
      <c r="E34" s="1">
        <v>419</v>
      </c>
      <c r="F34" s="1">
        <v>345</v>
      </c>
      <c r="G34" s="1">
        <v>334</v>
      </c>
      <c r="H34" s="1">
        <v>319</v>
      </c>
      <c r="I34" s="1">
        <v>369</v>
      </c>
      <c r="J34" s="1">
        <v>410</v>
      </c>
      <c r="K34" s="1">
        <v>421</v>
      </c>
      <c r="L34" s="1">
        <v>397</v>
      </c>
      <c r="M34" s="1">
        <v>321</v>
      </c>
      <c r="N34" s="1">
        <v>272</v>
      </c>
    </row>
    <row r="37" spans="1:14">
      <c r="A37" t="s">
        <v>15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sqref="A1:N14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126</v>
      </c>
      <c r="C2" s="1">
        <v>93</v>
      </c>
      <c r="D2" s="1">
        <v>89</v>
      </c>
      <c r="E2" s="1">
        <v>93</v>
      </c>
      <c r="F2" s="1">
        <v>28</v>
      </c>
      <c r="G2" s="1">
        <v>25</v>
      </c>
      <c r="H2">
        <v>-29</v>
      </c>
      <c r="I2">
        <v>-25</v>
      </c>
      <c r="J2" s="1">
        <v>10</v>
      </c>
      <c r="K2" s="1">
        <v>44</v>
      </c>
      <c r="L2" s="1">
        <v>93</v>
      </c>
      <c r="M2" s="1">
        <v>61</v>
      </c>
      <c r="N2" s="1">
        <v>59</v>
      </c>
    </row>
    <row r="3" spans="1:14">
      <c r="A3" t="s">
        <v>76</v>
      </c>
      <c r="B3" s="1">
        <v>47</v>
      </c>
      <c r="C3" s="1">
        <v>92</v>
      </c>
      <c r="D3" s="1">
        <v>105</v>
      </c>
      <c r="E3" s="1">
        <v>90</v>
      </c>
      <c r="F3" s="1">
        <v>24</v>
      </c>
      <c r="G3" s="1">
        <v>2</v>
      </c>
      <c r="H3" s="1">
        <v>-18</v>
      </c>
      <c r="I3" s="1">
        <v>17</v>
      </c>
      <c r="J3" s="1">
        <v>-2</v>
      </c>
      <c r="K3" s="1">
        <v>34</v>
      </c>
      <c r="L3" s="1">
        <v>75</v>
      </c>
      <c r="M3" s="1">
        <v>59</v>
      </c>
      <c r="N3" s="1">
        <v>61</v>
      </c>
    </row>
    <row r="4" spans="1:14">
      <c r="A4" t="s">
        <v>77</v>
      </c>
      <c r="B4" s="1">
        <v>-49</v>
      </c>
      <c r="C4" s="1">
        <v>-120</v>
      </c>
      <c r="D4" s="1">
        <v>-81</v>
      </c>
      <c r="E4" s="1">
        <v>-49</v>
      </c>
      <c r="F4" s="1">
        <v>-33</v>
      </c>
      <c r="G4" s="1">
        <v>8</v>
      </c>
      <c r="H4" s="1">
        <v>7</v>
      </c>
      <c r="I4" s="1">
        <v>-16</v>
      </c>
      <c r="J4" s="1">
        <v>2</v>
      </c>
      <c r="K4" s="1">
        <v>-51</v>
      </c>
      <c r="L4" s="1">
        <v>-54</v>
      </c>
      <c r="M4" s="1">
        <v>-34</v>
      </c>
      <c r="N4">
        <v>-36</v>
      </c>
    </row>
    <row r="5" spans="1:14">
      <c r="A5" t="s">
        <v>78</v>
      </c>
      <c r="B5" s="1">
        <v>-10</v>
      </c>
      <c r="C5" s="1">
        <v>-10</v>
      </c>
      <c r="D5" s="1">
        <v>-5</v>
      </c>
      <c r="E5" s="1">
        <v>-26</v>
      </c>
      <c r="F5" s="1">
        <v>24</v>
      </c>
      <c r="G5" s="1">
        <v>-2</v>
      </c>
      <c r="H5" s="1">
        <v>0</v>
      </c>
      <c r="I5" s="1">
        <v>-2</v>
      </c>
      <c r="J5" s="1">
        <v>-10</v>
      </c>
      <c r="K5" s="1">
        <v>0</v>
      </c>
      <c r="L5" s="1">
        <v>1</v>
      </c>
      <c r="M5" s="1">
        <v>-4</v>
      </c>
      <c r="N5" s="1">
        <v>-9</v>
      </c>
    </row>
    <row r="6" spans="1:14">
      <c r="A6" t="s">
        <v>79</v>
      </c>
    </row>
    <row r="7" spans="1:14">
      <c r="A7" t="s">
        <v>80</v>
      </c>
      <c r="H7">
        <v>-1</v>
      </c>
      <c r="I7">
        <v>2</v>
      </c>
      <c r="M7">
        <v>1</v>
      </c>
    </row>
    <row r="8" spans="1:14">
      <c r="A8" t="s">
        <v>81</v>
      </c>
      <c r="B8">
        <v>0</v>
      </c>
      <c r="C8">
        <v>-1</v>
      </c>
      <c r="D8">
        <v>-3</v>
      </c>
      <c r="E8">
        <v>0</v>
      </c>
      <c r="F8">
        <v>-2</v>
      </c>
      <c r="G8" s="1">
        <v>-1</v>
      </c>
      <c r="H8">
        <v>0</v>
      </c>
      <c r="I8" s="1">
        <v>-1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82</v>
      </c>
      <c r="B9" s="1">
        <v>-13</v>
      </c>
      <c r="C9" s="1">
        <v>-38</v>
      </c>
      <c r="D9" s="1">
        <v>15</v>
      </c>
      <c r="E9" s="1">
        <v>14</v>
      </c>
      <c r="F9" s="1">
        <v>12</v>
      </c>
      <c r="G9" s="1">
        <v>8</v>
      </c>
      <c r="H9" s="1">
        <v>-11</v>
      </c>
      <c r="I9" s="1">
        <v>-1</v>
      </c>
      <c r="J9">
        <v>-10</v>
      </c>
      <c r="K9" s="1">
        <v>-17</v>
      </c>
      <c r="L9" s="1">
        <v>23</v>
      </c>
      <c r="M9" s="1">
        <v>21</v>
      </c>
      <c r="N9" s="1">
        <v>16</v>
      </c>
    </row>
    <row r="10" spans="1:14">
      <c r="A10" t="s">
        <v>83</v>
      </c>
      <c r="B10" s="1">
        <v>-10</v>
      </c>
      <c r="C10" s="1">
        <v>60</v>
      </c>
      <c r="D10" s="1">
        <v>70</v>
      </c>
      <c r="E10" s="1">
        <v>24</v>
      </c>
      <c r="F10" s="1">
        <v>16</v>
      </c>
      <c r="G10" s="1">
        <v>-1</v>
      </c>
      <c r="H10">
        <v>-32</v>
      </c>
      <c r="I10" s="1">
        <v>10</v>
      </c>
      <c r="J10" s="1">
        <v>-21</v>
      </c>
      <c r="K10">
        <v>15</v>
      </c>
      <c r="L10" s="1">
        <v>58</v>
      </c>
      <c r="M10" s="1">
        <v>44</v>
      </c>
      <c r="N10" s="1">
        <v>50</v>
      </c>
    </row>
    <row r="13" spans="1:14">
      <c r="A13" t="s">
        <v>15</v>
      </c>
    </row>
    <row r="14" spans="1:14">
      <c r="A14" t="s">
        <v>166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1"/>
  <sheetViews>
    <sheetView workbookViewId="0">
      <selection activeCell="H31" sqref="H31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426</v>
      </c>
      <c r="C2" s="1">
        <v>1161</v>
      </c>
      <c r="D2" s="1">
        <v>433</v>
      </c>
      <c r="E2" s="1">
        <v>1172</v>
      </c>
      <c r="F2" s="1">
        <v>513</v>
      </c>
      <c r="G2" s="1">
        <v>404</v>
      </c>
      <c r="H2" s="1">
        <v>200</v>
      </c>
      <c r="I2" s="1">
        <v>393</v>
      </c>
      <c r="J2" s="1">
        <v>574</v>
      </c>
      <c r="K2" s="1">
        <v>567</v>
      </c>
      <c r="L2" s="1">
        <v>1010</v>
      </c>
      <c r="M2" s="1">
        <v>432</v>
      </c>
      <c r="N2" s="1">
        <v>273</v>
      </c>
    </row>
    <row r="3" spans="1:14">
      <c r="A3" t="s">
        <v>85</v>
      </c>
      <c r="B3" s="1">
        <v>212</v>
      </c>
      <c r="C3" s="1">
        <v>928</v>
      </c>
      <c r="D3" s="1">
        <v>248</v>
      </c>
      <c r="E3" s="1">
        <v>1038</v>
      </c>
      <c r="F3" s="1">
        <v>396</v>
      </c>
      <c r="G3" s="1">
        <v>311</v>
      </c>
      <c r="H3" s="1">
        <v>102</v>
      </c>
      <c r="I3" s="1">
        <v>259</v>
      </c>
      <c r="J3" s="1">
        <v>455</v>
      </c>
      <c r="K3" s="1">
        <v>437</v>
      </c>
      <c r="L3" s="1">
        <v>902</v>
      </c>
      <c r="M3" s="1">
        <v>337</v>
      </c>
      <c r="N3" s="1">
        <v>185</v>
      </c>
    </row>
    <row r="4" spans="1:14">
      <c r="A4" t="s">
        <v>86</v>
      </c>
    </row>
    <row r="5" spans="1:14">
      <c r="A5" t="s">
        <v>87</v>
      </c>
      <c r="B5" s="1">
        <v>1285</v>
      </c>
      <c r="C5" s="1">
        <v>890</v>
      </c>
      <c r="D5" s="1">
        <v>848</v>
      </c>
      <c r="E5" s="1">
        <v>904</v>
      </c>
      <c r="F5" s="1">
        <v>135</v>
      </c>
      <c r="G5" s="1">
        <v>108</v>
      </c>
      <c r="H5" s="1">
        <v>-529</v>
      </c>
      <c r="I5" s="1">
        <v>-430</v>
      </c>
      <c r="J5">
        <v>-20</v>
      </c>
      <c r="K5" s="1">
        <v>421</v>
      </c>
      <c r="L5" s="1">
        <v>1008</v>
      </c>
      <c r="M5" s="1">
        <v>653</v>
      </c>
      <c r="N5" s="1">
        <v>644</v>
      </c>
    </row>
    <row r="6" spans="1:14">
      <c r="A6" t="s">
        <v>88</v>
      </c>
      <c r="B6" s="1">
        <v>7823</v>
      </c>
      <c r="C6" s="1">
        <v>6629</v>
      </c>
      <c r="D6" s="1">
        <v>5894</v>
      </c>
      <c r="E6" s="1">
        <v>5012</v>
      </c>
      <c r="F6" s="1">
        <v>4134</v>
      </c>
      <c r="G6" s="1">
        <v>3983</v>
      </c>
      <c r="H6" s="1">
        <v>3841</v>
      </c>
      <c r="I6" s="1">
        <v>4414</v>
      </c>
      <c r="J6" s="1">
        <v>4885</v>
      </c>
      <c r="K6" s="1">
        <v>4984</v>
      </c>
      <c r="L6" s="1">
        <v>4735</v>
      </c>
      <c r="M6" s="1">
        <v>3840</v>
      </c>
      <c r="N6" s="1">
        <v>3276</v>
      </c>
    </row>
    <row r="7" spans="1:14">
      <c r="A7" t="s">
        <v>28</v>
      </c>
      <c r="B7">
        <v>4</v>
      </c>
      <c r="C7">
        <v>15.7</v>
      </c>
      <c r="D7">
        <v>6.1</v>
      </c>
      <c r="E7">
        <v>15.6</v>
      </c>
      <c r="F7">
        <v>45.8</v>
      </c>
      <c r="G7">
        <v>44.8</v>
      </c>
      <c r="H7">
        <v>-4.5</v>
      </c>
      <c r="I7">
        <v>-11</v>
      </c>
      <c r="J7">
        <v>-338.7</v>
      </c>
      <c r="K7">
        <v>16.2</v>
      </c>
      <c r="L7">
        <v>12.1</v>
      </c>
      <c r="M7">
        <v>8</v>
      </c>
      <c r="N7">
        <v>5.0999999999999996</v>
      </c>
    </row>
    <row r="8" spans="1:14">
      <c r="A8" t="s">
        <v>30</v>
      </c>
      <c r="B8">
        <v>0.65</v>
      </c>
      <c r="C8">
        <v>2.11</v>
      </c>
      <c r="D8">
        <v>0.88</v>
      </c>
      <c r="E8">
        <v>2.81</v>
      </c>
      <c r="F8">
        <v>1.49</v>
      </c>
      <c r="G8">
        <v>1.22</v>
      </c>
      <c r="H8">
        <v>0.62</v>
      </c>
      <c r="I8">
        <v>1.07</v>
      </c>
      <c r="J8">
        <v>1.41</v>
      </c>
      <c r="K8">
        <v>1.37</v>
      </c>
      <c r="L8">
        <v>2.57</v>
      </c>
      <c r="M8">
        <v>1.35</v>
      </c>
      <c r="N8">
        <v>1</v>
      </c>
    </row>
    <row r="9" spans="1:14">
      <c r="A9" t="s">
        <v>32</v>
      </c>
      <c r="B9" s="4">
        <v>0.16400000000000001</v>
      </c>
      <c r="C9" s="4">
        <v>0.13400000000000001</v>
      </c>
      <c r="D9" s="4">
        <v>0.14399999999999999</v>
      </c>
      <c r="E9" s="4">
        <v>0.18</v>
      </c>
      <c r="F9" s="4">
        <v>3.3000000000000002E-2</v>
      </c>
      <c r="G9" s="4">
        <v>2.7E-2</v>
      </c>
      <c r="H9" s="4">
        <v>-0.13800000000000001</v>
      </c>
      <c r="I9" s="4">
        <v>-9.7000000000000003E-2</v>
      </c>
      <c r="J9" s="4">
        <v>-4.0000000000000001E-3</v>
      </c>
      <c r="K9" s="4">
        <v>8.4000000000000005E-2</v>
      </c>
      <c r="L9" s="4">
        <v>0.21299999999999999</v>
      </c>
      <c r="M9" s="4">
        <v>0.17</v>
      </c>
      <c r="N9" s="4">
        <v>0.19700000000000001</v>
      </c>
    </row>
    <row r="10" spans="1:14">
      <c r="A10" t="s">
        <v>90</v>
      </c>
      <c r="B10" s="1">
        <v>121</v>
      </c>
      <c r="C10" s="1">
        <v>93</v>
      </c>
      <c r="D10" s="1">
        <v>98</v>
      </c>
      <c r="E10" s="1">
        <v>97</v>
      </c>
      <c r="F10" s="1">
        <v>34</v>
      </c>
      <c r="G10" s="1">
        <v>23</v>
      </c>
      <c r="H10" s="1">
        <v>-20</v>
      </c>
      <c r="I10" s="1">
        <v>-4</v>
      </c>
      <c r="J10" s="1">
        <v>6</v>
      </c>
      <c r="K10" s="1">
        <v>52</v>
      </c>
      <c r="L10" s="1">
        <v>114</v>
      </c>
      <c r="M10" s="1">
        <v>66</v>
      </c>
      <c r="N10" s="1">
        <v>63</v>
      </c>
    </row>
    <row r="11" spans="1:14">
      <c r="A11" t="s">
        <v>91</v>
      </c>
      <c r="B11" s="1">
        <v>-10</v>
      </c>
      <c r="C11" s="1">
        <v>60</v>
      </c>
      <c r="D11" s="1">
        <v>70</v>
      </c>
      <c r="E11" s="1">
        <v>24</v>
      </c>
      <c r="F11" s="1">
        <v>16</v>
      </c>
      <c r="G11" s="1">
        <v>-1</v>
      </c>
      <c r="H11">
        <v>-32</v>
      </c>
      <c r="I11" s="1">
        <v>10</v>
      </c>
      <c r="J11" s="1">
        <v>-21</v>
      </c>
      <c r="K11">
        <v>15</v>
      </c>
      <c r="L11" s="1">
        <v>58</v>
      </c>
      <c r="M11" s="1">
        <v>44</v>
      </c>
      <c r="N11" s="1">
        <v>50</v>
      </c>
    </row>
    <row r="12" spans="1:14">
      <c r="A12" t="s">
        <v>92</v>
      </c>
    </row>
    <row r="13" spans="1:14">
      <c r="A13" t="s">
        <v>24</v>
      </c>
      <c r="B13" s="1">
        <v>697</v>
      </c>
      <c r="C13" s="1">
        <v>648</v>
      </c>
      <c r="D13" s="1">
        <v>611</v>
      </c>
      <c r="E13" s="1">
        <v>614</v>
      </c>
      <c r="F13" s="1">
        <v>393</v>
      </c>
      <c r="G13" s="1">
        <v>344</v>
      </c>
      <c r="H13" s="1">
        <v>257</v>
      </c>
      <c r="I13" s="1">
        <v>270</v>
      </c>
      <c r="J13" s="1">
        <v>272</v>
      </c>
      <c r="K13" s="1">
        <v>358</v>
      </c>
      <c r="L13" s="1">
        <v>457</v>
      </c>
      <c r="M13" s="1">
        <v>312</v>
      </c>
      <c r="N13" s="1">
        <v>281</v>
      </c>
    </row>
    <row r="14" spans="1:14">
      <c r="A14" t="s">
        <v>4</v>
      </c>
      <c r="B14" s="1">
        <v>102</v>
      </c>
      <c r="C14" s="1">
        <v>74</v>
      </c>
      <c r="D14" s="1">
        <v>79</v>
      </c>
      <c r="E14" s="1">
        <v>79</v>
      </c>
      <c r="F14" s="1">
        <v>17</v>
      </c>
      <c r="G14" s="1">
        <v>6</v>
      </c>
      <c r="H14" s="1">
        <v>-35</v>
      </c>
      <c r="I14" s="1">
        <v>-18</v>
      </c>
      <c r="J14" s="1">
        <v>-6</v>
      </c>
      <c r="K14" s="1">
        <v>41</v>
      </c>
      <c r="L14" s="1">
        <v>104</v>
      </c>
      <c r="M14" s="1">
        <v>59</v>
      </c>
      <c r="N14" s="1">
        <v>58</v>
      </c>
    </row>
    <row r="15" spans="1:14">
      <c r="A15" t="s">
        <v>93</v>
      </c>
      <c r="B15">
        <v>107</v>
      </c>
      <c r="C15" s="1">
        <v>74</v>
      </c>
      <c r="D15" s="1">
        <v>70</v>
      </c>
      <c r="E15" s="1">
        <v>75</v>
      </c>
      <c r="F15" s="1">
        <v>11</v>
      </c>
      <c r="G15" s="1">
        <v>9</v>
      </c>
      <c r="H15" s="1">
        <v>-44</v>
      </c>
      <c r="I15" s="1">
        <v>-36</v>
      </c>
      <c r="J15" s="1">
        <v>-2</v>
      </c>
      <c r="K15" s="1">
        <v>35</v>
      </c>
      <c r="L15" s="1">
        <v>84</v>
      </c>
      <c r="M15" s="1">
        <v>54</v>
      </c>
      <c r="N15" s="1">
        <v>54</v>
      </c>
    </row>
    <row r="16" spans="1:14">
      <c r="A16" t="s">
        <v>34</v>
      </c>
      <c r="B16" s="1">
        <v>47</v>
      </c>
      <c r="C16" s="1">
        <v>92</v>
      </c>
      <c r="D16" s="1">
        <v>105</v>
      </c>
      <c r="E16" s="1">
        <v>90</v>
      </c>
      <c r="F16" s="1">
        <v>24</v>
      </c>
      <c r="G16" s="1">
        <v>2</v>
      </c>
      <c r="H16" s="1">
        <v>-18</v>
      </c>
      <c r="I16" s="1">
        <v>17</v>
      </c>
      <c r="J16" s="1">
        <v>-2</v>
      </c>
      <c r="K16" s="1">
        <v>34</v>
      </c>
      <c r="L16" s="1">
        <v>75</v>
      </c>
      <c r="M16" s="1">
        <v>59</v>
      </c>
      <c r="N16" s="1">
        <v>61</v>
      </c>
    </row>
    <row r="17" spans="1:14">
      <c r="A17" t="s">
        <v>94</v>
      </c>
      <c r="B17" s="4">
        <v>0.182</v>
      </c>
      <c r="C17" s="4">
        <v>0.14299999999999999</v>
      </c>
      <c r="D17" s="4">
        <v>0.17</v>
      </c>
      <c r="E17" s="4">
        <v>0.23300000000000001</v>
      </c>
      <c r="F17" s="4">
        <v>0.23899999999999999</v>
      </c>
      <c r="G17" s="4">
        <v>0.14000000000000001</v>
      </c>
      <c r="H17" s="4">
        <v>0.121</v>
      </c>
      <c r="I17" s="4">
        <v>0.11799999999999999</v>
      </c>
      <c r="J17" s="4">
        <v>9.0999999999999998E-2</v>
      </c>
      <c r="K17" s="4">
        <v>0.14199999999999999</v>
      </c>
      <c r="L17" s="4">
        <v>0.22500000000000001</v>
      </c>
      <c r="M17" s="4">
        <v>0.186</v>
      </c>
      <c r="N17" s="4">
        <v>0.151</v>
      </c>
    </row>
    <row r="18" spans="1:14">
      <c r="A18" t="s">
        <v>95</v>
      </c>
    </row>
    <row r="19" spans="1:14">
      <c r="A19" t="s">
        <v>96</v>
      </c>
      <c r="B19">
        <v>107</v>
      </c>
      <c r="C19" s="1">
        <v>74</v>
      </c>
      <c r="D19" s="1">
        <v>70</v>
      </c>
      <c r="E19" s="1">
        <v>76</v>
      </c>
      <c r="F19" s="1">
        <v>11</v>
      </c>
      <c r="G19" s="1">
        <v>8</v>
      </c>
      <c r="H19" s="1">
        <v>-45</v>
      </c>
      <c r="I19" s="1">
        <v>-39</v>
      </c>
      <c r="J19" s="1">
        <v>-2</v>
      </c>
      <c r="K19" s="1">
        <v>33</v>
      </c>
      <c r="L19" s="1">
        <v>83</v>
      </c>
      <c r="M19" s="1">
        <v>54</v>
      </c>
      <c r="N19" s="1">
        <v>54</v>
      </c>
    </row>
    <row r="20" spans="1:14">
      <c r="A20" t="s">
        <v>97</v>
      </c>
      <c r="B20" s="1">
        <v>19</v>
      </c>
      <c r="C20" s="1">
        <v>19</v>
      </c>
      <c r="D20" s="1">
        <v>19</v>
      </c>
      <c r="E20" s="1">
        <v>18</v>
      </c>
      <c r="F20" s="1">
        <v>17</v>
      </c>
      <c r="G20" s="1">
        <v>17</v>
      </c>
      <c r="H20" s="1">
        <v>16</v>
      </c>
      <c r="I20" s="1">
        <v>14</v>
      </c>
      <c r="J20" s="1">
        <v>12</v>
      </c>
      <c r="K20" s="1">
        <v>11</v>
      </c>
      <c r="L20" s="1">
        <v>10</v>
      </c>
      <c r="M20" s="1">
        <v>7</v>
      </c>
      <c r="N20" s="1">
        <v>5</v>
      </c>
    </row>
    <row r="21" spans="1:14">
      <c r="A21" t="s">
        <v>98</v>
      </c>
      <c r="B21" s="1">
        <v>57</v>
      </c>
      <c r="C21" s="1">
        <v>33</v>
      </c>
      <c r="D21" s="1">
        <v>34</v>
      </c>
      <c r="E21" s="1">
        <v>67</v>
      </c>
      <c r="F21">
        <v>8</v>
      </c>
      <c r="G21">
        <v>5</v>
      </c>
      <c r="H21">
        <v>14</v>
      </c>
      <c r="I21">
        <v>7</v>
      </c>
      <c r="J21" s="1">
        <v>13</v>
      </c>
      <c r="K21" s="1">
        <v>19</v>
      </c>
      <c r="L21" s="1">
        <v>19</v>
      </c>
      <c r="M21" s="1">
        <v>15</v>
      </c>
      <c r="N21" s="1">
        <v>14</v>
      </c>
    </row>
    <row r="22" spans="1:14">
      <c r="A22" t="s">
        <v>99</v>
      </c>
    </row>
    <row r="23" spans="1:14">
      <c r="A23" t="s">
        <v>100</v>
      </c>
      <c r="B23">
        <v>80</v>
      </c>
      <c r="C23">
        <v>80</v>
      </c>
      <c r="D23">
        <v>80</v>
      </c>
      <c r="E23">
        <v>30</v>
      </c>
      <c r="F23">
        <v>25</v>
      </c>
      <c r="G23">
        <v>0</v>
      </c>
      <c r="H23">
        <v>0</v>
      </c>
      <c r="I23">
        <v>0</v>
      </c>
      <c r="J23">
        <v>20</v>
      </c>
      <c r="K23">
        <v>80</v>
      </c>
      <c r="L23">
        <v>160</v>
      </c>
      <c r="M23">
        <v>100</v>
      </c>
      <c r="N23">
        <v>85</v>
      </c>
    </row>
    <row r="24" spans="1:14">
      <c r="A24" t="s">
        <v>101</v>
      </c>
      <c r="B24" s="5">
        <v>0.06</v>
      </c>
      <c r="C24" s="5">
        <v>0.09</v>
      </c>
      <c r="D24" s="5">
        <v>0.09</v>
      </c>
      <c r="E24" s="5">
        <v>0.03</v>
      </c>
      <c r="F24" s="5">
        <v>0.19</v>
      </c>
      <c r="G24" s="5">
        <v>0</v>
      </c>
      <c r="H24" s="5">
        <v>0</v>
      </c>
      <c r="I24" s="5">
        <v>0</v>
      </c>
      <c r="J24" s="5">
        <v>-0.98</v>
      </c>
      <c r="K24" s="5">
        <v>0.19</v>
      </c>
      <c r="L24" s="5">
        <v>0.16</v>
      </c>
      <c r="M24" s="5">
        <v>0.15</v>
      </c>
      <c r="N24" s="5">
        <v>0.13</v>
      </c>
    </row>
    <row r="25" spans="1:14">
      <c r="A25" t="s">
        <v>102</v>
      </c>
      <c r="B25" s="4">
        <v>1.6E-2</v>
      </c>
      <c r="C25" s="4">
        <v>6.0000000000000001E-3</v>
      </c>
      <c r="D25" s="4">
        <v>1.4999999999999999E-2</v>
      </c>
      <c r="E25" s="4">
        <v>2E-3</v>
      </c>
      <c r="F25" s="4">
        <v>4.0000000000000001E-3</v>
      </c>
      <c r="G25" s="4">
        <v>0</v>
      </c>
      <c r="H25" s="4">
        <v>0</v>
      </c>
      <c r="I25" s="4">
        <v>0</v>
      </c>
      <c r="J25" s="4">
        <v>3.0000000000000001E-3</v>
      </c>
      <c r="K25" s="4">
        <v>1.2E-2</v>
      </c>
      <c r="L25" s="4">
        <v>1.2999999999999999E-2</v>
      </c>
      <c r="M25" s="4">
        <v>1.9E-2</v>
      </c>
      <c r="N25" s="4">
        <v>2.5999999999999999E-2</v>
      </c>
    </row>
    <row r="26" spans="1:14">
      <c r="A26" t="s">
        <v>103</v>
      </c>
      <c r="B26">
        <v>190</v>
      </c>
      <c r="C26" s="1">
        <v>183</v>
      </c>
      <c r="E26" s="1">
        <v>179</v>
      </c>
      <c r="F26" s="1">
        <v>130</v>
      </c>
      <c r="G26" s="1">
        <v>128</v>
      </c>
      <c r="H26" s="1">
        <v>133</v>
      </c>
      <c r="I26" s="1">
        <v>117</v>
      </c>
      <c r="J26" s="1">
        <v>112</v>
      </c>
      <c r="K26" s="1">
        <v>121</v>
      </c>
      <c r="L26" s="1">
        <v>93</v>
      </c>
      <c r="M26" s="1">
        <v>80</v>
      </c>
      <c r="N26" s="1">
        <v>74</v>
      </c>
    </row>
    <row r="27" spans="1:14">
      <c r="A27" t="s">
        <v>104</v>
      </c>
      <c r="C27" s="1">
        <v>50962</v>
      </c>
      <c r="E27" s="1">
        <v>30000</v>
      </c>
      <c r="F27" s="1">
        <v>46769</v>
      </c>
      <c r="G27" s="1">
        <v>41000</v>
      </c>
      <c r="H27" s="1">
        <v>33574</v>
      </c>
      <c r="I27" s="1">
        <v>33194</v>
      </c>
      <c r="J27" s="1">
        <v>35339</v>
      </c>
      <c r="K27" s="1">
        <v>32307</v>
      </c>
      <c r="L27" s="1">
        <v>49250</v>
      </c>
      <c r="M27" s="1">
        <v>44620</v>
      </c>
      <c r="N27" s="1">
        <v>43750</v>
      </c>
    </row>
    <row r="30" spans="1:14">
      <c r="A30" t="s">
        <v>15</v>
      </c>
    </row>
    <row r="31" spans="1:14">
      <c r="A31" t="s">
        <v>164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activeCell="E27" sqref="E27:E28"/>
    </sheetView>
  </sheetViews>
  <sheetFormatPr defaultRowHeight="16.5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218</v>
      </c>
      <c r="C2" s="1">
        <v>185</v>
      </c>
      <c r="D2" s="1">
        <v>151</v>
      </c>
      <c r="E2" s="1">
        <v>143</v>
      </c>
      <c r="F2" s="1">
        <v>145</v>
      </c>
      <c r="G2" s="1">
        <v>199</v>
      </c>
      <c r="H2" s="1">
        <v>161</v>
      </c>
      <c r="I2" s="1">
        <v>143</v>
      </c>
      <c r="J2" s="1">
        <v>141</v>
      </c>
      <c r="K2" s="1">
        <v>170</v>
      </c>
      <c r="L2" s="1">
        <v>154</v>
      </c>
      <c r="M2" s="1">
        <v>147</v>
      </c>
      <c r="N2" s="1">
        <v>190</v>
      </c>
      <c r="O2" s="1">
        <v>167</v>
      </c>
      <c r="P2" s="1">
        <v>147</v>
      </c>
      <c r="Q2" s="1">
        <v>109</v>
      </c>
      <c r="R2" s="1">
        <v>112</v>
      </c>
      <c r="S2" s="1">
        <v>96</v>
      </c>
      <c r="T2" s="1">
        <v>111</v>
      </c>
      <c r="U2" s="1">
        <v>74</v>
      </c>
      <c r="V2" s="1">
        <v>97</v>
      </c>
      <c r="W2" s="1">
        <v>104</v>
      </c>
      <c r="X2" s="1">
        <v>90</v>
      </c>
      <c r="Y2" s="1">
        <v>54</v>
      </c>
      <c r="Z2" s="1">
        <v>59</v>
      </c>
      <c r="AA2" s="1">
        <v>63</v>
      </c>
      <c r="AB2" s="1">
        <v>70</v>
      </c>
      <c r="AC2" s="1">
        <v>65</v>
      </c>
      <c r="AD2" s="1">
        <v>72</v>
      </c>
      <c r="AE2" s="1">
        <v>65</v>
      </c>
      <c r="AF2" s="1">
        <v>81</v>
      </c>
      <c r="AG2" s="1">
        <v>53</v>
      </c>
      <c r="AH2" s="1">
        <v>70</v>
      </c>
      <c r="AI2" s="1">
        <v>71</v>
      </c>
      <c r="AJ2" s="1">
        <v>71</v>
      </c>
      <c r="AK2" s="1">
        <v>61</v>
      </c>
      <c r="AL2" s="1">
        <v>77</v>
      </c>
      <c r="AM2" s="1">
        <v>99</v>
      </c>
      <c r="AN2" s="1">
        <v>71</v>
      </c>
      <c r="AO2" s="1">
        <v>111</v>
      </c>
      <c r="AP2" s="1">
        <v>113</v>
      </c>
      <c r="AQ2" s="1">
        <v>124</v>
      </c>
      <c r="AR2" s="1">
        <v>128</v>
      </c>
      <c r="AS2" s="1">
        <v>92</v>
      </c>
      <c r="AT2" s="1">
        <v>88</v>
      </c>
      <c r="AU2" s="1">
        <v>88</v>
      </c>
      <c r="AV2" s="1">
        <v>83</v>
      </c>
      <c r="AW2" s="1">
        <v>52</v>
      </c>
      <c r="AX2" s="1">
        <v>77</v>
      </c>
      <c r="AY2" s="1"/>
      <c r="AZ2" s="1"/>
      <c r="BA2" s="1"/>
    </row>
    <row r="3" spans="1:53">
      <c r="A3" t="s">
        <v>1</v>
      </c>
      <c r="B3" s="1">
        <v>159</v>
      </c>
      <c r="C3" s="1">
        <v>138</v>
      </c>
      <c r="D3" s="1">
        <v>120</v>
      </c>
      <c r="E3" s="1">
        <v>99</v>
      </c>
      <c r="F3" s="1">
        <v>140</v>
      </c>
      <c r="G3" s="1">
        <v>131</v>
      </c>
      <c r="H3" s="1">
        <v>133</v>
      </c>
      <c r="I3" s="1">
        <v>107</v>
      </c>
      <c r="J3" s="1">
        <v>107</v>
      </c>
      <c r="K3" s="1">
        <v>123</v>
      </c>
      <c r="L3" s="1">
        <v>129</v>
      </c>
      <c r="M3" s="1">
        <v>117</v>
      </c>
      <c r="N3" s="1">
        <v>155</v>
      </c>
      <c r="O3" s="1">
        <v>119</v>
      </c>
      <c r="P3" s="1">
        <v>120</v>
      </c>
      <c r="Q3" s="1">
        <v>84</v>
      </c>
      <c r="R3" s="1">
        <v>96</v>
      </c>
      <c r="S3" s="1">
        <v>74</v>
      </c>
      <c r="T3" s="1">
        <v>91</v>
      </c>
      <c r="U3" s="1">
        <v>70</v>
      </c>
      <c r="V3" s="1">
        <v>81</v>
      </c>
      <c r="W3" s="1">
        <v>83</v>
      </c>
      <c r="X3" s="1">
        <v>78</v>
      </c>
      <c r="Y3" s="1">
        <v>52</v>
      </c>
      <c r="Z3" s="1">
        <v>66</v>
      </c>
      <c r="AA3" s="1">
        <v>60</v>
      </c>
      <c r="AB3" s="1">
        <v>69</v>
      </c>
      <c r="AC3" s="1">
        <v>53</v>
      </c>
      <c r="AD3" s="1">
        <v>70</v>
      </c>
      <c r="AE3" s="1">
        <v>63</v>
      </c>
      <c r="AF3" s="1">
        <v>62</v>
      </c>
      <c r="AG3" s="1">
        <v>53</v>
      </c>
      <c r="AH3" s="1">
        <v>69</v>
      </c>
      <c r="AI3" s="1">
        <v>60</v>
      </c>
      <c r="AJ3" s="1">
        <v>62</v>
      </c>
      <c r="AK3" s="1">
        <v>49</v>
      </c>
      <c r="AL3" s="1">
        <v>64</v>
      </c>
      <c r="AM3" s="1">
        <v>80</v>
      </c>
      <c r="AN3" s="1">
        <v>55</v>
      </c>
      <c r="AO3" s="1">
        <v>78</v>
      </c>
      <c r="AP3" s="1">
        <v>78</v>
      </c>
      <c r="AQ3" s="1">
        <v>83</v>
      </c>
      <c r="AR3" s="1">
        <v>83</v>
      </c>
      <c r="AS3" s="1">
        <v>62</v>
      </c>
      <c r="AT3" s="1">
        <v>62</v>
      </c>
      <c r="AU3" s="1">
        <v>62</v>
      </c>
      <c r="AV3" s="1">
        <v>58</v>
      </c>
      <c r="AW3" s="1">
        <v>35</v>
      </c>
      <c r="AX3" s="1">
        <v>52</v>
      </c>
      <c r="AY3" s="1"/>
      <c r="AZ3" s="1"/>
      <c r="BA3" s="1"/>
    </row>
    <row r="4" spans="1:53">
      <c r="A4" t="s">
        <v>2</v>
      </c>
      <c r="B4" s="1">
        <v>58</v>
      </c>
      <c r="C4" s="1">
        <v>46</v>
      </c>
      <c r="D4" s="1">
        <v>32</v>
      </c>
      <c r="E4" s="1">
        <v>44</v>
      </c>
      <c r="F4" s="1">
        <v>6</v>
      </c>
      <c r="G4" s="1">
        <v>67</v>
      </c>
      <c r="H4" s="1">
        <v>29</v>
      </c>
      <c r="I4" s="1">
        <v>36</v>
      </c>
      <c r="J4" s="1">
        <v>34</v>
      </c>
      <c r="K4" s="1">
        <v>47</v>
      </c>
      <c r="L4" s="1">
        <v>25</v>
      </c>
      <c r="M4" s="1">
        <v>29</v>
      </c>
      <c r="N4" s="1">
        <v>35</v>
      </c>
      <c r="O4" s="1">
        <v>49</v>
      </c>
      <c r="P4" s="1">
        <v>27</v>
      </c>
      <c r="Q4" s="1">
        <v>25</v>
      </c>
      <c r="R4" s="1">
        <v>16</v>
      </c>
      <c r="S4" s="1">
        <v>22</v>
      </c>
      <c r="T4" s="1">
        <v>20</v>
      </c>
      <c r="U4" s="1">
        <v>4</v>
      </c>
      <c r="V4">
        <v>15</v>
      </c>
      <c r="W4" s="1">
        <v>21</v>
      </c>
      <c r="X4" s="1">
        <v>12</v>
      </c>
      <c r="Y4" s="1">
        <v>2</v>
      </c>
      <c r="Z4" s="1">
        <v>-7</v>
      </c>
      <c r="AA4" s="1">
        <v>3</v>
      </c>
      <c r="AB4">
        <v>1</v>
      </c>
      <c r="AC4">
        <v>12</v>
      </c>
      <c r="AD4" s="1">
        <v>2</v>
      </c>
      <c r="AE4" s="1">
        <v>2</v>
      </c>
      <c r="AF4" s="1">
        <v>19</v>
      </c>
      <c r="AG4" s="1">
        <v>0</v>
      </c>
      <c r="AH4" s="1">
        <v>1</v>
      </c>
      <c r="AI4" s="1">
        <v>10</v>
      </c>
      <c r="AJ4">
        <v>8</v>
      </c>
      <c r="AK4" s="1">
        <v>12</v>
      </c>
      <c r="AL4" s="1">
        <v>12</v>
      </c>
      <c r="AM4" s="1">
        <v>19</v>
      </c>
      <c r="AN4" s="1">
        <v>16</v>
      </c>
      <c r="AO4" s="1">
        <v>33</v>
      </c>
      <c r="AP4" s="1">
        <v>35</v>
      </c>
      <c r="AQ4" s="1">
        <v>41</v>
      </c>
      <c r="AR4" s="1">
        <v>45</v>
      </c>
      <c r="AS4" s="1">
        <v>30</v>
      </c>
      <c r="AT4" s="1">
        <v>27</v>
      </c>
      <c r="AU4" s="1">
        <v>26</v>
      </c>
      <c r="AV4" s="1">
        <v>25</v>
      </c>
      <c r="AW4" s="1">
        <v>17</v>
      </c>
      <c r="AX4" s="1">
        <v>25</v>
      </c>
      <c r="AY4" s="1"/>
      <c r="AZ4" s="1"/>
      <c r="BA4" s="1"/>
    </row>
    <row r="5" spans="1:53">
      <c r="A5" t="s">
        <v>3</v>
      </c>
      <c r="B5" s="1">
        <v>18</v>
      </c>
      <c r="C5" s="1">
        <v>20</v>
      </c>
      <c r="D5" s="1">
        <v>17</v>
      </c>
      <c r="E5" s="1">
        <v>24</v>
      </c>
      <c r="F5" s="1">
        <v>19</v>
      </c>
      <c r="G5" s="1">
        <v>14</v>
      </c>
      <c r="H5" s="1">
        <v>16</v>
      </c>
      <c r="I5" s="1">
        <v>15</v>
      </c>
      <c r="J5" s="1">
        <v>18</v>
      </c>
      <c r="K5" s="1">
        <v>14</v>
      </c>
      <c r="L5" s="1">
        <v>12</v>
      </c>
      <c r="M5" s="1">
        <v>12</v>
      </c>
      <c r="N5">
        <v>19</v>
      </c>
      <c r="O5" s="1">
        <v>12</v>
      </c>
      <c r="P5" s="1">
        <v>13</v>
      </c>
      <c r="Q5" s="1">
        <v>12</v>
      </c>
      <c r="R5" s="1">
        <v>14</v>
      </c>
      <c r="S5">
        <v>11</v>
      </c>
      <c r="T5" s="1">
        <v>9</v>
      </c>
      <c r="U5">
        <v>12</v>
      </c>
      <c r="V5" s="1">
        <v>10</v>
      </c>
      <c r="W5" s="1">
        <v>11</v>
      </c>
      <c r="X5">
        <v>11</v>
      </c>
      <c r="Y5">
        <v>11</v>
      </c>
      <c r="Z5" s="1">
        <v>12</v>
      </c>
      <c r="AA5">
        <v>12</v>
      </c>
      <c r="AB5" s="1">
        <v>10</v>
      </c>
      <c r="AC5">
        <v>10</v>
      </c>
      <c r="AD5">
        <v>12</v>
      </c>
      <c r="AE5" s="1">
        <v>10</v>
      </c>
      <c r="AF5">
        <v>8</v>
      </c>
      <c r="AG5">
        <v>10</v>
      </c>
      <c r="AH5" s="1">
        <v>9</v>
      </c>
      <c r="AI5" s="1">
        <v>10</v>
      </c>
      <c r="AJ5" s="1">
        <v>9</v>
      </c>
      <c r="AK5">
        <v>10</v>
      </c>
      <c r="AL5" s="1">
        <v>9</v>
      </c>
      <c r="AM5" s="1">
        <v>10</v>
      </c>
      <c r="AN5" s="1">
        <v>10</v>
      </c>
      <c r="AO5" s="1">
        <v>10</v>
      </c>
      <c r="AP5" s="1">
        <v>12</v>
      </c>
      <c r="AQ5" s="1">
        <v>10</v>
      </c>
      <c r="AR5" s="1">
        <v>14</v>
      </c>
      <c r="AS5" s="1">
        <v>11</v>
      </c>
      <c r="AT5" s="1">
        <v>11</v>
      </c>
      <c r="AU5" s="1">
        <v>8</v>
      </c>
      <c r="AV5" s="1">
        <v>8</v>
      </c>
      <c r="AW5" s="1">
        <v>8</v>
      </c>
      <c r="AX5" s="1">
        <v>7</v>
      </c>
      <c r="AY5" s="1"/>
      <c r="AZ5" s="1"/>
      <c r="BA5" s="1"/>
    </row>
    <row r="6" spans="1:53">
      <c r="A6" t="s">
        <v>4</v>
      </c>
      <c r="B6" s="1">
        <v>41</v>
      </c>
      <c r="C6" s="1">
        <v>26</v>
      </c>
      <c r="D6" s="1">
        <v>15</v>
      </c>
      <c r="E6">
        <v>20</v>
      </c>
      <c r="F6">
        <v>-13</v>
      </c>
      <c r="G6">
        <v>53</v>
      </c>
      <c r="H6">
        <v>13</v>
      </c>
      <c r="I6">
        <v>21</v>
      </c>
      <c r="J6" s="1">
        <v>16</v>
      </c>
      <c r="K6" s="1">
        <v>32</v>
      </c>
      <c r="L6" s="1">
        <v>13</v>
      </c>
      <c r="M6">
        <v>18</v>
      </c>
      <c r="N6" s="1">
        <v>16</v>
      </c>
      <c r="O6" s="1">
        <v>36</v>
      </c>
      <c r="P6" s="1">
        <v>14</v>
      </c>
      <c r="Q6" s="1">
        <v>13</v>
      </c>
      <c r="R6" s="1">
        <v>2</v>
      </c>
      <c r="S6">
        <v>11</v>
      </c>
      <c r="T6" s="1">
        <v>11</v>
      </c>
      <c r="U6">
        <v>-8</v>
      </c>
      <c r="V6" s="1">
        <v>5</v>
      </c>
      <c r="W6" s="1">
        <v>10</v>
      </c>
      <c r="X6">
        <v>1</v>
      </c>
      <c r="Y6">
        <v>-9</v>
      </c>
      <c r="Z6" s="1">
        <v>-19</v>
      </c>
      <c r="AA6" s="1">
        <v>-8</v>
      </c>
      <c r="AB6" s="1">
        <v>-9</v>
      </c>
      <c r="AC6">
        <v>2</v>
      </c>
      <c r="AD6" s="1">
        <v>-10</v>
      </c>
      <c r="AE6">
        <v>-9</v>
      </c>
      <c r="AF6">
        <v>10</v>
      </c>
      <c r="AG6">
        <v>-10</v>
      </c>
      <c r="AH6">
        <v>-8</v>
      </c>
      <c r="AI6">
        <v>1</v>
      </c>
      <c r="AJ6" s="1">
        <v>-1</v>
      </c>
      <c r="AK6">
        <v>2</v>
      </c>
      <c r="AL6">
        <v>3</v>
      </c>
      <c r="AM6">
        <v>9</v>
      </c>
      <c r="AN6" s="1">
        <v>6</v>
      </c>
      <c r="AO6">
        <v>23</v>
      </c>
      <c r="AP6" s="1">
        <v>23</v>
      </c>
      <c r="AQ6" s="1">
        <v>31</v>
      </c>
      <c r="AR6" s="1">
        <v>31</v>
      </c>
      <c r="AS6" s="1">
        <v>19</v>
      </c>
      <c r="AT6">
        <v>16</v>
      </c>
      <c r="AU6" s="1">
        <v>18</v>
      </c>
      <c r="AV6" s="1">
        <v>16</v>
      </c>
      <c r="AW6" s="1">
        <v>9</v>
      </c>
      <c r="AX6" s="1">
        <v>18</v>
      </c>
      <c r="AY6" s="1"/>
      <c r="AZ6" s="1"/>
      <c r="BA6" s="1"/>
    </row>
    <row r="7" spans="1:53">
      <c r="A7" t="s">
        <v>5</v>
      </c>
      <c r="B7">
        <v>2</v>
      </c>
      <c r="C7">
        <v>2</v>
      </c>
      <c r="D7">
        <v>2</v>
      </c>
      <c r="E7">
        <v>2</v>
      </c>
      <c r="F7">
        <v>4</v>
      </c>
      <c r="G7">
        <v>0</v>
      </c>
      <c r="H7">
        <v>2</v>
      </c>
      <c r="I7">
        <v>2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0</v>
      </c>
      <c r="AZ7">
        <v>0</v>
      </c>
      <c r="BA7">
        <v>0</v>
      </c>
    </row>
    <row r="8" spans="1:53">
      <c r="A8" t="s">
        <v>6</v>
      </c>
      <c r="B8">
        <v>2</v>
      </c>
      <c r="C8">
        <v>2</v>
      </c>
      <c r="D8">
        <v>2</v>
      </c>
      <c r="E8">
        <v>2</v>
      </c>
      <c r="F8">
        <v>4</v>
      </c>
      <c r="G8">
        <v>0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 s="1">
        <v>0</v>
      </c>
      <c r="V8">
        <v>-1</v>
      </c>
      <c r="W8" s="1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 s="1">
        <v>1</v>
      </c>
      <c r="AX8">
        <v>1</v>
      </c>
      <c r="AY8">
        <v>0</v>
      </c>
      <c r="AZ8">
        <v>0</v>
      </c>
      <c r="BA8">
        <v>0</v>
      </c>
    </row>
    <row r="9" spans="1:53">
      <c r="A9" t="s">
        <v>7</v>
      </c>
      <c r="B9" s="1">
        <v>16</v>
      </c>
      <c r="C9">
        <v>-6</v>
      </c>
      <c r="D9">
        <v>1</v>
      </c>
      <c r="E9">
        <v>5</v>
      </c>
      <c r="F9" s="1">
        <v>-3</v>
      </c>
      <c r="G9">
        <v>3</v>
      </c>
      <c r="H9">
        <v>0</v>
      </c>
      <c r="I9">
        <v>2</v>
      </c>
      <c r="J9">
        <v>-7</v>
      </c>
      <c r="K9">
        <v>4</v>
      </c>
      <c r="L9" s="1">
        <v>2</v>
      </c>
      <c r="M9">
        <v>1</v>
      </c>
      <c r="N9">
        <v>-1</v>
      </c>
      <c r="O9">
        <v>3</v>
      </c>
      <c r="P9">
        <v>-3</v>
      </c>
      <c r="Q9">
        <v>4</v>
      </c>
      <c r="R9" s="1">
        <v>-5</v>
      </c>
      <c r="S9">
        <v>-1</v>
      </c>
      <c r="T9">
        <v>-1</v>
      </c>
      <c r="U9">
        <v>2</v>
      </c>
      <c r="V9">
        <v>-1</v>
      </c>
      <c r="W9" s="1">
        <v>1</v>
      </c>
      <c r="X9" s="1">
        <v>1</v>
      </c>
      <c r="Y9">
        <v>0</v>
      </c>
      <c r="Z9">
        <v>-16</v>
      </c>
      <c r="AA9">
        <v>0</v>
      </c>
      <c r="AB9">
        <v>0</v>
      </c>
      <c r="AC9">
        <v>-1</v>
      </c>
      <c r="AD9">
        <v>-10</v>
      </c>
      <c r="AE9">
        <v>1</v>
      </c>
      <c r="AF9">
        <v>0</v>
      </c>
      <c r="AG9">
        <v>-4</v>
      </c>
      <c r="AH9">
        <v>3</v>
      </c>
      <c r="AI9">
        <v>-3</v>
      </c>
      <c r="AJ9" s="1">
        <v>1</v>
      </c>
      <c r="AK9">
        <v>0</v>
      </c>
      <c r="AL9">
        <v>0</v>
      </c>
      <c r="AM9">
        <v>-1</v>
      </c>
      <c r="AN9">
        <v>0</v>
      </c>
      <c r="AO9">
        <v>0</v>
      </c>
      <c r="AP9">
        <v>-1</v>
      </c>
      <c r="AQ9">
        <v>-1</v>
      </c>
      <c r="AR9">
        <v>-1</v>
      </c>
      <c r="AS9">
        <v>0</v>
      </c>
      <c r="AT9">
        <v>0</v>
      </c>
      <c r="AU9">
        <v>0</v>
      </c>
      <c r="AV9">
        <v>0</v>
      </c>
      <c r="AW9" s="1">
        <v>1</v>
      </c>
      <c r="AX9" s="1">
        <v>0</v>
      </c>
    </row>
    <row r="10" spans="1:53">
      <c r="A10" t="s">
        <v>8</v>
      </c>
      <c r="Z10">
        <v>0</v>
      </c>
      <c r="AD10">
        <v>0</v>
      </c>
      <c r="AE10">
        <v>0</v>
      </c>
      <c r="AF10">
        <v>-11</v>
      </c>
      <c r="AG10">
        <v>-1</v>
      </c>
      <c r="AH10">
        <v>-1</v>
      </c>
      <c r="AI10">
        <v>-2</v>
      </c>
      <c r="AJ10">
        <v>3</v>
      </c>
      <c r="AK10">
        <v>-1</v>
      </c>
      <c r="AL10">
        <v>-2</v>
      </c>
      <c r="AM10">
        <v>0</v>
      </c>
      <c r="AN10">
        <v>0</v>
      </c>
      <c r="AO10">
        <v>-1</v>
      </c>
      <c r="AP10">
        <v>-2</v>
      </c>
      <c r="AQ10">
        <v>-1</v>
      </c>
      <c r="AR10">
        <v>-2</v>
      </c>
      <c r="AT10">
        <v>-2</v>
      </c>
    </row>
    <row r="11" spans="1:53">
      <c r="A11" t="s">
        <v>9</v>
      </c>
      <c r="B11" s="1">
        <v>59</v>
      </c>
      <c r="C11">
        <v>23</v>
      </c>
      <c r="D11">
        <v>18</v>
      </c>
      <c r="E11">
        <v>26</v>
      </c>
      <c r="F11" s="1">
        <v>-11</v>
      </c>
      <c r="G11">
        <v>57</v>
      </c>
      <c r="H11">
        <v>14</v>
      </c>
      <c r="I11">
        <v>24</v>
      </c>
      <c r="J11" s="1">
        <v>10</v>
      </c>
      <c r="K11" s="1">
        <v>38</v>
      </c>
      <c r="L11">
        <v>15</v>
      </c>
      <c r="M11" s="1">
        <v>19</v>
      </c>
      <c r="N11" s="1">
        <v>15</v>
      </c>
      <c r="O11" s="1">
        <v>39</v>
      </c>
      <c r="P11" s="1">
        <v>12</v>
      </c>
      <c r="Q11" s="1">
        <v>18</v>
      </c>
      <c r="R11" s="1">
        <v>-2</v>
      </c>
      <c r="S11">
        <v>11</v>
      </c>
      <c r="T11" s="1">
        <v>11</v>
      </c>
      <c r="U11" s="1">
        <v>-6</v>
      </c>
      <c r="V11" s="1">
        <v>3</v>
      </c>
      <c r="W11" s="1">
        <v>11</v>
      </c>
      <c r="X11" s="1">
        <v>2</v>
      </c>
      <c r="Y11">
        <v>-8</v>
      </c>
      <c r="Z11" s="1">
        <v>-35</v>
      </c>
      <c r="AA11" s="1">
        <v>-8</v>
      </c>
      <c r="AB11" s="1">
        <v>-8</v>
      </c>
      <c r="AC11">
        <v>1</v>
      </c>
      <c r="AD11" s="1">
        <v>-20</v>
      </c>
      <c r="AE11">
        <v>-7</v>
      </c>
      <c r="AF11">
        <v>0</v>
      </c>
      <c r="AG11">
        <v>-15</v>
      </c>
      <c r="AH11">
        <v>-7</v>
      </c>
      <c r="AI11" s="1">
        <v>-4</v>
      </c>
      <c r="AJ11" s="1">
        <v>4</v>
      </c>
      <c r="AK11">
        <v>2</v>
      </c>
      <c r="AL11">
        <v>2</v>
      </c>
      <c r="AM11">
        <v>9</v>
      </c>
      <c r="AN11" s="1">
        <v>7</v>
      </c>
      <c r="AO11">
        <v>22</v>
      </c>
      <c r="AP11">
        <v>21</v>
      </c>
      <c r="AQ11" s="1">
        <v>29</v>
      </c>
      <c r="AR11" s="1">
        <v>29</v>
      </c>
      <c r="AS11" s="1">
        <v>20</v>
      </c>
      <c r="AT11">
        <v>15</v>
      </c>
      <c r="AU11" s="1">
        <v>18</v>
      </c>
      <c r="AV11" s="1">
        <v>17</v>
      </c>
      <c r="AW11" s="1">
        <v>12</v>
      </c>
      <c r="AX11" s="1">
        <v>18</v>
      </c>
      <c r="AY11" s="1"/>
      <c r="AZ11" s="1"/>
      <c r="BA11" s="1"/>
    </row>
    <row r="12" spans="1:53">
      <c r="A12" t="s">
        <v>10</v>
      </c>
      <c r="B12" s="1">
        <v>7</v>
      </c>
      <c r="C12">
        <v>3</v>
      </c>
      <c r="D12">
        <v>4</v>
      </c>
      <c r="E12">
        <v>5</v>
      </c>
      <c r="F12" s="1">
        <v>-9</v>
      </c>
      <c r="G12">
        <v>12</v>
      </c>
      <c r="H12">
        <v>3</v>
      </c>
      <c r="I12">
        <v>5</v>
      </c>
      <c r="J12">
        <v>-1</v>
      </c>
      <c r="K12">
        <v>7</v>
      </c>
      <c r="L12">
        <v>3</v>
      </c>
      <c r="M12">
        <v>2</v>
      </c>
      <c r="N12" s="1">
        <v>1</v>
      </c>
      <c r="O12">
        <v>1</v>
      </c>
      <c r="P12">
        <v>6</v>
      </c>
      <c r="Q12">
        <v>0</v>
      </c>
      <c r="R12">
        <v>-1</v>
      </c>
      <c r="S12">
        <v>1</v>
      </c>
      <c r="T12">
        <v>2</v>
      </c>
      <c r="U12">
        <v>0</v>
      </c>
      <c r="V12" s="1">
        <v>-3</v>
      </c>
      <c r="W12">
        <v>2</v>
      </c>
      <c r="X12">
        <v>1</v>
      </c>
      <c r="Y12">
        <v>-1</v>
      </c>
      <c r="Z12">
        <v>-1</v>
      </c>
      <c r="AA12">
        <v>-1</v>
      </c>
      <c r="AB12">
        <v>0</v>
      </c>
      <c r="AC12">
        <v>-2</v>
      </c>
      <c r="AD12" s="1">
        <v>-3</v>
      </c>
      <c r="AE12">
        <v>1</v>
      </c>
      <c r="AF12">
        <v>0</v>
      </c>
      <c r="AG12">
        <v>-1</v>
      </c>
      <c r="AH12" s="1">
        <v>-3</v>
      </c>
      <c r="AI12">
        <v>0</v>
      </c>
      <c r="AJ12">
        <v>0</v>
      </c>
      <c r="AK12">
        <v>0</v>
      </c>
      <c r="AL12">
        <v>0</v>
      </c>
      <c r="AM12">
        <v>1</v>
      </c>
      <c r="AN12" s="1">
        <v>1</v>
      </c>
      <c r="AO12">
        <v>4</v>
      </c>
      <c r="AP12">
        <v>4</v>
      </c>
      <c r="AQ12">
        <v>5</v>
      </c>
      <c r="AR12">
        <v>4</v>
      </c>
      <c r="AS12">
        <v>3</v>
      </c>
      <c r="AT12">
        <v>2</v>
      </c>
      <c r="AU12">
        <v>2</v>
      </c>
      <c r="AV12">
        <v>3</v>
      </c>
      <c r="AW12">
        <v>1</v>
      </c>
      <c r="AX12">
        <v>3</v>
      </c>
    </row>
    <row r="13" spans="1:53">
      <c r="A13" t="s">
        <v>11</v>
      </c>
    </row>
    <row r="14" spans="1:53">
      <c r="A14" t="s">
        <v>12</v>
      </c>
      <c r="B14">
        <v>52</v>
      </c>
      <c r="C14">
        <v>20</v>
      </c>
      <c r="D14">
        <v>14</v>
      </c>
      <c r="E14">
        <v>21</v>
      </c>
      <c r="F14" s="1">
        <v>-2</v>
      </c>
      <c r="G14">
        <v>45</v>
      </c>
      <c r="H14">
        <v>12</v>
      </c>
      <c r="I14">
        <v>19</v>
      </c>
      <c r="J14" s="1">
        <v>11</v>
      </c>
      <c r="K14" s="1">
        <v>30</v>
      </c>
      <c r="L14">
        <v>12</v>
      </c>
      <c r="M14" s="1">
        <v>17</v>
      </c>
      <c r="N14" s="1">
        <v>14</v>
      </c>
      <c r="O14" s="1">
        <v>38</v>
      </c>
      <c r="P14" s="1">
        <v>6</v>
      </c>
      <c r="Q14" s="1">
        <v>18</v>
      </c>
      <c r="R14" s="1">
        <v>-1</v>
      </c>
      <c r="S14">
        <v>10</v>
      </c>
      <c r="T14" s="1">
        <v>8</v>
      </c>
      <c r="U14" s="1">
        <v>-6</v>
      </c>
      <c r="V14" s="1">
        <v>6</v>
      </c>
      <c r="W14" s="1">
        <v>9</v>
      </c>
      <c r="X14" s="1">
        <v>1</v>
      </c>
      <c r="Y14" s="1">
        <v>-7</v>
      </c>
      <c r="Z14" s="1">
        <v>-33</v>
      </c>
      <c r="AA14">
        <v>-6</v>
      </c>
      <c r="AB14" s="1">
        <v>-9</v>
      </c>
      <c r="AC14">
        <v>4</v>
      </c>
      <c r="AD14" s="1">
        <v>-16</v>
      </c>
      <c r="AE14">
        <v>-8</v>
      </c>
      <c r="AF14">
        <v>0</v>
      </c>
      <c r="AG14">
        <v>-14</v>
      </c>
      <c r="AH14">
        <v>-4</v>
      </c>
      <c r="AI14" s="1">
        <v>-4</v>
      </c>
      <c r="AJ14" s="1">
        <v>4</v>
      </c>
      <c r="AK14">
        <v>1</v>
      </c>
      <c r="AL14">
        <v>2</v>
      </c>
      <c r="AM14">
        <v>8</v>
      </c>
      <c r="AN14" s="1">
        <v>5</v>
      </c>
      <c r="AO14">
        <v>18</v>
      </c>
      <c r="AP14">
        <v>18</v>
      </c>
      <c r="AQ14" s="1">
        <v>24</v>
      </c>
      <c r="AR14" s="1">
        <v>24</v>
      </c>
      <c r="AS14" s="1">
        <v>17</v>
      </c>
      <c r="AT14">
        <v>13</v>
      </c>
      <c r="AU14" s="1">
        <v>16</v>
      </c>
      <c r="AV14" s="1">
        <v>15</v>
      </c>
      <c r="AW14" s="1">
        <v>10</v>
      </c>
      <c r="AX14">
        <v>16</v>
      </c>
      <c r="AY14" s="1"/>
      <c r="AZ14" s="1"/>
      <c r="BA14" s="1"/>
    </row>
    <row r="15" spans="1:53">
      <c r="A15" t="s">
        <v>13</v>
      </c>
      <c r="B15" s="1">
        <v>-1</v>
      </c>
      <c r="C15" s="1"/>
      <c r="D15" s="1"/>
      <c r="E15" s="1"/>
      <c r="F15" s="1">
        <v>-6</v>
      </c>
      <c r="G15" s="1"/>
      <c r="I15" s="1"/>
      <c r="J15" s="1">
        <v>5</v>
      </c>
      <c r="K15" s="1"/>
      <c r="L15" s="1"/>
      <c r="N15" s="1">
        <v>0</v>
      </c>
      <c r="O15" s="1"/>
      <c r="P15">
        <v>0</v>
      </c>
      <c r="Q15" s="1">
        <v>0</v>
      </c>
      <c r="R15" s="1">
        <v>0</v>
      </c>
      <c r="S15">
        <v>0</v>
      </c>
      <c r="T15">
        <v>0</v>
      </c>
      <c r="U15" s="1">
        <v>0</v>
      </c>
      <c r="V15" s="1">
        <v>0</v>
      </c>
      <c r="W15">
        <v>0</v>
      </c>
      <c r="X15">
        <v>0</v>
      </c>
      <c r="Y15">
        <v>0</v>
      </c>
      <c r="Z15">
        <v>-4</v>
      </c>
      <c r="AA15">
        <v>0</v>
      </c>
      <c r="AB15">
        <v>0</v>
      </c>
      <c r="AC15">
        <v>0</v>
      </c>
      <c r="AD15">
        <v>-2</v>
      </c>
      <c r="AE15">
        <v>0</v>
      </c>
      <c r="AF15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>
        <v>-1</v>
      </c>
      <c r="AM15">
        <v>0</v>
      </c>
      <c r="AN15">
        <v>0</v>
      </c>
      <c r="AO15">
        <v>0</v>
      </c>
      <c r="AP15">
        <v>-1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3">
      <c r="A16" t="s">
        <v>14</v>
      </c>
      <c r="B16">
        <v>51</v>
      </c>
      <c r="C16" s="1">
        <v>20</v>
      </c>
      <c r="D16" s="1">
        <v>14</v>
      </c>
      <c r="E16" s="1">
        <v>21</v>
      </c>
      <c r="F16" s="1">
        <v>-8</v>
      </c>
      <c r="G16" s="1">
        <v>45</v>
      </c>
      <c r="H16">
        <v>12</v>
      </c>
      <c r="I16" s="1">
        <v>19</v>
      </c>
      <c r="J16" s="1">
        <v>16</v>
      </c>
      <c r="K16" s="1">
        <v>30</v>
      </c>
      <c r="L16" s="1">
        <v>12</v>
      </c>
      <c r="M16">
        <v>17</v>
      </c>
      <c r="N16" s="1">
        <v>14</v>
      </c>
      <c r="O16">
        <v>38</v>
      </c>
      <c r="P16" s="1">
        <v>6</v>
      </c>
      <c r="Q16" s="1">
        <v>18</v>
      </c>
      <c r="R16" s="1">
        <v>-1</v>
      </c>
      <c r="S16">
        <v>10</v>
      </c>
      <c r="T16" s="1">
        <v>8</v>
      </c>
      <c r="U16">
        <v>-6</v>
      </c>
      <c r="V16" s="1">
        <v>6</v>
      </c>
      <c r="W16" s="1">
        <v>9</v>
      </c>
      <c r="X16" s="1">
        <v>1</v>
      </c>
      <c r="Y16">
        <v>-7</v>
      </c>
      <c r="Z16" s="1">
        <v>-37</v>
      </c>
      <c r="AA16">
        <v>-7</v>
      </c>
      <c r="AB16" s="1">
        <v>-9</v>
      </c>
      <c r="AC16">
        <v>4</v>
      </c>
      <c r="AD16" s="1">
        <v>-18</v>
      </c>
      <c r="AE16">
        <v>-8</v>
      </c>
      <c r="AF16" s="1">
        <v>0</v>
      </c>
      <c r="AG16">
        <v>-14</v>
      </c>
      <c r="AH16">
        <v>-4</v>
      </c>
      <c r="AI16" s="1">
        <v>-4</v>
      </c>
      <c r="AJ16" s="1">
        <v>4</v>
      </c>
      <c r="AK16" s="1">
        <v>1</v>
      </c>
      <c r="AL16" s="1">
        <v>1</v>
      </c>
      <c r="AM16">
        <v>8</v>
      </c>
      <c r="AN16" s="1">
        <v>5</v>
      </c>
      <c r="AO16">
        <v>18</v>
      </c>
      <c r="AP16">
        <v>16</v>
      </c>
      <c r="AQ16" s="1">
        <v>24</v>
      </c>
      <c r="AR16" s="1">
        <v>25</v>
      </c>
      <c r="AS16" s="1">
        <v>17</v>
      </c>
      <c r="AT16">
        <v>13</v>
      </c>
      <c r="AU16" s="1">
        <v>16</v>
      </c>
      <c r="AV16" s="1">
        <v>15</v>
      </c>
      <c r="AW16" s="1">
        <v>10</v>
      </c>
      <c r="AX16">
        <v>16</v>
      </c>
      <c r="AY16" s="1"/>
      <c r="AZ16" s="1"/>
      <c r="BA16" s="1"/>
    </row>
    <row r="19" spans="1:1">
      <c r="A19" t="s">
        <v>15</v>
      </c>
    </row>
    <row r="20" spans="1:1">
      <c r="A20" t="s">
        <v>167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8"/>
  <sheetViews>
    <sheetView workbookViewId="0">
      <selection activeCell="J7" sqref="J7"/>
    </sheetView>
  </sheetViews>
  <sheetFormatPr defaultRowHeight="16.5"/>
  <sheetData>
    <row r="1" spans="1:12" ht="18" customHeight="1" thickBot="1">
      <c r="A1" s="77" t="s">
        <v>122</v>
      </c>
      <c r="B1" s="78" t="s">
        <v>123</v>
      </c>
      <c r="C1" s="78" t="s">
        <v>124</v>
      </c>
      <c r="D1" s="79"/>
      <c r="E1" s="80"/>
    </row>
    <row r="2" spans="1:12" ht="18" customHeight="1" thickTop="1" thickBot="1">
      <c r="A2" s="146" t="s">
        <v>125</v>
      </c>
      <c r="B2" s="149" t="s">
        <v>123</v>
      </c>
      <c r="C2" s="150"/>
      <c r="D2" s="150"/>
      <c r="E2" s="150"/>
      <c r="F2" s="150"/>
      <c r="G2" s="150"/>
      <c r="H2" s="150"/>
      <c r="I2" s="150"/>
    </row>
    <row r="3" spans="1:12" ht="27">
      <c r="A3" s="147"/>
      <c r="B3" s="82">
        <v>44166</v>
      </c>
      <c r="C3" s="82">
        <v>44531</v>
      </c>
      <c r="D3" s="82">
        <v>44896</v>
      </c>
      <c r="E3" s="82">
        <v>45261</v>
      </c>
      <c r="F3" s="82">
        <v>45627</v>
      </c>
      <c r="G3" s="81" t="s">
        <v>127</v>
      </c>
      <c r="H3" s="81" t="s">
        <v>128</v>
      </c>
      <c r="I3" s="84" t="s">
        <v>129</v>
      </c>
      <c r="L3" s="97" t="s">
        <v>153</v>
      </c>
    </row>
    <row r="4" spans="1:12" ht="18" customHeight="1" thickBot="1">
      <c r="A4" s="148"/>
      <c r="B4" s="83" t="s">
        <v>126</v>
      </c>
      <c r="C4" s="83" t="s">
        <v>126</v>
      </c>
      <c r="D4" s="83" t="s">
        <v>126</v>
      </c>
      <c r="E4" s="83" t="s">
        <v>126</v>
      </c>
      <c r="F4" s="83" t="s">
        <v>126</v>
      </c>
      <c r="G4" s="83" t="s">
        <v>126</v>
      </c>
      <c r="H4" s="83" t="s">
        <v>126</v>
      </c>
      <c r="I4" s="85" t="s">
        <v>126</v>
      </c>
    </row>
    <row r="5" spans="1:12" ht="17.25" thickBot="1">
      <c r="A5" s="86" t="s">
        <v>24</v>
      </c>
      <c r="B5" s="87">
        <v>68603</v>
      </c>
      <c r="C5" s="87">
        <v>66220</v>
      </c>
      <c r="D5" s="87">
        <v>59447</v>
      </c>
      <c r="E5" s="87">
        <v>80094</v>
      </c>
      <c r="F5" s="87">
        <v>99031</v>
      </c>
      <c r="G5" s="88">
        <v>108565</v>
      </c>
      <c r="H5" s="88">
        <v>122788</v>
      </c>
      <c r="I5" s="88">
        <v>129837</v>
      </c>
    </row>
    <row r="6" spans="1:12" ht="17.25" thickBot="1">
      <c r="A6" s="86" t="s">
        <v>4</v>
      </c>
      <c r="B6" s="99">
        <v>-10541</v>
      </c>
      <c r="C6" s="99">
        <v>-13120</v>
      </c>
      <c r="D6" s="99">
        <v>-8544</v>
      </c>
      <c r="E6" s="87">
        <v>2333</v>
      </c>
      <c r="F6" s="87">
        <v>5027</v>
      </c>
      <c r="G6" s="88">
        <v>7368</v>
      </c>
      <c r="H6" s="88">
        <v>10823</v>
      </c>
      <c r="I6" s="88">
        <v>12716</v>
      </c>
    </row>
    <row r="7" spans="1:12" ht="41.25" thickBot="1">
      <c r="A7" s="86" t="s">
        <v>130</v>
      </c>
      <c r="B7" s="99">
        <v>-10541</v>
      </c>
      <c r="C7" s="99">
        <v>-13120</v>
      </c>
      <c r="D7" s="99">
        <v>-8544</v>
      </c>
      <c r="E7" s="87">
        <v>2333</v>
      </c>
      <c r="F7" s="87">
        <v>5027</v>
      </c>
      <c r="G7" s="89"/>
      <c r="H7" s="89"/>
      <c r="I7" s="89"/>
    </row>
    <row r="8" spans="1:12" ht="27.75" thickBot="1">
      <c r="A8" s="86" t="s">
        <v>131</v>
      </c>
      <c r="B8" s="99">
        <v>-14750</v>
      </c>
      <c r="C8" s="99">
        <v>-13498</v>
      </c>
      <c r="D8" s="99">
        <v>-5547</v>
      </c>
      <c r="E8" s="99">
        <v>-2957</v>
      </c>
      <c r="F8" s="99">
        <v>-3155</v>
      </c>
      <c r="G8" s="88">
        <v>5950</v>
      </c>
      <c r="H8" s="88">
        <v>9775</v>
      </c>
      <c r="I8" s="88">
        <v>11431</v>
      </c>
    </row>
    <row r="9" spans="1:12" ht="27.75" thickBot="1">
      <c r="A9" s="86" t="s">
        <v>96</v>
      </c>
      <c r="B9" s="99">
        <v>-14927</v>
      </c>
      <c r="C9" s="99">
        <v>-14521</v>
      </c>
      <c r="D9" s="99">
        <v>-6274</v>
      </c>
      <c r="E9" s="99">
        <v>-1556</v>
      </c>
      <c r="F9" s="90">
        <v>539</v>
      </c>
      <c r="G9" s="88">
        <v>4758</v>
      </c>
      <c r="H9" s="88">
        <v>7716</v>
      </c>
      <c r="I9" s="88">
        <v>8659</v>
      </c>
    </row>
    <row r="10" spans="1:12" ht="41.25" thickBot="1">
      <c r="A10" s="86" t="s">
        <v>132</v>
      </c>
      <c r="B10" s="99">
        <v>-14824</v>
      </c>
      <c r="C10" s="99">
        <v>-14451</v>
      </c>
      <c r="D10" s="99">
        <v>-6194</v>
      </c>
      <c r="E10" s="99">
        <v>-1483</v>
      </c>
      <c r="F10" s="90">
        <v>639</v>
      </c>
      <c r="G10" s="88">
        <v>4819</v>
      </c>
      <c r="H10" s="88">
        <v>7735</v>
      </c>
      <c r="I10" s="88">
        <v>8995</v>
      </c>
    </row>
    <row r="11" spans="1:12" ht="41.25" thickBot="1">
      <c r="A11" s="86" t="s">
        <v>133</v>
      </c>
      <c r="B11" s="92">
        <v>-103</v>
      </c>
      <c r="C11" s="92">
        <v>-70</v>
      </c>
      <c r="D11" s="92">
        <v>-80</v>
      </c>
      <c r="E11" s="92">
        <v>-73</v>
      </c>
      <c r="F11" s="92">
        <v>-100</v>
      </c>
      <c r="G11" s="89"/>
      <c r="H11" s="89"/>
      <c r="I11" s="89"/>
    </row>
    <row r="12" spans="1:12" ht="17.25" thickBot="1">
      <c r="A12" s="86" t="s">
        <v>57</v>
      </c>
      <c r="B12" s="87">
        <v>129222</v>
      </c>
      <c r="C12" s="87">
        <v>121386</v>
      </c>
      <c r="D12" s="87">
        <v>144917</v>
      </c>
      <c r="E12" s="87">
        <v>155934</v>
      </c>
      <c r="F12" s="87">
        <v>171946</v>
      </c>
      <c r="G12" s="88">
        <v>174459</v>
      </c>
      <c r="H12" s="88">
        <v>186764</v>
      </c>
      <c r="I12" s="88">
        <v>197419</v>
      </c>
    </row>
    <row r="13" spans="1:12" ht="17.25" thickBot="1">
      <c r="A13" s="86" t="s">
        <v>40</v>
      </c>
      <c r="B13" s="87">
        <v>92039</v>
      </c>
      <c r="C13" s="87">
        <v>80413</v>
      </c>
      <c r="D13" s="87">
        <v>109198</v>
      </c>
      <c r="E13" s="87">
        <v>121842</v>
      </c>
      <c r="F13" s="87">
        <v>134452</v>
      </c>
      <c r="G13" s="88">
        <v>131579</v>
      </c>
      <c r="H13" s="88">
        <v>135672</v>
      </c>
      <c r="I13" s="88">
        <v>136120</v>
      </c>
    </row>
    <row r="14" spans="1:12" ht="17.25" thickBot="1">
      <c r="A14" s="86" t="s">
        <v>38</v>
      </c>
      <c r="B14" s="87">
        <v>37182</v>
      </c>
      <c r="C14" s="87">
        <v>40973</v>
      </c>
      <c r="D14" s="87">
        <v>35719</v>
      </c>
      <c r="E14" s="87">
        <v>34092</v>
      </c>
      <c r="F14" s="87">
        <v>37495</v>
      </c>
      <c r="G14" s="88">
        <v>42879</v>
      </c>
      <c r="H14" s="88">
        <v>51093</v>
      </c>
      <c r="I14" s="88">
        <v>61299</v>
      </c>
    </row>
    <row r="15" spans="1:12" ht="27.75" thickBot="1">
      <c r="A15" s="86" t="s">
        <v>134</v>
      </c>
      <c r="B15" s="87">
        <v>37242</v>
      </c>
      <c r="C15" s="87">
        <v>41110</v>
      </c>
      <c r="D15" s="87">
        <v>35945</v>
      </c>
      <c r="E15" s="87">
        <v>34393</v>
      </c>
      <c r="F15" s="87">
        <v>37946</v>
      </c>
      <c r="G15" s="88">
        <v>43058</v>
      </c>
      <c r="H15" s="88">
        <v>51172</v>
      </c>
      <c r="I15" s="88">
        <v>61358</v>
      </c>
    </row>
    <row r="16" spans="1:12" ht="41.25" thickBot="1">
      <c r="A16" s="86" t="s">
        <v>135</v>
      </c>
      <c r="B16" s="92">
        <v>-60</v>
      </c>
      <c r="C16" s="92">
        <v>-138</v>
      </c>
      <c r="D16" s="92">
        <v>-226</v>
      </c>
      <c r="E16" s="92">
        <v>-301</v>
      </c>
      <c r="F16" s="92">
        <v>-451</v>
      </c>
      <c r="G16" s="89"/>
      <c r="H16" s="89"/>
      <c r="I16" s="89"/>
    </row>
    <row r="17" spans="1:9" ht="17.25" thickBot="1">
      <c r="A17" s="86" t="s">
        <v>136</v>
      </c>
      <c r="B17" s="87">
        <v>31506</v>
      </c>
      <c r="C17" s="87">
        <v>8801</v>
      </c>
      <c r="D17" s="87">
        <v>8801</v>
      </c>
      <c r="E17" s="87">
        <v>8801</v>
      </c>
      <c r="F17" s="87">
        <v>8801</v>
      </c>
      <c r="G17" s="88">
        <v>8800</v>
      </c>
      <c r="H17" s="88">
        <v>8800</v>
      </c>
      <c r="I17" s="88">
        <v>8800</v>
      </c>
    </row>
    <row r="18" spans="1:9" ht="27.75" thickBot="1">
      <c r="A18" s="86" t="s">
        <v>137</v>
      </c>
      <c r="B18" s="99">
        <v>-2439</v>
      </c>
      <c r="C18" s="87">
        <v>8450</v>
      </c>
      <c r="D18" s="99">
        <v>-16930</v>
      </c>
      <c r="E18" s="99">
        <v>-5165</v>
      </c>
      <c r="F18" s="87">
        <v>6545</v>
      </c>
      <c r="G18" s="88">
        <v>6473</v>
      </c>
      <c r="H18" s="88">
        <v>9329</v>
      </c>
      <c r="I18" s="88">
        <v>9143</v>
      </c>
    </row>
    <row r="19" spans="1:9" ht="27.75" thickBot="1">
      <c r="A19" s="86" t="s">
        <v>138</v>
      </c>
      <c r="B19" s="99">
        <v>-1668</v>
      </c>
      <c r="C19" s="90">
        <v>998</v>
      </c>
      <c r="D19" s="87">
        <v>11021</v>
      </c>
      <c r="E19" s="99">
        <v>-1947</v>
      </c>
      <c r="F19" s="87">
        <v>3105</v>
      </c>
      <c r="G19" s="93">
        <v>-650</v>
      </c>
      <c r="H19" s="109">
        <v>-1703</v>
      </c>
      <c r="I19" s="91">
        <v>633</v>
      </c>
    </row>
    <row r="20" spans="1:9" ht="27.75" thickBot="1">
      <c r="A20" s="86" t="s">
        <v>139</v>
      </c>
      <c r="B20" s="87">
        <v>10114</v>
      </c>
      <c r="C20" s="99">
        <v>-13691</v>
      </c>
      <c r="D20" s="87">
        <v>9468</v>
      </c>
      <c r="E20" s="87">
        <v>3760</v>
      </c>
      <c r="F20" s="99">
        <v>-5992</v>
      </c>
      <c r="G20" s="109">
        <v>-1865</v>
      </c>
      <c r="H20" s="109">
        <v>-1401</v>
      </c>
      <c r="I20" s="109">
        <v>-1765</v>
      </c>
    </row>
    <row r="21" spans="1:9" ht="17.25" thickBot="1">
      <c r="A21" s="86" t="s">
        <v>140</v>
      </c>
      <c r="B21" s="90">
        <v>978</v>
      </c>
      <c r="C21" s="90">
        <v>394</v>
      </c>
      <c r="D21" s="90">
        <v>624</v>
      </c>
      <c r="E21" s="87">
        <v>1534</v>
      </c>
      <c r="F21" s="87">
        <v>1734</v>
      </c>
      <c r="G21" s="88">
        <v>1852</v>
      </c>
      <c r="H21" s="88">
        <v>1976</v>
      </c>
      <c r="I21" s="88">
        <v>2341</v>
      </c>
    </row>
    <row r="22" spans="1:9" ht="17.25" thickBot="1">
      <c r="A22" s="86" t="s">
        <v>91</v>
      </c>
      <c r="B22" s="99">
        <v>-3418</v>
      </c>
      <c r="C22" s="87">
        <v>8056</v>
      </c>
      <c r="D22" s="99">
        <v>-17554</v>
      </c>
      <c r="E22" s="99">
        <v>-6699</v>
      </c>
      <c r="F22" s="87">
        <v>4811</v>
      </c>
      <c r="G22" s="88">
        <v>4363</v>
      </c>
      <c r="H22" s="88">
        <v>5840</v>
      </c>
      <c r="I22" s="88">
        <v>5361</v>
      </c>
    </row>
    <row r="23" spans="1:9" ht="27.75" thickBot="1">
      <c r="A23" s="86" t="s">
        <v>141</v>
      </c>
      <c r="B23" s="87">
        <v>48516</v>
      </c>
      <c r="C23" s="87">
        <v>22723</v>
      </c>
      <c r="D23" s="87">
        <v>31196</v>
      </c>
      <c r="E23" s="87">
        <v>36813</v>
      </c>
      <c r="F23" s="87">
        <v>35436</v>
      </c>
      <c r="G23" s="89"/>
      <c r="H23" s="89"/>
      <c r="I23" s="89"/>
    </row>
    <row r="24" spans="1:9" ht="27.75" thickBot="1">
      <c r="A24" s="86" t="s">
        <v>142</v>
      </c>
      <c r="B24" s="92">
        <v>-15.37</v>
      </c>
      <c r="C24" s="92">
        <v>-19.809999999999999</v>
      </c>
      <c r="D24" s="92">
        <v>-14.37</v>
      </c>
      <c r="E24" s="90">
        <v>2.91</v>
      </c>
      <c r="F24" s="90">
        <v>5.08</v>
      </c>
      <c r="G24" s="91">
        <v>6.79</v>
      </c>
      <c r="H24" s="91">
        <v>8.81</v>
      </c>
      <c r="I24" s="91">
        <v>9.7899999999999991</v>
      </c>
    </row>
    <row r="25" spans="1:9" ht="17.25" thickBot="1">
      <c r="A25" s="86" t="s">
        <v>143</v>
      </c>
      <c r="B25" s="92">
        <v>-21.76</v>
      </c>
      <c r="C25" s="92">
        <v>-21.93</v>
      </c>
      <c r="D25" s="92">
        <v>-10.55</v>
      </c>
      <c r="E25" s="92">
        <v>-1.94</v>
      </c>
      <c r="F25" s="90">
        <v>0.54</v>
      </c>
      <c r="G25" s="91">
        <v>4.38</v>
      </c>
      <c r="H25" s="91">
        <v>6.28</v>
      </c>
      <c r="I25" s="91">
        <v>6.67</v>
      </c>
    </row>
    <row r="26" spans="1:9" ht="17.25" thickBot="1">
      <c r="A26" s="86" t="s">
        <v>144</v>
      </c>
      <c r="B26" s="92">
        <v>-33.049999999999997</v>
      </c>
      <c r="C26" s="92">
        <v>-36.89</v>
      </c>
      <c r="D26" s="92">
        <v>-16.079999999999998</v>
      </c>
      <c r="E26" s="92">
        <v>-4.22</v>
      </c>
      <c r="F26" s="90">
        <v>1.77</v>
      </c>
      <c r="G26" s="91">
        <v>11.9</v>
      </c>
      <c r="H26" s="91">
        <v>16.420000000000002</v>
      </c>
      <c r="I26" s="91">
        <v>15.99</v>
      </c>
    </row>
    <row r="27" spans="1:9" ht="17.25" thickBot="1">
      <c r="A27" s="86" t="s">
        <v>145</v>
      </c>
      <c r="B27" s="92">
        <v>-11.26</v>
      </c>
      <c r="C27" s="92">
        <v>-11.59</v>
      </c>
      <c r="D27" s="92">
        <v>-4.71</v>
      </c>
      <c r="E27" s="92">
        <v>-1.03</v>
      </c>
      <c r="F27" s="90">
        <v>0.33</v>
      </c>
      <c r="G27" s="91">
        <v>2.75</v>
      </c>
      <c r="H27" s="91">
        <v>4.2699999999999996</v>
      </c>
      <c r="I27" s="91">
        <v>4.51</v>
      </c>
    </row>
    <row r="28" spans="1:9" ht="17.25" thickBot="1">
      <c r="A28" s="86" t="s">
        <v>94</v>
      </c>
      <c r="B28" s="90">
        <v>247.54</v>
      </c>
      <c r="C28" s="90">
        <v>196.26</v>
      </c>
      <c r="D28" s="90">
        <v>305.70999999999998</v>
      </c>
      <c r="E28" s="90">
        <v>357.39</v>
      </c>
      <c r="F28" s="90">
        <v>358.59</v>
      </c>
      <c r="G28" s="91">
        <v>306.86</v>
      </c>
      <c r="H28" s="91">
        <v>265.54000000000002</v>
      </c>
      <c r="I28" s="91">
        <v>222.06</v>
      </c>
    </row>
    <row r="29" spans="1:9" ht="27.75" thickBot="1">
      <c r="A29" s="86" t="s">
        <v>146</v>
      </c>
      <c r="B29" s="90">
        <v>57.72</v>
      </c>
      <c r="C29" s="90">
        <v>469.56</v>
      </c>
      <c r="D29" s="90">
        <v>288.27</v>
      </c>
      <c r="E29" s="90">
        <v>264.44</v>
      </c>
      <c r="F29" s="90">
        <v>268.14999999999998</v>
      </c>
      <c r="G29" s="89"/>
      <c r="H29" s="89"/>
      <c r="I29" s="89"/>
    </row>
    <row r="30" spans="1:9" ht="17.25" thickBot="1">
      <c r="A30" s="86" t="s">
        <v>87</v>
      </c>
      <c r="B30" s="99">
        <v>-2201</v>
      </c>
      <c r="C30" s="99">
        <v>-2053</v>
      </c>
      <c r="D30" s="92">
        <v>-704</v>
      </c>
      <c r="E30" s="92">
        <v>-168</v>
      </c>
      <c r="F30" s="90">
        <v>73</v>
      </c>
      <c r="G30" s="91">
        <v>548</v>
      </c>
      <c r="H30" s="91">
        <v>879</v>
      </c>
      <c r="I30" s="88">
        <v>1022</v>
      </c>
    </row>
    <row r="31" spans="1:9" ht="17.25" thickBot="1">
      <c r="A31" s="86" t="s">
        <v>147</v>
      </c>
      <c r="B31" s="100" t="s">
        <v>89</v>
      </c>
      <c r="C31" s="100" t="s">
        <v>89</v>
      </c>
      <c r="D31" s="100" t="s">
        <v>89</v>
      </c>
      <c r="E31" s="100" t="s">
        <v>89</v>
      </c>
      <c r="F31" s="90">
        <v>155.69999999999999</v>
      </c>
      <c r="G31" s="91">
        <v>23.23</v>
      </c>
      <c r="H31" s="91">
        <v>14.47</v>
      </c>
      <c r="I31" s="91">
        <v>12.45</v>
      </c>
    </row>
    <row r="32" spans="1:9" ht="17.25" thickBot="1">
      <c r="A32" s="86" t="s">
        <v>88</v>
      </c>
      <c r="B32" s="87">
        <v>5750</v>
      </c>
      <c r="C32" s="87">
        <v>4813</v>
      </c>
      <c r="D32" s="87">
        <v>4208</v>
      </c>
      <c r="E32" s="87">
        <v>4027</v>
      </c>
      <c r="F32" s="87">
        <v>4443</v>
      </c>
      <c r="G32" s="88">
        <v>5041</v>
      </c>
      <c r="H32" s="88">
        <v>5991</v>
      </c>
      <c r="I32" s="88">
        <v>7183</v>
      </c>
    </row>
    <row r="33" spans="1:9" ht="17.25" thickBot="1">
      <c r="A33" s="86" t="s">
        <v>148</v>
      </c>
      <c r="B33" s="90">
        <v>1.1499999999999999</v>
      </c>
      <c r="C33" s="90">
        <v>1.18</v>
      </c>
      <c r="D33" s="90">
        <v>1.21</v>
      </c>
      <c r="E33" s="90">
        <v>1.92</v>
      </c>
      <c r="F33" s="90">
        <v>2.54</v>
      </c>
      <c r="G33" s="91">
        <v>2.52</v>
      </c>
      <c r="H33" s="91">
        <v>2.12</v>
      </c>
      <c r="I33" s="91">
        <v>1.77</v>
      </c>
    </row>
    <row r="34" spans="1:9" ht="27.75" thickBot="1">
      <c r="A34" s="86" t="s">
        <v>149</v>
      </c>
      <c r="B34" s="90">
        <v>0</v>
      </c>
      <c r="C34" s="100"/>
      <c r="D34" s="100"/>
      <c r="E34" s="100"/>
      <c r="F34" s="100"/>
      <c r="G34" s="91">
        <v>6</v>
      </c>
      <c r="H34" s="91">
        <v>11</v>
      </c>
      <c r="I34" s="91">
        <v>31</v>
      </c>
    </row>
    <row r="35" spans="1:9" ht="27.75" thickBot="1">
      <c r="A35" s="86" t="s">
        <v>150</v>
      </c>
      <c r="B35" s="90">
        <v>0</v>
      </c>
      <c r="C35" s="100"/>
      <c r="D35" s="100"/>
      <c r="E35" s="100"/>
      <c r="F35" s="100"/>
      <c r="G35" s="91">
        <v>0.04</v>
      </c>
      <c r="H35" s="91">
        <v>0.09</v>
      </c>
      <c r="I35" s="91">
        <v>0.24</v>
      </c>
    </row>
    <row r="36" spans="1:9" ht="27.75" thickBot="1">
      <c r="A36" s="86" t="s">
        <v>151</v>
      </c>
      <c r="B36" s="90">
        <v>0</v>
      </c>
      <c r="C36" s="90">
        <v>0</v>
      </c>
      <c r="D36" s="90">
        <v>0</v>
      </c>
      <c r="E36" s="90">
        <v>0</v>
      </c>
      <c r="F36" s="100"/>
      <c r="G36" s="91">
        <v>1.01</v>
      </c>
      <c r="H36" s="91">
        <v>1.26</v>
      </c>
      <c r="I36" s="91">
        <v>2.99</v>
      </c>
    </row>
    <row r="37" spans="1:9" ht="41.25" thickBot="1">
      <c r="A37" s="94" t="s">
        <v>152</v>
      </c>
      <c r="B37" s="95">
        <v>673516444</v>
      </c>
      <c r="C37" s="95">
        <v>880000000</v>
      </c>
      <c r="D37" s="95">
        <v>880000000</v>
      </c>
      <c r="E37" s="95">
        <v>880000000</v>
      </c>
      <c r="F37" s="95">
        <v>880000000</v>
      </c>
      <c r="G37" s="96"/>
      <c r="H37" s="96"/>
      <c r="I37" s="96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 xr:uid="{98E14D3D-B370-43F4-8F7D-412F82823563}"/>
    <hyperlink ref="B1" r:id="rId2" tooltip="연간" display="javascript:;" xr:uid="{00559BC2-5135-4B36-A680-E4C3E2A1A822}"/>
    <hyperlink ref="C1" r:id="rId3" tooltip="분기" display="javascript:;" xr:uid="{7E73903D-6565-4197-B53F-96ED14A044FE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연간요약</vt:lpstr>
      <vt:lpstr>분기요약</vt:lpstr>
      <vt:lpstr>기타정보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2025-03-29T16:31:58Z</dcterms:created>
  <dcterms:modified xsi:type="dcterms:W3CDTF">2025-04-17T14:56:14Z</dcterms:modified>
</cp:coreProperties>
</file>