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E36A96BE-2A7D-4558-9BA9-9C93B9D76E32}" xr6:coauthVersionLast="47" xr6:coauthVersionMax="47" xr10:uidLastSave="{00000000-0000-0000-0000-000000000000}"/>
  <bookViews>
    <workbookView xWindow="28680" yWindow="-60" windowWidth="29040" windowHeight="15840" xr2:uid="{1759234D-30EE-461E-8322-73F2168A7125}"/>
  </bookViews>
  <sheets>
    <sheet name="전선" sheetId="1" r:id="rId1"/>
    <sheet name="전선2" sheetId="5" r:id="rId2"/>
    <sheet name="Sheet2" sheetId="2" r:id="rId3"/>
    <sheet name="원전" sheetId="3" r:id="rId4"/>
    <sheet name="Sheet3" sheetId="4" r:id="rId5"/>
    <sheet name="반도체" sheetId="6" r:id="rId6"/>
    <sheet name="Sheet1" sheetId="7" r:id="rId7"/>
    <sheet name="Sheet4" sheetId="8" r:id="rId8"/>
    <sheet name="Sheet5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3" i="6" l="1"/>
  <c r="X52" i="6"/>
  <c r="X46" i="6"/>
  <c r="E46" i="6" s="1"/>
  <c r="X41" i="6"/>
  <c r="S53" i="9"/>
  <c r="S39" i="9"/>
  <c r="S18" i="9"/>
  <c r="S4" i="9"/>
  <c r="S16" i="7"/>
  <c r="S17" i="7"/>
  <c r="S15" i="7"/>
  <c r="S14" i="7"/>
  <c r="S13" i="7"/>
  <c r="E41" i="6"/>
  <c r="E42" i="6"/>
  <c r="E43" i="6"/>
  <c r="E44" i="6"/>
  <c r="E45" i="6"/>
  <c r="E47" i="6"/>
  <c r="E40" i="6"/>
  <c r="L63" i="6"/>
  <c r="M63" i="6"/>
  <c r="N63" i="6"/>
  <c r="O63" i="6"/>
  <c r="P63" i="6"/>
  <c r="Q63" i="6"/>
  <c r="R63" i="6"/>
  <c r="S63" i="6"/>
  <c r="T63" i="6"/>
  <c r="U63" i="6"/>
  <c r="V63" i="6"/>
  <c r="W63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L68" i="6"/>
  <c r="M68" i="6"/>
  <c r="N68" i="6"/>
  <c r="O68" i="6"/>
  <c r="P68" i="6"/>
  <c r="Q68" i="6"/>
  <c r="R68" i="6"/>
  <c r="S68" i="6"/>
  <c r="T68" i="6"/>
  <c r="U68" i="6"/>
  <c r="V68" i="6"/>
  <c r="W68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M62" i="6"/>
  <c r="N62" i="6"/>
  <c r="O62" i="6"/>
  <c r="P62" i="6"/>
  <c r="Q62" i="6"/>
  <c r="R62" i="6"/>
  <c r="S62" i="6"/>
  <c r="T62" i="6"/>
  <c r="U62" i="6"/>
  <c r="V62" i="6"/>
  <c r="W62" i="6"/>
  <c r="X62" i="6"/>
  <c r="L62" i="6"/>
  <c r="L52" i="6"/>
  <c r="M52" i="6"/>
  <c r="N52" i="6"/>
  <c r="O52" i="6"/>
  <c r="P52" i="6"/>
  <c r="Q52" i="6"/>
  <c r="R52" i="6"/>
  <c r="S52" i="6"/>
  <c r="T52" i="6"/>
  <c r="U52" i="6"/>
  <c r="V52" i="6"/>
  <c r="W52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L57" i="6"/>
  <c r="M57" i="6"/>
  <c r="N57" i="6"/>
  <c r="O57" i="6"/>
  <c r="P57" i="6"/>
  <c r="Q57" i="6"/>
  <c r="R57" i="6"/>
  <c r="S57" i="6"/>
  <c r="T57" i="6"/>
  <c r="U57" i="6"/>
  <c r="V57" i="6"/>
  <c r="W57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M51" i="6"/>
  <c r="N51" i="6"/>
  <c r="O51" i="6"/>
  <c r="P51" i="6"/>
  <c r="Q51" i="6"/>
  <c r="R51" i="6"/>
  <c r="S51" i="6"/>
  <c r="T51" i="6"/>
  <c r="U51" i="6"/>
  <c r="V51" i="6"/>
  <c r="W51" i="6"/>
  <c r="X51" i="6"/>
  <c r="L51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H41" i="6"/>
  <c r="H42" i="6"/>
  <c r="H43" i="6"/>
  <c r="H40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H13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H26" i="6"/>
  <c r="S50" i="5"/>
  <c r="S49" i="5"/>
  <c r="S48" i="5"/>
  <c r="S47" i="5"/>
  <c r="S46" i="5"/>
  <c r="S29" i="5" l="1"/>
  <c r="S28" i="5"/>
  <c r="S27" i="5"/>
  <c r="S26" i="5"/>
  <c r="S25" i="5"/>
  <c r="S8" i="5"/>
  <c r="S6" i="5"/>
  <c r="S7" i="5"/>
  <c r="S5" i="5"/>
  <c r="S4" i="5"/>
  <c r="M6" i="2"/>
  <c r="L4" i="2"/>
  <c r="L6" i="2" s="1"/>
  <c r="K4" i="2"/>
  <c r="K6" i="2" s="1"/>
  <c r="H37" i="2"/>
  <c r="H36" i="2"/>
  <c r="H35" i="2"/>
  <c r="H34" i="2"/>
  <c r="H31" i="2"/>
  <c r="H30" i="2"/>
  <c r="H29" i="2"/>
  <c r="H28" i="2"/>
  <c r="H25" i="2"/>
  <c r="H24" i="2"/>
  <c r="H23" i="2"/>
  <c r="H22" i="2"/>
  <c r="H21" i="2"/>
  <c r="G37" i="2"/>
  <c r="G36" i="2"/>
  <c r="G35" i="2"/>
  <c r="G34" i="2"/>
  <c r="G31" i="2"/>
  <c r="G30" i="2"/>
  <c r="G29" i="2"/>
  <c r="G28" i="2"/>
  <c r="G25" i="2"/>
  <c r="G24" i="2"/>
  <c r="G23" i="2"/>
  <c r="G22" i="2"/>
  <c r="G21" i="2"/>
  <c r="F38" i="2"/>
  <c r="F37" i="2"/>
  <c r="F36" i="2"/>
  <c r="F35" i="2"/>
  <c r="F34" i="2"/>
  <c r="F32" i="2"/>
  <c r="F31" i="2"/>
  <c r="F30" i="2"/>
  <c r="F29" i="2"/>
  <c r="F28" i="2"/>
  <c r="F26" i="2"/>
  <c r="F25" i="2"/>
  <c r="F24" i="2"/>
  <c r="F23" i="2"/>
  <c r="F22" i="2"/>
  <c r="F21" i="2"/>
  <c r="E38" i="2"/>
  <c r="E37" i="2"/>
  <c r="E36" i="2"/>
  <c r="E35" i="2"/>
  <c r="E34" i="2"/>
  <c r="E32" i="2"/>
  <c r="E31" i="2"/>
  <c r="E30" i="2"/>
  <c r="E29" i="2"/>
  <c r="E28" i="2"/>
  <c r="E26" i="2"/>
  <c r="E25" i="2"/>
  <c r="E24" i="2"/>
  <c r="E23" i="2"/>
  <c r="E22" i="2"/>
  <c r="E21" i="2"/>
  <c r="D38" i="2"/>
  <c r="D37" i="2"/>
  <c r="D36" i="2"/>
  <c r="D35" i="2"/>
  <c r="D34" i="2"/>
  <c r="D32" i="2"/>
  <c r="D31" i="2"/>
  <c r="D30" i="2"/>
  <c r="D29" i="2"/>
  <c r="D28" i="2"/>
  <c r="D26" i="2"/>
  <c r="D25" i="2"/>
  <c r="D24" i="2"/>
  <c r="D23" i="2"/>
  <c r="D22" i="2"/>
  <c r="D21" i="2"/>
  <c r="Q47" i="1" l="1"/>
  <c r="Q46" i="1"/>
  <c r="Q45" i="1"/>
  <c r="Q44" i="1"/>
  <c r="Q41" i="1"/>
  <c r="Q40" i="1"/>
  <c r="Q39" i="1"/>
  <c r="Q38" i="1"/>
  <c r="Q35" i="1"/>
  <c r="Q34" i="1"/>
  <c r="Q33" i="1"/>
  <c r="Q32" i="1"/>
  <c r="Q31" i="1"/>
  <c r="P48" i="1"/>
  <c r="P47" i="1"/>
  <c r="P46" i="1"/>
  <c r="P45" i="1"/>
  <c r="P44" i="1"/>
  <c r="P42" i="1"/>
  <c r="P41" i="1"/>
  <c r="P40" i="1"/>
  <c r="P39" i="1"/>
  <c r="P38" i="1"/>
  <c r="P36" i="1"/>
  <c r="P35" i="1"/>
  <c r="P34" i="1"/>
  <c r="P33" i="1"/>
  <c r="P32" i="1"/>
  <c r="P31" i="1"/>
  <c r="O47" i="1"/>
  <c r="O46" i="1"/>
  <c r="O45" i="1"/>
  <c r="O44" i="1"/>
  <c r="O41" i="1"/>
  <c r="O40" i="1"/>
  <c r="O39" i="1"/>
  <c r="O38" i="1"/>
  <c r="O35" i="1"/>
  <c r="O34" i="1"/>
  <c r="O33" i="1"/>
  <c r="O32" i="1"/>
  <c r="O31" i="1"/>
  <c r="N47" i="1"/>
  <c r="N46" i="1"/>
  <c r="N45" i="1"/>
  <c r="N44" i="1"/>
  <c r="N41" i="1"/>
  <c r="N40" i="1"/>
  <c r="N39" i="1"/>
  <c r="N38" i="1"/>
  <c r="N35" i="1"/>
  <c r="N34" i="1"/>
  <c r="N33" i="1"/>
  <c r="N32" i="1"/>
  <c r="N31" i="1"/>
  <c r="M47" i="1"/>
  <c r="M46" i="1"/>
  <c r="M45" i="1"/>
  <c r="M44" i="1"/>
  <c r="M41" i="1"/>
  <c r="M40" i="1"/>
  <c r="M39" i="1"/>
  <c r="M38" i="1"/>
  <c r="M35" i="1"/>
  <c r="M34" i="1"/>
  <c r="M33" i="1"/>
  <c r="M32" i="1"/>
  <c r="M31" i="1"/>
  <c r="L47" i="1"/>
  <c r="L46" i="1"/>
  <c r="L45" i="1"/>
  <c r="L44" i="1"/>
  <c r="L41" i="1"/>
  <c r="L40" i="1"/>
  <c r="L39" i="1"/>
  <c r="L38" i="1"/>
  <c r="L35" i="1"/>
  <c r="L34" i="1"/>
  <c r="L33" i="1"/>
  <c r="L32" i="1"/>
  <c r="L31" i="1"/>
  <c r="K48" i="1"/>
  <c r="K47" i="1"/>
  <c r="K46" i="1"/>
  <c r="K45" i="1"/>
  <c r="K44" i="1"/>
  <c r="K42" i="1"/>
  <c r="K41" i="1"/>
  <c r="K40" i="1"/>
  <c r="K39" i="1"/>
  <c r="K38" i="1"/>
  <c r="K36" i="1"/>
  <c r="K35" i="1"/>
  <c r="K34" i="1"/>
  <c r="K33" i="1"/>
  <c r="K32" i="1"/>
  <c r="K31" i="1"/>
  <c r="J48" i="1"/>
  <c r="J47" i="1"/>
  <c r="J46" i="1"/>
  <c r="J45" i="1"/>
  <c r="J44" i="1"/>
  <c r="J42" i="1"/>
  <c r="J41" i="1"/>
  <c r="J40" i="1"/>
  <c r="J39" i="1"/>
  <c r="J38" i="1"/>
  <c r="J36" i="1"/>
  <c r="J35" i="1"/>
  <c r="J34" i="1"/>
  <c r="J33" i="1"/>
  <c r="J32" i="1"/>
  <c r="J31" i="1"/>
  <c r="I48" i="1"/>
  <c r="I47" i="1"/>
  <c r="I46" i="1"/>
  <c r="I45" i="1"/>
  <c r="I44" i="1"/>
  <c r="I42" i="1"/>
  <c r="I41" i="1"/>
  <c r="I40" i="1"/>
  <c r="I39" i="1"/>
  <c r="I38" i="1"/>
  <c r="I36" i="1"/>
  <c r="I35" i="1"/>
  <c r="I34" i="1"/>
  <c r="I33" i="1"/>
  <c r="I32" i="1"/>
  <c r="I31" i="1"/>
  <c r="D38" i="1" l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E42" i="1"/>
  <c r="F42" i="1"/>
  <c r="G42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E48" i="1"/>
  <c r="F48" i="1"/>
  <c r="G48" i="1"/>
  <c r="C48" i="1"/>
  <c r="C47" i="1"/>
  <c r="C46" i="1"/>
  <c r="C45" i="1"/>
  <c r="C44" i="1"/>
  <c r="C39" i="1"/>
  <c r="C40" i="1"/>
  <c r="C41" i="1"/>
  <c r="C42" i="1"/>
  <c r="C38" i="1"/>
  <c r="H35" i="1"/>
  <c r="H34" i="1"/>
  <c r="H33" i="1"/>
  <c r="H32" i="1"/>
  <c r="H31" i="1"/>
  <c r="G36" i="1"/>
  <c r="G35" i="1"/>
  <c r="G34" i="1"/>
  <c r="G33" i="1"/>
  <c r="G32" i="1"/>
  <c r="G31" i="1"/>
  <c r="F36" i="1"/>
  <c r="F35" i="1"/>
  <c r="F34" i="1"/>
  <c r="F33" i="1"/>
  <c r="F32" i="1"/>
  <c r="F31" i="1"/>
  <c r="E36" i="1"/>
  <c r="E35" i="1"/>
  <c r="E34" i="1"/>
  <c r="E33" i="1"/>
  <c r="E32" i="1"/>
  <c r="E31" i="1"/>
  <c r="D35" i="1"/>
  <c r="D34" i="1"/>
  <c r="D33" i="1"/>
  <c r="D32" i="1"/>
  <c r="D31" i="1"/>
  <c r="C32" i="1"/>
  <c r="C33" i="1"/>
  <c r="C34" i="1"/>
  <c r="C35" i="1"/>
  <c r="C36" i="1"/>
  <c r="C31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I7" i="1"/>
  <c r="I8" i="1"/>
  <c r="I9" i="1"/>
  <c r="I6" i="1"/>
</calcChain>
</file>

<file path=xl/sharedStrings.xml><?xml version="1.0" encoding="utf-8"?>
<sst xmlns="http://schemas.openxmlformats.org/spreadsheetml/2006/main" count="1011" uniqueCount="123">
  <si>
    <t>LS Electric</t>
    <phoneticPr fontId="2" type="noConversion"/>
  </si>
  <si>
    <t>대한전선</t>
    <phoneticPr fontId="2" type="noConversion"/>
  </si>
  <si>
    <t>가온전선</t>
    <phoneticPr fontId="2" type="noConversion"/>
  </si>
  <si>
    <t>대원전선</t>
    <phoneticPr fontId="2" type="noConversion"/>
  </si>
  <si>
    <t>LS마린솔루션</t>
    <phoneticPr fontId="2" type="noConversion"/>
  </si>
  <si>
    <t>수주잔고</t>
    <phoneticPr fontId="2" type="noConversion"/>
  </si>
  <si>
    <t>단위 : 억</t>
    <phoneticPr fontId="2" type="noConversion"/>
  </si>
  <si>
    <t>매출</t>
    <phoneticPr fontId="2" type="noConversion"/>
  </si>
  <si>
    <t>영업이익</t>
    <phoneticPr fontId="2" type="noConversion"/>
  </si>
  <si>
    <t>opm</t>
    <phoneticPr fontId="2" type="noConversion"/>
  </si>
  <si>
    <t>LS에코에너지</t>
    <phoneticPr fontId="2" type="noConversion"/>
  </si>
  <si>
    <t>매출YoY</t>
    <phoneticPr fontId="2" type="noConversion"/>
  </si>
  <si>
    <t>영익YoY</t>
    <phoneticPr fontId="2" type="noConversion"/>
  </si>
  <si>
    <t>시총</t>
    <phoneticPr fontId="2" type="noConversion"/>
  </si>
  <si>
    <t>PER</t>
    <phoneticPr fontId="2" type="noConversion"/>
  </si>
  <si>
    <t>ROE</t>
    <phoneticPr fontId="2" type="noConversion"/>
  </si>
  <si>
    <t>PBR(24결산)</t>
    <phoneticPr fontId="2" type="noConversion"/>
  </si>
  <si>
    <t>-</t>
    <phoneticPr fontId="2" type="noConversion"/>
  </si>
  <si>
    <t>산일전기</t>
    <phoneticPr fontId="2" type="noConversion"/>
  </si>
  <si>
    <t>변압기</t>
    <phoneticPr fontId="2" type="noConversion"/>
  </si>
  <si>
    <t>HD현대일렉</t>
    <phoneticPr fontId="2" type="noConversion"/>
  </si>
  <si>
    <t>효성중공업</t>
    <phoneticPr fontId="2" type="noConversion"/>
  </si>
  <si>
    <t>이튼</t>
    <phoneticPr fontId="2" type="noConversion"/>
  </si>
  <si>
    <t>단위 : 백만달러</t>
    <phoneticPr fontId="2" type="noConversion"/>
  </si>
  <si>
    <t>버티브</t>
    <phoneticPr fontId="2" type="noConversion"/>
  </si>
  <si>
    <t>ETN</t>
    <phoneticPr fontId="2" type="noConversion"/>
  </si>
  <si>
    <t>VRT</t>
    <phoneticPr fontId="2" type="noConversion"/>
  </si>
  <si>
    <t>POWL</t>
    <phoneticPr fontId="2" type="noConversion"/>
  </si>
  <si>
    <t>파웰</t>
    <phoneticPr fontId="2" type="noConversion"/>
  </si>
  <si>
    <t>SPXC</t>
    <phoneticPr fontId="2" type="noConversion"/>
  </si>
  <si>
    <t>AZZ</t>
    <phoneticPr fontId="2" type="noConversion"/>
  </si>
  <si>
    <t>미국기업-변압기</t>
    <phoneticPr fontId="2" type="noConversion"/>
  </si>
  <si>
    <t>APH</t>
    <phoneticPr fontId="2" type="noConversion"/>
  </si>
  <si>
    <t>미국기업 - 전선,케이블</t>
    <phoneticPr fontId="2" type="noConversion"/>
  </si>
  <si>
    <t>SPX</t>
    <phoneticPr fontId="2" type="noConversion"/>
  </si>
  <si>
    <t>암페놀</t>
    <phoneticPr fontId="2" type="noConversion"/>
  </si>
  <si>
    <t>원텍</t>
    <phoneticPr fontId="2" type="noConversion"/>
  </si>
  <si>
    <t>추정PER</t>
    <phoneticPr fontId="2" type="noConversion"/>
  </si>
  <si>
    <t>클래시스</t>
    <phoneticPr fontId="2" type="noConversion"/>
  </si>
  <si>
    <t>비올</t>
    <phoneticPr fontId="2" type="noConversion"/>
  </si>
  <si>
    <t>레이저옵텍</t>
    <phoneticPr fontId="2" type="noConversion"/>
  </si>
  <si>
    <t>N/A</t>
    <phoneticPr fontId="2" type="noConversion"/>
  </si>
  <si>
    <t>인모드</t>
    <phoneticPr fontId="2" type="noConversion"/>
  </si>
  <si>
    <t>INMD</t>
    <phoneticPr fontId="2" type="noConversion"/>
  </si>
  <si>
    <t>기기</t>
    <phoneticPr fontId="2" type="noConversion"/>
  </si>
  <si>
    <t>소모품</t>
    <phoneticPr fontId="2" type="noConversion"/>
  </si>
  <si>
    <t>소모품비중</t>
    <phoneticPr fontId="2" type="noConversion"/>
  </si>
  <si>
    <t>비에이치아이</t>
  </si>
  <si>
    <t>비에이치아이</t>
    <phoneticPr fontId="2" type="noConversion"/>
  </si>
  <si>
    <t>우리기술</t>
    <phoneticPr fontId="2" type="noConversion"/>
  </si>
  <si>
    <t>에너토크</t>
    <phoneticPr fontId="2" type="noConversion"/>
  </si>
  <si>
    <t>비엠티</t>
  </si>
  <si>
    <t>비엠티</t>
    <phoneticPr fontId="2" type="noConversion"/>
  </si>
  <si>
    <t>한양이엔지</t>
    <phoneticPr fontId="2" type="noConversion"/>
  </si>
  <si>
    <t>보성파워텍</t>
    <phoneticPr fontId="2" type="noConversion"/>
  </si>
  <si>
    <t>한전kps</t>
    <phoneticPr fontId="2" type="noConversion"/>
  </si>
  <si>
    <t>한전기술</t>
    <phoneticPr fontId="2" type="noConversion"/>
  </si>
  <si>
    <t>하이록코리아</t>
  </si>
  <si>
    <t>하이록코리아</t>
    <phoneticPr fontId="2" type="noConversion"/>
  </si>
  <si>
    <t>일진파워</t>
    <phoneticPr fontId="2" type="noConversion"/>
  </si>
  <si>
    <t>두산에너빌리티</t>
    <phoneticPr fontId="2" type="noConversion"/>
  </si>
  <si>
    <t>한국전력</t>
    <phoneticPr fontId="2" type="noConversion"/>
  </si>
  <si>
    <t>기업</t>
  </si>
  <si>
    <t>항목</t>
  </si>
  <si>
    <t>2021.1Q</t>
  </si>
  <si>
    <t>2021.2Q</t>
  </si>
  <si>
    <t>2021.3Q</t>
  </si>
  <si>
    <t>2021.4Q</t>
  </si>
  <si>
    <t>2022.1Q</t>
  </si>
  <si>
    <t>2022.2Q</t>
  </si>
  <si>
    <t>2022.3Q</t>
  </si>
  <si>
    <t>2022.4Q</t>
  </si>
  <si>
    <t>2023.1Q</t>
  </si>
  <si>
    <t>2023.2Q</t>
  </si>
  <si>
    <t>2023.3Q</t>
  </si>
  <si>
    <t>2023.4Q</t>
  </si>
  <si>
    <t>2024.1Q</t>
  </si>
  <si>
    <t>2024.2Q</t>
  </si>
  <si>
    <t>2024.3Q</t>
  </si>
  <si>
    <t>2024.4Q</t>
  </si>
  <si>
    <t>매출액</t>
  </si>
  <si>
    <t>영업이익</t>
  </si>
  <si>
    <t>OPM</t>
  </si>
  <si>
    <t>매출액 YoY</t>
  </si>
  <si>
    <t>매출액 QoQ</t>
  </si>
  <si>
    <t>영업이익 YoY</t>
  </si>
  <si>
    <t>흑전</t>
  </si>
  <si>
    <t>영업이익 QoQ</t>
  </si>
  <si>
    <t>적전</t>
  </si>
  <si>
    <t>SNT에너지</t>
  </si>
  <si>
    <t>LS ELECTRIC</t>
  </si>
  <si>
    <t>2025.1Q</t>
    <phoneticPr fontId="2" type="noConversion"/>
  </si>
  <si>
    <t>LS마린솔루션</t>
  </si>
  <si>
    <t>LS에코에너지</t>
  </si>
  <si>
    <t>에스앤에스텍</t>
  </si>
  <si>
    <t>하나머티리얼즈</t>
  </si>
  <si>
    <t>PBR</t>
    <phoneticPr fontId="2" type="noConversion"/>
  </si>
  <si>
    <t>ROE(25')</t>
    <phoneticPr fontId="2" type="noConversion"/>
  </si>
  <si>
    <t>동진쎄미켐</t>
  </si>
  <si>
    <t>코미코</t>
  </si>
  <si>
    <t>대덕전자</t>
  </si>
  <si>
    <t>티씨케이</t>
  </si>
  <si>
    <t>이수페타시스</t>
  </si>
  <si>
    <t>삼성전기</t>
  </si>
  <si>
    <t>OPM</t>
    <phoneticPr fontId="2" type="noConversion"/>
  </si>
  <si>
    <t>영업YoY</t>
    <phoneticPr fontId="2" type="noConversion"/>
  </si>
  <si>
    <t>씨젠</t>
  </si>
  <si>
    <t>넷마블</t>
  </si>
  <si>
    <t>2025.1Q</t>
  </si>
  <si>
    <t>리메드</t>
  </si>
  <si>
    <t>레뷰코퍼레이션</t>
  </si>
  <si>
    <t>유바이오로직스</t>
  </si>
  <si>
    <t>이엔에프테크놀로지</t>
  </si>
  <si>
    <t>한미사이언스</t>
  </si>
  <si>
    <t>이구산업</t>
  </si>
  <si>
    <t>대웅제약</t>
  </si>
  <si>
    <t>메디톡스</t>
  </si>
  <si>
    <t>휴젤</t>
  </si>
  <si>
    <t>제테마</t>
  </si>
  <si>
    <t>바이오플러스</t>
  </si>
  <si>
    <t>파마리서치</t>
  </si>
  <si>
    <t>휴메딕스</t>
  </si>
  <si>
    <t>한국비엔씨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</si>
</sst>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0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12" xfId="1" applyNumberFormat="1" applyFont="1" applyFill="1" applyBorder="1" applyAlignment="1">
      <alignment horizontal="center" vertical="center"/>
    </xf>
    <xf numFmtId="176" fontId="0" fillId="0" borderId="13" xfId="1" applyNumberFormat="1" applyFont="1" applyFill="1" applyBorder="1" applyAlignment="1">
      <alignment horizontal="center" vertical="center"/>
    </xf>
    <xf numFmtId="176" fontId="0" fillId="0" borderId="3" xfId="1" applyNumberFormat="1" applyFont="1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176" fontId="0" fillId="0" borderId="10" xfId="1" applyNumberFormat="1" applyFont="1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6" xfId="1" applyNumberFormat="1" applyFon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5" xfId="1" applyNumberFormat="1" applyFont="1" applyFill="1" applyBorder="1" applyAlignment="1">
      <alignment horizontal="center" vertical="center"/>
    </xf>
    <xf numFmtId="176" fontId="0" fillId="0" borderId="8" xfId="1" applyNumberFormat="1" applyFont="1" applyFill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176" fontId="0" fillId="0" borderId="22" xfId="1" applyNumberFormat="1" applyFont="1" applyBorder="1" applyAlignment="1">
      <alignment horizontal="center" vertical="center"/>
    </xf>
    <xf numFmtId="176" fontId="0" fillId="0" borderId="1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0" xfId="1" applyNumberFormat="1" applyFont="1" applyFill="1" applyBorder="1" applyAlignment="1">
      <alignment horizontal="center" vertical="center"/>
    </xf>
    <xf numFmtId="176" fontId="3" fillId="0" borderId="10" xfId="1" applyNumberFormat="1" applyFont="1" applyFill="1" applyBorder="1" applyAlignment="1">
      <alignment horizontal="center" vertical="center"/>
    </xf>
    <xf numFmtId="176" fontId="0" fillId="0" borderId="7" xfId="1" applyNumberFormat="1" applyFont="1" applyFill="1" applyBorder="1" applyAlignment="1">
      <alignment horizontal="center" vertical="center"/>
    </xf>
    <xf numFmtId="176" fontId="0" fillId="0" borderId="14" xfId="1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2" borderId="2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6" fontId="3" fillId="0" borderId="15" xfId="1" applyNumberFormat="1" applyFont="1" applyBorder="1" applyAlignment="1">
      <alignment horizontal="center" vertical="center"/>
    </xf>
    <xf numFmtId="176" fontId="0" fillId="0" borderId="16" xfId="1" applyNumberFormat="1" applyFont="1" applyFill="1" applyBorder="1" applyAlignment="1">
      <alignment horizontal="center" vertical="center"/>
    </xf>
    <xf numFmtId="176" fontId="3" fillId="0" borderId="16" xfId="1" applyNumberFormat="1" applyFont="1" applyFill="1" applyBorder="1" applyAlignment="1">
      <alignment horizontal="center" vertical="center"/>
    </xf>
    <xf numFmtId="176" fontId="0" fillId="0" borderId="17" xfId="1" applyNumberFormat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6" borderId="0" xfId="0" applyFill="1" applyAlignment="1">
      <alignment horizontal="center" vertical="center"/>
    </xf>
    <xf numFmtId="9" fontId="0" fillId="0" borderId="0" xfId="0" applyNumberFormat="1">
      <alignment vertical="center"/>
    </xf>
    <xf numFmtId="0" fontId="0" fillId="7" borderId="0" xfId="0" applyFill="1" applyAlignment="1">
      <alignment horizontal="center" vertical="center"/>
    </xf>
    <xf numFmtId="0" fontId="0" fillId="0" borderId="31" xfId="0" applyBorder="1">
      <alignment vertical="center"/>
    </xf>
    <xf numFmtId="177" fontId="0" fillId="0" borderId="32" xfId="0" applyNumberFormat="1" applyBorder="1">
      <alignment vertical="center"/>
    </xf>
    <xf numFmtId="177" fontId="0" fillId="0" borderId="5" xfId="0" applyNumberFormat="1" applyBorder="1">
      <alignment vertical="center"/>
    </xf>
    <xf numFmtId="0" fontId="0" fillId="0" borderId="33" xfId="0" applyBorder="1">
      <alignment vertical="center"/>
    </xf>
    <xf numFmtId="177" fontId="0" fillId="0" borderId="8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전선2!$B$5</c:f>
              <c:strCache>
                <c:ptCount val="1"/>
                <c:pt idx="0">
                  <c:v>매출액 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전선2!$G$5:$S$5</c:f>
              <c:numCache>
                <c:formatCode>General</c:formatCode>
                <c:ptCount val="13"/>
                <c:pt idx="0">
                  <c:v>23.8</c:v>
                </c:pt>
                <c:pt idx="1">
                  <c:v>36.6</c:v>
                </c:pt>
                <c:pt idx="2">
                  <c:v>22.9</c:v>
                </c:pt>
                <c:pt idx="3">
                  <c:v>23.5</c:v>
                </c:pt>
                <c:pt idx="4">
                  <c:v>33.700000000000003</c:v>
                </c:pt>
                <c:pt idx="5">
                  <c:v>36.799999999999997</c:v>
                </c:pt>
                <c:pt idx="6">
                  <c:v>21.9</c:v>
                </c:pt>
                <c:pt idx="7">
                  <c:v>10.8</c:v>
                </c:pt>
                <c:pt idx="8">
                  <c:v>6.4</c:v>
                </c:pt>
                <c:pt idx="9">
                  <c:v>-5.8</c:v>
                </c:pt>
                <c:pt idx="10">
                  <c:v>-0.1</c:v>
                </c:pt>
                <c:pt idx="11">
                  <c:v>32</c:v>
                </c:pt>
                <c:pt idx="12" formatCode="0.0">
                  <c:v>-0.63929754294076524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F-48D4-A93D-DBBD7AB5E223}"/>
            </c:ext>
          </c:extLst>
        </c:ser>
        <c:ser>
          <c:idx val="1"/>
          <c:order val="1"/>
          <c:tx>
            <c:strRef>
              <c:f>전선2!$B$7</c:f>
              <c:strCache>
                <c:ptCount val="1"/>
                <c:pt idx="0">
                  <c:v>영업이익 YoY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전선2!$G$7:$S$7</c:f>
              <c:numCache>
                <c:formatCode>General</c:formatCode>
                <c:ptCount val="13"/>
                <c:pt idx="0">
                  <c:v>73.7</c:v>
                </c:pt>
                <c:pt idx="1">
                  <c:v>27.9</c:v>
                </c:pt>
                <c:pt idx="2">
                  <c:v>50.2</c:v>
                </c:pt>
                <c:pt idx="3">
                  <c:v>-41.1</c:v>
                </c:pt>
                <c:pt idx="4">
                  <c:v>101.5</c:v>
                </c:pt>
                <c:pt idx="5">
                  <c:v>74.5</c:v>
                </c:pt>
                <c:pt idx="6">
                  <c:v>15.5</c:v>
                </c:pt>
                <c:pt idx="7">
                  <c:v>160.80000000000001</c:v>
                </c:pt>
                <c:pt idx="8">
                  <c:v>14.7</c:v>
                </c:pt>
                <c:pt idx="9">
                  <c:v>4.5</c:v>
                </c:pt>
                <c:pt idx="10">
                  <c:v>-5.0999999999999996</c:v>
                </c:pt>
                <c:pt idx="11">
                  <c:v>75.900000000000006</c:v>
                </c:pt>
                <c:pt idx="12" formatCode="0.0">
                  <c:v>-6.8700661403883059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F-48D4-A93D-DBBD7AB5E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784"/>
        <c:axId val="18522704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반도체!$G$57</c:f>
              <c:strCache>
                <c:ptCount val="1"/>
                <c:pt idx="0">
                  <c:v>이수페타시스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반도체!$H$50:$X$50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반도체!$H$57:$X$57</c:f>
              <c:numCache>
                <c:formatCode>0%</c:formatCode>
                <c:ptCount val="17"/>
                <c:pt idx="4">
                  <c:v>0.14828741927572966</c:v>
                </c:pt>
                <c:pt idx="5">
                  <c:v>0.40882103477523324</c:v>
                </c:pt>
                <c:pt idx="6">
                  <c:v>0.32325581395348835</c:v>
                </c:pt>
                <c:pt idx="7">
                  <c:v>0.65019428115970901</c:v>
                </c:pt>
                <c:pt idx="8">
                  <c:v>0.22431835979212636</c:v>
                </c:pt>
                <c:pt idx="9">
                  <c:v>-1.3847080072245636E-2</c:v>
                </c:pt>
                <c:pt idx="10">
                  <c:v>-2.6362038664323375E-2</c:v>
                </c:pt>
                <c:pt idx="11">
                  <c:v>4.6428787055485171E-2</c:v>
                </c:pt>
                <c:pt idx="12">
                  <c:v>0.16065821607163622</c:v>
                </c:pt>
                <c:pt idx="13">
                  <c:v>0.2496947496947497</c:v>
                </c:pt>
                <c:pt idx="14">
                  <c:v>0.24187725631768953</c:v>
                </c:pt>
                <c:pt idx="15">
                  <c:v>0.30504269559196862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3-4EFA-9C07-8158B16A1A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반도체!$H$50:$X$50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반도체!$H$63:$X$63</c:f>
              <c:numCache>
                <c:formatCode>0%</c:formatCode>
                <c:ptCount val="17"/>
                <c:pt idx="4">
                  <c:v>0.55244755244755228</c:v>
                </c:pt>
                <c:pt idx="5">
                  <c:v>0.31914893617021278</c:v>
                </c:pt>
                <c:pt idx="6">
                  <c:v>-2.2321428571428572E-2</c:v>
                </c:pt>
                <c:pt idx="7">
                  <c:v>-0.10997240835632628</c:v>
                </c:pt>
                <c:pt idx="8">
                  <c:v>-0.35708435708435704</c:v>
                </c:pt>
                <c:pt idx="9">
                  <c:v>-0.47983870967741937</c:v>
                </c:pt>
                <c:pt idx="10">
                  <c:v>-0.65296803652968038</c:v>
                </c:pt>
                <c:pt idx="11">
                  <c:v>-0.77413640389725424</c:v>
                </c:pt>
                <c:pt idx="12">
                  <c:v>-0.58280254777070062</c:v>
                </c:pt>
                <c:pt idx="13">
                  <c:v>-0.2558139534883721</c:v>
                </c:pt>
                <c:pt idx="14">
                  <c:v>0.57894736842105265</c:v>
                </c:pt>
                <c:pt idx="15">
                  <c:v>1.9901960784313726</c:v>
                </c:pt>
                <c:pt idx="16">
                  <c:v>0.3282442748091603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3-4EFA-9C07-8158B16A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539808"/>
        <c:axId val="667554208"/>
      </c:lineChart>
      <c:catAx>
        <c:axId val="6675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554208"/>
        <c:crosses val="autoZero"/>
        <c:auto val="1"/>
        <c:lblAlgn val="ctr"/>
        <c:lblOffset val="100"/>
        <c:noMultiLvlLbl val="0"/>
      </c:catAx>
      <c:valAx>
        <c:axId val="6675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5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Sheet4!$C$1:$S$1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Sheet4!$C$2:$S$2</c:f>
              <c:numCache>
                <c:formatCode>General</c:formatCode>
                <c:ptCount val="17"/>
                <c:pt idx="0">
                  <c:v>35.6</c:v>
                </c:pt>
                <c:pt idx="1">
                  <c:v>53</c:v>
                </c:pt>
                <c:pt idx="2">
                  <c:v>47</c:v>
                </c:pt>
                <c:pt idx="3">
                  <c:v>66.400000000000006</c:v>
                </c:pt>
                <c:pt idx="4">
                  <c:v>48.5</c:v>
                </c:pt>
                <c:pt idx="5">
                  <c:v>51</c:v>
                </c:pt>
                <c:pt idx="6">
                  <c:v>63</c:v>
                </c:pt>
                <c:pt idx="7">
                  <c:v>51.5</c:v>
                </c:pt>
                <c:pt idx="8">
                  <c:v>51.3</c:v>
                </c:pt>
                <c:pt idx="9">
                  <c:v>49</c:v>
                </c:pt>
                <c:pt idx="10">
                  <c:v>42</c:v>
                </c:pt>
                <c:pt idx="11">
                  <c:v>42.7</c:v>
                </c:pt>
                <c:pt idx="12">
                  <c:v>53.2</c:v>
                </c:pt>
                <c:pt idx="13">
                  <c:v>78</c:v>
                </c:pt>
                <c:pt idx="14">
                  <c:v>60</c:v>
                </c:pt>
                <c:pt idx="15">
                  <c:v>64.8</c:v>
                </c:pt>
                <c:pt idx="16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D-45BE-B978-AAC73309EBD3}"/>
            </c:ext>
          </c:extLst>
        </c:ser>
        <c:ser>
          <c:idx val="1"/>
          <c:order val="1"/>
          <c:tx>
            <c:strRef>
              <c:f>Sheet4!$B$4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Sheet4!$C$1:$S$1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Sheet4!$C$4:$S$4</c:f>
              <c:numCache>
                <c:formatCode>General</c:formatCode>
                <c:ptCount val="17"/>
                <c:pt idx="0">
                  <c:v>-4.8</c:v>
                </c:pt>
                <c:pt idx="1">
                  <c:v>3.8</c:v>
                </c:pt>
                <c:pt idx="2">
                  <c:v>4.3</c:v>
                </c:pt>
                <c:pt idx="3">
                  <c:v>13.1</c:v>
                </c:pt>
                <c:pt idx="4">
                  <c:v>6.4</c:v>
                </c:pt>
                <c:pt idx="5">
                  <c:v>5.9</c:v>
                </c:pt>
                <c:pt idx="6">
                  <c:v>14.3</c:v>
                </c:pt>
                <c:pt idx="7">
                  <c:v>3.7</c:v>
                </c:pt>
                <c:pt idx="8">
                  <c:v>0.4</c:v>
                </c:pt>
                <c:pt idx="9">
                  <c:v>-18.399999999999999</c:v>
                </c:pt>
                <c:pt idx="10">
                  <c:v>-26.2</c:v>
                </c:pt>
                <c:pt idx="11">
                  <c:v>-21.5</c:v>
                </c:pt>
                <c:pt idx="12">
                  <c:v>-3.4</c:v>
                </c:pt>
                <c:pt idx="13">
                  <c:v>17.899999999999999</c:v>
                </c:pt>
                <c:pt idx="14">
                  <c:v>1.7</c:v>
                </c:pt>
                <c:pt idx="15">
                  <c:v>-3.4</c:v>
                </c:pt>
                <c:pt idx="16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D-45BE-B978-AAC73309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465807"/>
        <c:axId val="1629450447"/>
      </c:lineChart>
      <c:catAx>
        <c:axId val="16294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450447"/>
        <c:crosses val="autoZero"/>
        <c:auto val="1"/>
        <c:lblAlgn val="ctr"/>
        <c:lblOffset val="100"/>
        <c:noMultiLvlLbl val="0"/>
      </c:catAx>
      <c:valAx>
        <c:axId val="16294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4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전선2!$B$2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전선2!$G$2:$S$2</c:f>
              <c:numCache>
                <c:formatCode>0</c:formatCode>
                <c:ptCount val="13"/>
                <c:pt idx="0">
                  <c:v>7296.6</c:v>
                </c:pt>
                <c:pt idx="1">
                  <c:v>8788</c:v>
                </c:pt>
                <c:pt idx="2">
                  <c:v>8389</c:v>
                </c:pt>
                <c:pt idx="3">
                  <c:v>9297.4</c:v>
                </c:pt>
                <c:pt idx="4">
                  <c:v>9757.9</c:v>
                </c:pt>
                <c:pt idx="5">
                  <c:v>12018</c:v>
                </c:pt>
                <c:pt idx="6">
                  <c:v>10226</c:v>
                </c:pt>
                <c:pt idx="7">
                  <c:v>10303.1</c:v>
                </c:pt>
                <c:pt idx="8">
                  <c:v>10386.4</c:v>
                </c:pt>
                <c:pt idx="9">
                  <c:v>11324</c:v>
                </c:pt>
                <c:pt idx="10">
                  <c:v>10212</c:v>
                </c:pt>
                <c:pt idx="11">
                  <c:v>13595.6</c:v>
                </c:pt>
                <c:pt idx="12">
                  <c:v>10320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9-4CC8-A9C8-353F3768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784"/>
        <c:axId val="18522704"/>
      </c:barChart>
      <c:lineChart>
        <c:grouping val="standard"/>
        <c:varyColors val="0"/>
        <c:ser>
          <c:idx val="1"/>
          <c:order val="1"/>
          <c:tx>
            <c:strRef>
              <c:f>전선2!$B$4</c:f>
              <c:strCache>
                <c:ptCount val="1"/>
                <c:pt idx="0">
                  <c:v>OPM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전선2!$G$4:$S$4</c:f>
              <c:numCache>
                <c:formatCode>General</c:formatCode>
                <c:ptCount val="13"/>
                <c:pt idx="0">
                  <c:v>5.6</c:v>
                </c:pt>
                <c:pt idx="1">
                  <c:v>6.8</c:v>
                </c:pt>
                <c:pt idx="2">
                  <c:v>7.2</c:v>
                </c:pt>
                <c:pt idx="3">
                  <c:v>2.8</c:v>
                </c:pt>
                <c:pt idx="4">
                  <c:v>8.4</c:v>
                </c:pt>
                <c:pt idx="5">
                  <c:v>8.6999999999999993</c:v>
                </c:pt>
                <c:pt idx="6">
                  <c:v>6.9</c:v>
                </c:pt>
                <c:pt idx="7">
                  <c:v>6.6</c:v>
                </c:pt>
                <c:pt idx="8">
                  <c:v>9</c:v>
                </c:pt>
                <c:pt idx="9">
                  <c:v>9.6999999999999993</c:v>
                </c:pt>
                <c:pt idx="10">
                  <c:v>6.5</c:v>
                </c:pt>
                <c:pt idx="11">
                  <c:v>8.8000000000000007</c:v>
                </c:pt>
                <c:pt idx="12" formatCode="0.0">
                  <c:v>8.4593023255813957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9-4CC8-A9C8-353F3768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42288"/>
        <c:axId val="1541637488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valAx>
        <c:axId val="15416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642288"/>
        <c:crosses val="max"/>
        <c:crossBetween val="between"/>
      </c:valAx>
      <c:catAx>
        <c:axId val="154164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6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전선2!$B$26</c:f>
              <c:strCache>
                <c:ptCount val="1"/>
                <c:pt idx="0">
                  <c:v>매출액 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전선2!$G$22:$S$22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전선2!$G$26:$S$26</c:f>
              <c:numCache>
                <c:formatCode>General</c:formatCode>
                <c:ptCount val="13"/>
                <c:pt idx="0">
                  <c:v>52</c:v>
                </c:pt>
                <c:pt idx="1">
                  <c:v>33.299999999999997</c:v>
                </c:pt>
                <c:pt idx="2">
                  <c:v>23.5</c:v>
                </c:pt>
                <c:pt idx="3">
                  <c:v>75.599999999999994</c:v>
                </c:pt>
                <c:pt idx="4">
                  <c:v>-22.8</c:v>
                </c:pt>
                <c:pt idx="5">
                  <c:v>59.8</c:v>
                </c:pt>
                <c:pt idx="6">
                  <c:v>91.4</c:v>
                </c:pt>
                <c:pt idx="7">
                  <c:v>142.4</c:v>
                </c:pt>
                <c:pt idx="8">
                  <c:v>59.4</c:v>
                </c:pt>
                <c:pt idx="9">
                  <c:v>114.5</c:v>
                </c:pt>
                <c:pt idx="10">
                  <c:v>86.1</c:v>
                </c:pt>
                <c:pt idx="11">
                  <c:v>68.5</c:v>
                </c:pt>
                <c:pt idx="12" formatCode="0.0">
                  <c:v>224.56140350877192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F-4CAC-B2E3-3F1E798779D3}"/>
            </c:ext>
          </c:extLst>
        </c:ser>
        <c:ser>
          <c:idx val="1"/>
          <c:order val="1"/>
          <c:tx>
            <c:strRef>
              <c:f>전선2!$B$28</c:f>
              <c:strCache>
                <c:ptCount val="1"/>
                <c:pt idx="0">
                  <c:v>영업이익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전선2!$G$22:$S$22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전선2!$G$28:$S$28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-123.1</c:v>
                </c:pt>
                <c:pt idx="3">
                  <c:v>56.6</c:v>
                </c:pt>
                <c:pt idx="4">
                  <c:v>2466.6999999999998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7.3</c:v>
                </c:pt>
                <c:pt idx="10">
                  <c:v>75.599999999999994</c:v>
                </c:pt>
                <c:pt idx="11">
                  <c:v>9.1999999999999993</c:v>
                </c:pt>
                <c:pt idx="12" formatCode="0.0">
                  <c:v>205.63380281690141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F-4CAC-B2E3-3F1E7987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784"/>
        <c:axId val="18522704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전선2!$B$23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전선2!$G$22:$S$22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전선2!$G$23:$S$23</c:f>
              <c:numCache>
                <c:formatCode>General</c:formatCode>
                <c:ptCount val="13"/>
                <c:pt idx="0">
                  <c:v>111.1</c:v>
                </c:pt>
                <c:pt idx="1">
                  <c:v>112</c:v>
                </c:pt>
                <c:pt idx="2">
                  <c:v>105</c:v>
                </c:pt>
                <c:pt idx="3">
                  <c:v>99.9</c:v>
                </c:pt>
                <c:pt idx="4">
                  <c:v>85.8</c:v>
                </c:pt>
                <c:pt idx="5">
                  <c:v>179</c:v>
                </c:pt>
                <c:pt idx="6">
                  <c:v>201</c:v>
                </c:pt>
                <c:pt idx="7">
                  <c:v>242.2</c:v>
                </c:pt>
                <c:pt idx="8">
                  <c:v>136.80000000000001</c:v>
                </c:pt>
                <c:pt idx="9">
                  <c:v>384</c:v>
                </c:pt>
                <c:pt idx="10">
                  <c:v>374</c:v>
                </c:pt>
                <c:pt idx="11">
                  <c:v>408.2</c:v>
                </c:pt>
                <c:pt idx="12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A-4BF0-B8B5-1CE2139F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784"/>
        <c:axId val="18522704"/>
      </c:barChart>
      <c:lineChart>
        <c:grouping val="standard"/>
        <c:varyColors val="0"/>
        <c:ser>
          <c:idx val="1"/>
          <c:order val="1"/>
          <c:tx>
            <c:strRef>
              <c:f>전선2!$B$25</c:f>
              <c:strCache>
                <c:ptCount val="1"/>
                <c:pt idx="0">
                  <c:v>OPM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전선2!$G$25:$S$25</c:f>
              <c:numCache>
                <c:formatCode>General</c:formatCode>
                <c:ptCount val="13"/>
                <c:pt idx="0">
                  <c:v>0.5</c:v>
                </c:pt>
                <c:pt idx="1">
                  <c:v>-16.100000000000001</c:v>
                </c:pt>
                <c:pt idx="2">
                  <c:v>-27.6</c:v>
                </c:pt>
                <c:pt idx="3">
                  <c:v>-19.600000000000001</c:v>
                </c:pt>
                <c:pt idx="4">
                  <c:v>17.899999999999999</c:v>
                </c:pt>
                <c:pt idx="5">
                  <c:v>30.7</c:v>
                </c:pt>
                <c:pt idx="6">
                  <c:v>20.399999999999999</c:v>
                </c:pt>
                <c:pt idx="7">
                  <c:v>8.1</c:v>
                </c:pt>
                <c:pt idx="8">
                  <c:v>-20.8</c:v>
                </c:pt>
                <c:pt idx="9">
                  <c:v>15.4</c:v>
                </c:pt>
                <c:pt idx="10">
                  <c:v>19.3</c:v>
                </c:pt>
                <c:pt idx="11">
                  <c:v>5.2</c:v>
                </c:pt>
                <c:pt idx="12" formatCode="0.0">
                  <c:v>6.756756756756757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A-4BF0-B8B5-1CE2139F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42288"/>
        <c:axId val="1541637488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valAx>
        <c:axId val="15416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642288"/>
        <c:crosses val="max"/>
        <c:crossBetween val="between"/>
      </c:valAx>
      <c:catAx>
        <c:axId val="154164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6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전선2!$B$47</c:f>
              <c:strCache>
                <c:ptCount val="1"/>
                <c:pt idx="0">
                  <c:v>매출액 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전선2!$G$43:$S$43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전선2!$G$47:$S$47</c:f>
              <c:numCache>
                <c:formatCode>General</c:formatCode>
                <c:ptCount val="13"/>
                <c:pt idx="0">
                  <c:v>19.899999999999999</c:v>
                </c:pt>
                <c:pt idx="1">
                  <c:v>9.4</c:v>
                </c:pt>
                <c:pt idx="2">
                  <c:v>-4.3</c:v>
                </c:pt>
                <c:pt idx="3">
                  <c:v>14</c:v>
                </c:pt>
                <c:pt idx="4">
                  <c:v>-9.8000000000000007</c:v>
                </c:pt>
                <c:pt idx="5">
                  <c:v>-20.100000000000001</c:v>
                </c:pt>
                <c:pt idx="6">
                  <c:v>-13.8</c:v>
                </c:pt>
                <c:pt idx="7">
                  <c:v>2.9</c:v>
                </c:pt>
                <c:pt idx="8">
                  <c:v>2</c:v>
                </c:pt>
                <c:pt idx="9">
                  <c:v>24.2</c:v>
                </c:pt>
                <c:pt idx="10">
                  <c:v>33.4</c:v>
                </c:pt>
                <c:pt idx="11">
                  <c:v>16.600000000000001</c:v>
                </c:pt>
                <c:pt idx="12" formatCode="0.0">
                  <c:v>26.910889988326193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C-4D57-8C07-610A3994BD27}"/>
            </c:ext>
          </c:extLst>
        </c:ser>
        <c:ser>
          <c:idx val="1"/>
          <c:order val="1"/>
          <c:tx>
            <c:strRef>
              <c:f>전선2!$B$49</c:f>
              <c:strCache>
                <c:ptCount val="1"/>
                <c:pt idx="0">
                  <c:v>영업이익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전선2!$G$43:$S$43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전선2!$G$49:$S$49</c:f>
              <c:numCache>
                <c:formatCode>General</c:formatCode>
                <c:ptCount val="13"/>
                <c:pt idx="0">
                  <c:v>12.7</c:v>
                </c:pt>
                <c:pt idx="1">
                  <c:v>0</c:v>
                </c:pt>
                <c:pt idx="2">
                  <c:v>74.099999999999994</c:v>
                </c:pt>
                <c:pt idx="3">
                  <c:v>-68</c:v>
                </c:pt>
                <c:pt idx="4">
                  <c:v>-22.8</c:v>
                </c:pt>
                <c:pt idx="5">
                  <c:v>-32.200000000000003</c:v>
                </c:pt>
                <c:pt idx="6">
                  <c:v>18.100000000000001</c:v>
                </c:pt>
                <c:pt idx="7">
                  <c:v>181.3</c:v>
                </c:pt>
                <c:pt idx="8">
                  <c:v>84.1</c:v>
                </c:pt>
                <c:pt idx="9">
                  <c:v>149.19999999999999</c:v>
                </c:pt>
                <c:pt idx="10">
                  <c:v>12.6</c:v>
                </c:pt>
                <c:pt idx="11">
                  <c:v>9.3000000000000007</c:v>
                </c:pt>
                <c:pt idx="12" formatCode="0.0">
                  <c:v>57.731958762886592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C-4D57-8C07-610A3994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784"/>
        <c:axId val="18522704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전선2!$B$44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전선2!$G$43:$S$43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전선2!$G$44:$S$44</c:f>
              <c:numCache>
                <c:formatCode>General</c:formatCode>
                <c:ptCount val="13"/>
                <c:pt idx="0">
                  <c:v>1956.4</c:v>
                </c:pt>
                <c:pt idx="1">
                  <c:v>2343</c:v>
                </c:pt>
                <c:pt idx="2">
                  <c:v>1943</c:v>
                </c:pt>
                <c:pt idx="3">
                  <c:v>1942.6</c:v>
                </c:pt>
                <c:pt idx="4">
                  <c:v>1764.2</c:v>
                </c:pt>
                <c:pt idx="5">
                  <c:v>1873</c:v>
                </c:pt>
                <c:pt idx="6">
                  <c:v>1675</c:v>
                </c:pt>
                <c:pt idx="7">
                  <c:v>1998.8</c:v>
                </c:pt>
                <c:pt idx="8">
                  <c:v>1798.9</c:v>
                </c:pt>
                <c:pt idx="9">
                  <c:v>2326</c:v>
                </c:pt>
                <c:pt idx="10">
                  <c:v>2234</c:v>
                </c:pt>
                <c:pt idx="11">
                  <c:v>2331.1</c:v>
                </c:pt>
                <c:pt idx="12">
                  <c:v>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B-4C55-AECE-8ACDBE56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784"/>
        <c:axId val="18522704"/>
      </c:barChart>
      <c:lineChart>
        <c:grouping val="standard"/>
        <c:varyColors val="0"/>
        <c:ser>
          <c:idx val="1"/>
          <c:order val="1"/>
          <c:tx>
            <c:strRef>
              <c:f>전선2!$B$46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전선2!$G$46:$S$46</c:f>
              <c:numCache>
                <c:formatCode>General</c:formatCode>
                <c:ptCount val="13"/>
                <c:pt idx="0">
                  <c:v>3.5</c:v>
                </c:pt>
                <c:pt idx="1">
                  <c:v>3.7</c:v>
                </c:pt>
                <c:pt idx="2">
                  <c:v>4.8</c:v>
                </c:pt>
                <c:pt idx="3">
                  <c:v>1.3</c:v>
                </c:pt>
                <c:pt idx="4">
                  <c:v>3</c:v>
                </c:pt>
                <c:pt idx="5">
                  <c:v>3.2</c:v>
                </c:pt>
                <c:pt idx="6">
                  <c:v>6.6</c:v>
                </c:pt>
                <c:pt idx="7">
                  <c:v>3.6</c:v>
                </c:pt>
                <c:pt idx="8">
                  <c:v>5.4</c:v>
                </c:pt>
                <c:pt idx="9">
                  <c:v>6.3</c:v>
                </c:pt>
                <c:pt idx="10">
                  <c:v>5.6</c:v>
                </c:pt>
                <c:pt idx="11">
                  <c:v>3.4</c:v>
                </c:pt>
                <c:pt idx="12" formatCode="0.0">
                  <c:v>6.7017082785808144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B-4C55-AECE-8ACDBE56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42288"/>
        <c:axId val="1541637488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valAx>
        <c:axId val="15416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642288"/>
        <c:crosses val="max"/>
        <c:crossBetween val="between"/>
      </c:valAx>
      <c:catAx>
        <c:axId val="154164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6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Sheet3!$A$2</c:f>
          <c:strCache>
            <c:ptCount val="1"/>
            <c:pt idx="0">
              <c:v>비에이치아이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Sheet3!$C$2:$R$2</c:f>
              <c:numCache>
                <c:formatCode>General</c:formatCode>
                <c:ptCount val="16"/>
                <c:pt idx="0">
                  <c:v>568.29999999999995</c:v>
                </c:pt>
                <c:pt idx="1">
                  <c:v>617</c:v>
                </c:pt>
                <c:pt idx="2">
                  <c:v>531</c:v>
                </c:pt>
                <c:pt idx="3">
                  <c:v>632.70000000000005</c:v>
                </c:pt>
                <c:pt idx="4">
                  <c:v>858.6</c:v>
                </c:pt>
                <c:pt idx="5">
                  <c:v>705</c:v>
                </c:pt>
                <c:pt idx="6">
                  <c:v>859</c:v>
                </c:pt>
                <c:pt idx="7">
                  <c:v>879.4</c:v>
                </c:pt>
                <c:pt idx="8">
                  <c:v>836.4</c:v>
                </c:pt>
                <c:pt idx="9">
                  <c:v>1206</c:v>
                </c:pt>
                <c:pt idx="10">
                  <c:v>821</c:v>
                </c:pt>
                <c:pt idx="11">
                  <c:v>810.6</c:v>
                </c:pt>
                <c:pt idx="12">
                  <c:v>730.9</c:v>
                </c:pt>
                <c:pt idx="13">
                  <c:v>863</c:v>
                </c:pt>
                <c:pt idx="14">
                  <c:v>982</c:v>
                </c:pt>
                <c:pt idx="15">
                  <c:v>1471.1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3-4075-94CD-EEA375F5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2552800"/>
        <c:axId val="1672553280"/>
      </c:barChart>
      <c:lineChart>
        <c:grouping val="standard"/>
        <c:varyColors val="0"/>
        <c:ser>
          <c:idx val="1"/>
          <c:order val="1"/>
          <c:tx>
            <c:strRef>
              <c:f>Sheet3!$B$4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Sheet3!$C$4:$R$4</c:f>
              <c:numCache>
                <c:formatCode>General</c:formatCode>
                <c:ptCount val="16"/>
                <c:pt idx="0">
                  <c:v>-9.4</c:v>
                </c:pt>
                <c:pt idx="1">
                  <c:v>-6.8</c:v>
                </c:pt>
                <c:pt idx="2">
                  <c:v>-14.9</c:v>
                </c:pt>
                <c:pt idx="3">
                  <c:v>-20.8</c:v>
                </c:pt>
                <c:pt idx="4">
                  <c:v>0.9</c:v>
                </c:pt>
                <c:pt idx="5">
                  <c:v>-0.7</c:v>
                </c:pt>
                <c:pt idx="6">
                  <c:v>1.6</c:v>
                </c:pt>
                <c:pt idx="7">
                  <c:v>7.3</c:v>
                </c:pt>
                <c:pt idx="8">
                  <c:v>1.9</c:v>
                </c:pt>
                <c:pt idx="9">
                  <c:v>-0.4</c:v>
                </c:pt>
                <c:pt idx="10">
                  <c:v>3.3</c:v>
                </c:pt>
                <c:pt idx="11">
                  <c:v>14</c:v>
                </c:pt>
                <c:pt idx="12">
                  <c:v>4.8</c:v>
                </c:pt>
                <c:pt idx="13">
                  <c:v>7</c:v>
                </c:pt>
                <c:pt idx="14">
                  <c:v>4.9000000000000004</c:v>
                </c:pt>
                <c:pt idx="1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075-94CD-EEA375F5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344"/>
        <c:axId val="18510704"/>
      </c:lineChart>
      <c:catAx>
        <c:axId val="16725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3280"/>
        <c:crosses val="autoZero"/>
        <c:auto val="1"/>
        <c:lblAlgn val="ctr"/>
        <c:lblOffset val="100"/>
        <c:noMultiLvlLbl val="0"/>
      </c:catAx>
      <c:valAx>
        <c:axId val="1672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2800"/>
        <c:crosses val="autoZero"/>
        <c:crossBetween val="between"/>
      </c:valAx>
      <c:valAx>
        <c:axId val="1851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7344"/>
        <c:crosses val="max"/>
        <c:crossBetween val="between"/>
      </c:valAx>
      <c:catAx>
        <c:axId val="185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Sheet3!$A$11</c:f>
          <c:strCache>
            <c:ptCount val="1"/>
            <c:pt idx="0">
              <c:v>SNT에너지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Sheet3!$C$11:$R$11</c:f>
              <c:numCache>
                <c:formatCode>General</c:formatCode>
                <c:ptCount val="16"/>
                <c:pt idx="0">
                  <c:v>588.5</c:v>
                </c:pt>
                <c:pt idx="1">
                  <c:v>430</c:v>
                </c:pt>
                <c:pt idx="2">
                  <c:v>352</c:v>
                </c:pt>
                <c:pt idx="3">
                  <c:v>340.5</c:v>
                </c:pt>
                <c:pt idx="4">
                  <c:v>389</c:v>
                </c:pt>
                <c:pt idx="5">
                  <c:v>423</c:v>
                </c:pt>
                <c:pt idx="6">
                  <c:v>517</c:v>
                </c:pt>
                <c:pt idx="7">
                  <c:v>700</c:v>
                </c:pt>
                <c:pt idx="8">
                  <c:v>724.3</c:v>
                </c:pt>
                <c:pt idx="9">
                  <c:v>750</c:v>
                </c:pt>
                <c:pt idx="10">
                  <c:v>863</c:v>
                </c:pt>
                <c:pt idx="11">
                  <c:v>882.7</c:v>
                </c:pt>
                <c:pt idx="12">
                  <c:v>616.4</c:v>
                </c:pt>
                <c:pt idx="13">
                  <c:v>673</c:v>
                </c:pt>
                <c:pt idx="14">
                  <c:v>697</c:v>
                </c:pt>
                <c:pt idx="15">
                  <c:v>956.6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C-41BF-82DD-9D0A7185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2552800"/>
        <c:axId val="1672553280"/>
      </c:barChart>
      <c:lineChart>
        <c:grouping val="standard"/>
        <c:varyColors val="0"/>
        <c:ser>
          <c:idx val="1"/>
          <c:order val="1"/>
          <c:tx>
            <c:strRef>
              <c:f>Sheet3!$B$4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Sheet3!$C$13:$R$13</c:f>
              <c:numCache>
                <c:formatCode>General</c:formatCode>
                <c:ptCount val="16"/>
                <c:pt idx="0">
                  <c:v>11.2</c:v>
                </c:pt>
                <c:pt idx="1">
                  <c:v>10.9</c:v>
                </c:pt>
                <c:pt idx="2">
                  <c:v>11.6</c:v>
                </c:pt>
                <c:pt idx="3">
                  <c:v>-6.1</c:v>
                </c:pt>
                <c:pt idx="4">
                  <c:v>-5.6</c:v>
                </c:pt>
                <c:pt idx="5">
                  <c:v>3.1</c:v>
                </c:pt>
                <c:pt idx="6">
                  <c:v>5.2</c:v>
                </c:pt>
                <c:pt idx="7">
                  <c:v>2.5</c:v>
                </c:pt>
                <c:pt idx="8">
                  <c:v>6.3</c:v>
                </c:pt>
                <c:pt idx="9">
                  <c:v>6.8</c:v>
                </c:pt>
                <c:pt idx="10">
                  <c:v>4.5</c:v>
                </c:pt>
                <c:pt idx="11">
                  <c:v>8.1999999999999993</c:v>
                </c:pt>
                <c:pt idx="12">
                  <c:v>4.9000000000000004</c:v>
                </c:pt>
                <c:pt idx="13">
                  <c:v>7.4</c:v>
                </c:pt>
                <c:pt idx="14">
                  <c:v>7.5</c:v>
                </c:pt>
                <c:pt idx="15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C-41BF-82DD-9D0A7185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344"/>
        <c:axId val="18510704"/>
      </c:lineChart>
      <c:catAx>
        <c:axId val="16725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3280"/>
        <c:crosses val="autoZero"/>
        <c:auto val="1"/>
        <c:lblAlgn val="ctr"/>
        <c:lblOffset val="100"/>
        <c:noMultiLvlLbl val="0"/>
      </c:catAx>
      <c:valAx>
        <c:axId val="1672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2800"/>
        <c:crosses val="autoZero"/>
        <c:crossBetween val="between"/>
      </c:valAx>
      <c:valAx>
        <c:axId val="1851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7344"/>
        <c:crosses val="max"/>
        <c:crossBetween val="between"/>
      </c:valAx>
      <c:catAx>
        <c:axId val="185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Sheet3!$A$20</c:f>
          <c:strCache>
            <c:ptCount val="1"/>
            <c:pt idx="0">
              <c:v>비엠티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Sheet3!$C$29:$R$29</c:f>
              <c:numCache>
                <c:formatCode>General</c:formatCode>
                <c:ptCount val="16"/>
                <c:pt idx="0">
                  <c:v>373.6</c:v>
                </c:pt>
                <c:pt idx="1">
                  <c:v>383</c:v>
                </c:pt>
                <c:pt idx="2">
                  <c:v>352</c:v>
                </c:pt>
                <c:pt idx="3">
                  <c:v>358.4</c:v>
                </c:pt>
                <c:pt idx="4">
                  <c:v>342.6</c:v>
                </c:pt>
                <c:pt idx="5">
                  <c:v>512</c:v>
                </c:pt>
                <c:pt idx="6">
                  <c:v>434</c:v>
                </c:pt>
                <c:pt idx="7">
                  <c:v>540.4</c:v>
                </c:pt>
                <c:pt idx="8">
                  <c:v>457</c:v>
                </c:pt>
                <c:pt idx="9">
                  <c:v>496</c:v>
                </c:pt>
                <c:pt idx="10">
                  <c:v>466</c:v>
                </c:pt>
                <c:pt idx="11">
                  <c:v>469</c:v>
                </c:pt>
                <c:pt idx="12">
                  <c:v>497.7</c:v>
                </c:pt>
                <c:pt idx="13">
                  <c:v>461</c:v>
                </c:pt>
                <c:pt idx="14">
                  <c:v>453</c:v>
                </c:pt>
                <c:pt idx="15">
                  <c:v>493.3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4-4002-AAD3-982857C9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2552800"/>
        <c:axId val="1672553280"/>
      </c:barChart>
      <c:lineChart>
        <c:grouping val="standard"/>
        <c:varyColors val="0"/>
        <c:ser>
          <c:idx val="1"/>
          <c:order val="1"/>
          <c:tx>
            <c:strRef>
              <c:f>Sheet3!$B$4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Sheet3!$C$31:$R$31</c:f>
              <c:numCache>
                <c:formatCode>General</c:formatCode>
                <c:ptCount val="16"/>
                <c:pt idx="0">
                  <c:v>10.3</c:v>
                </c:pt>
                <c:pt idx="1">
                  <c:v>11.7</c:v>
                </c:pt>
                <c:pt idx="2">
                  <c:v>18.8</c:v>
                </c:pt>
                <c:pt idx="3">
                  <c:v>11</c:v>
                </c:pt>
                <c:pt idx="4">
                  <c:v>15.3</c:v>
                </c:pt>
                <c:pt idx="5">
                  <c:v>20.3</c:v>
                </c:pt>
                <c:pt idx="6">
                  <c:v>23.5</c:v>
                </c:pt>
                <c:pt idx="7">
                  <c:v>27.5</c:v>
                </c:pt>
                <c:pt idx="8">
                  <c:v>24.6</c:v>
                </c:pt>
                <c:pt idx="9">
                  <c:v>31</c:v>
                </c:pt>
                <c:pt idx="10">
                  <c:v>30.3</c:v>
                </c:pt>
                <c:pt idx="11">
                  <c:v>23.8</c:v>
                </c:pt>
                <c:pt idx="12">
                  <c:v>30.9</c:v>
                </c:pt>
                <c:pt idx="13">
                  <c:v>31.9</c:v>
                </c:pt>
                <c:pt idx="14">
                  <c:v>30.2</c:v>
                </c:pt>
                <c:pt idx="15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4-4002-AAD3-982857C9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344"/>
        <c:axId val="18510704"/>
      </c:lineChart>
      <c:catAx>
        <c:axId val="16725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3280"/>
        <c:crosses val="autoZero"/>
        <c:auto val="1"/>
        <c:lblAlgn val="ctr"/>
        <c:lblOffset val="100"/>
        <c:noMultiLvlLbl val="0"/>
      </c:catAx>
      <c:valAx>
        <c:axId val="1672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2800"/>
        <c:crosses val="autoZero"/>
        <c:crossBetween val="between"/>
      </c:valAx>
      <c:valAx>
        <c:axId val="1851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7344"/>
        <c:crosses val="max"/>
        <c:crossBetween val="between"/>
      </c:valAx>
      <c:catAx>
        <c:axId val="185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8</xdr:row>
      <xdr:rowOff>47625</xdr:rowOff>
    </xdr:from>
    <xdr:to>
      <xdr:col>18</xdr:col>
      <xdr:colOff>647699</xdr:colOff>
      <xdr:row>20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221600-3214-D928-C0D0-97392FCA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8</xdr:row>
      <xdr:rowOff>57150</xdr:rowOff>
    </xdr:from>
    <xdr:to>
      <xdr:col>10</xdr:col>
      <xdr:colOff>419099</xdr:colOff>
      <xdr:row>20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045728F-E3C0-4920-A337-FB9D4CFFC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29</xdr:row>
      <xdr:rowOff>57150</xdr:rowOff>
    </xdr:from>
    <xdr:to>
      <xdr:col>18</xdr:col>
      <xdr:colOff>447674</xdr:colOff>
      <xdr:row>41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6A8CF48-5965-4390-9AED-60D2ECFB3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</xdr:colOff>
      <xdr:row>29</xdr:row>
      <xdr:rowOff>66675</xdr:rowOff>
    </xdr:from>
    <xdr:to>
      <xdr:col>10</xdr:col>
      <xdr:colOff>219074</xdr:colOff>
      <xdr:row>41</xdr:row>
      <xdr:rowOff>28575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7B277E2-1BC5-4FAF-89F5-699200BE0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228600</xdr:colOff>
      <xdr:row>50</xdr:row>
      <xdr:rowOff>0</xdr:rowOff>
    </xdr:from>
    <xdr:to>
      <xdr:col>18</xdr:col>
      <xdr:colOff>400049</xdr:colOff>
      <xdr:row>61</xdr:row>
      <xdr:rowOff>171450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7EC01CE-9A1E-4953-AF63-E1A0B7A1C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50</xdr:row>
      <xdr:rowOff>9525</xdr:rowOff>
    </xdr:from>
    <xdr:to>
      <xdr:col>10</xdr:col>
      <xdr:colOff>171449</xdr:colOff>
      <xdr:row>61</xdr:row>
      <xdr:rowOff>180975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34E02D-D412-4282-883E-3B7D7E342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1</xdr:row>
      <xdr:rowOff>38100</xdr:rowOff>
    </xdr:from>
    <xdr:to>
      <xdr:col>25</xdr:col>
      <xdr:colOff>504825</xdr:colOff>
      <xdr:row>14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67512E-9573-BE98-ED62-B68191A34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25</xdr:col>
      <xdr:colOff>457200</xdr:colOff>
      <xdr:row>28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8A7B28-2C17-4358-8242-25EE84A8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25</xdr:col>
      <xdr:colOff>457200</xdr:colOff>
      <xdr:row>42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AE2C03F-103B-4457-9A4E-514F52B4F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200025</xdr:rowOff>
    </xdr:from>
    <xdr:to>
      <xdr:col>6</xdr:col>
      <xdr:colOff>152400</xdr:colOff>
      <xdr:row>68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A49A0E-9D86-0BDB-1EE4-5B5CAC3C5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1</xdr:row>
      <xdr:rowOff>0</xdr:rowOff>
    </xdr:from>
    <xdr:to>
      <xdr:col>26</xdr:col>
      <xdr:colOff>190500</xdr:colOff>
      <xdr:row>14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6AF7F3-7BEC-ED61-4DD2-9EA0F13B0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B011-58F1-4997-B167-CE96AD062AC5}">
  <dimension ref="A3:Q48"/>
  <sheetViews>
    <sheetView tabSelected="1" zoomScale="90" zoomScaleNormal="90" workbookViewId="0">
      <pane xSplit="2" topLeftCell="C1" activePane="topRight" state="frozen"/>
      <selection pane="topRight" activeCell="F11" sqref="F11"/>
    </sheetView>
  </sheetViews>
  <sheetFormatPr defaultRowHeight="16.5" x14ac:dyDescent="0.3"/>
  <cols>
    <col min="1" max="1" width="11.125" bestFit="1" customWidth="1"/>
    <col min="2" max="2" width="9" style="3"/>
    <col min="3" max="8" width="12.625" customWidth="1"/>
    <col min="9" max="9" width="9.375" bestFit="1" customWidth="1"/>
    <col min="10" max="10" width="11.125" bestFit="1" customWidth="1"/>
    <col min="11" max="11" width="10.25" bestFit="1" customWidth="1"/>
    <col min="12" max="12" width="8.25" bestFit="1" customWidth="1"/>
    <col min="13" max="13" width="12.125" bestFit="1" customWidth="1"/>
  </cols>
  <sheetData>
    <row r="3" spans="1:17" ht="17.25" thickBot="1" x14ac:dyDescent="0.35">
      <c r="B3" s="3" t="s">
        <v>5</v>
      </c>
      <c r="D3" t="s">
        <v>6</v>
      </c>
    </row>
    <row r="4" spans="1:17" x14ac:dyDescent="0.3">
      <c r="B4" s="4"/>
      <c r="C4" s="4" t="s">
        <v>0</v>
      </c>
      <c r="D4" s="4" t="s">
        <v>4</v>
      </c>
      <c r="E4" s="30" t="s">
        <v>10</v>
      </c>
      <c r="F4" s="4" t="s">
        <v>2</v>
      </c>
      <c r="G4" s="4" t="s">
        <v>1</v>
      </c>
      <c r="H4" s="4" t="s">
        <v>3</v>
      </c>
      <c r="I4" s="4" t="s">
        <v>0</v>
      </c>
      <c r="J4" s="4" t="s">
        <v>1</v>
      </c>
      <c r="K4" s="4" t="s">
        <v>2</v>
      </c>
      <c r="L4" s="4" t="s">
        <v>3</v>
      </c>
      <c r="M4" s="4" t="s">
        <v>4</v>
      </c>
    </row>
    <row r="5" spans="1:17" x14ac:dyDescent="0.3">
      <c r="B5" s="2">
        <v>2020</v>
      </c>
      <c r="C5" s="2">
        <v>8436</v>
      </c>
      <c r="D5" s="2">
        <v>147</v>
      </c>
      <c r="E5" s="2"/>
      <c r="F5" s="2">
        <v>781</v>
      </c>
      <c r="G5" s="2">
        <v>9455</v>
      </c>
      <c r="H5" s="2">
        <v>303</v>
      </c>
      <c r="I5" s="1"/>
      <c r="J5" s="1"/>
      <c r="K5" s="1"/>
      <c r="L5" s="1"/>
      <c r="M5" s="1"/>
    </row>
    <row r="6" spans="1:17" x14ac:dyDescent="0.3">
      <c r="B6" s="2">
        <v>2021</v>
      </c>
      <c r="C6" s="5">
        <v>10592</v>
      </c>
      <c r="D6" s="2">
        <v>252</v>
      </c>
      <c r="E6" s="2"/>
      <c r="F6" s="2">
        <v>1444</v>
      </c>
      <c r="G6" s="2">
        <v>10655</v>
      </c>
      <c r="H6" s="2">
        <v>524</v>
      </c>
      <c r="I6" s="6">
        <f>(C6-C5)/C5</f>
        <v>0.2555713608345187</v>
      </c>
      <c r="J6" s="6">
        <f>(G6-G5)/G5</f>
        <v>0.12691697514542571</v>
      </c>
      <c r="K6" s="6">
        <f>(F6-F5)/F5</f>
        <v>0.8489116517285531</v>
      </c>
      <c r="L6" s="6">
        <f t="shared" ref="L6:L9" si="0">(H6-H5)/H5</f>
        <v>0.72937293729372932</v>
      </c>
      <c r="M6" s="6">
        <f>(D6-D5)/D5</f>
        <v>0.7142857142857143</v>
      </c>
    </row>
    <row r="7" spans="1:17" x14ac:dyDescent="0.3">
      <c r="B7" s="2">
        <v>2022</v>
      </c>
      <c r="C7" s="2">
        <v>20690</v>
      </c>
      <c r="D7" s="2">
        <v>718</v>
      </c>
      <c r="E7" s="2"/>
      <c r="F7" s="2">
        <v>2753</v>
      </c>
      <c r="G7" s="2">
        <v>15099</v>
      </c>
      <c r="H7" s="2">
        <v>464</v>
      </c>
      <c r="I7" s="6">
        <f>(C7-C6)/C6</f>
        <v>0.95336102719033233</v>
      </c>
      <c r="J7" s="6">
        <f>(G7-G6)/G6</f>
        <v>0.41708118254340687</v>
      </c>
      <c r="K7" s="6">
        <f>(F7-F6)/F6</f>
        <v>0.90650969529085867</v>
      </c>
      <c r="L7" s="6">
        <f t="shared" si="0"/>
        <v>-0.11450381679389313</v>
      </c>
      <c r="M7" s="6">
        <f>(D7-D6)/D6</f>
        <v>1.8492063492063493</v>
      </c>
    </row>
    <row r="8" spans="1:17" x14ac:dyDescent="0.3">
      <c r="B8" s="2">
        <v>2023</v>
      </c>
      <c r="C8" s="2">
        <v>23261</v>
      </c>
      <c r="D8" s="2">
        <v>820</v>
      </c>
      <c r="E8" s="2"/>
      <c r="F8" s="2">
        <v>3243</v>
      </c>
      <c r="G8" s="2">
        <v>17358</v>
      </c>
      <c r="H8" s="2">
        <v>425</v>
      </c>
      <c r="I8" s="6">
        <f>(C8-C7)/C7</f>
        <v>0.12426292895118414</v>
      </c>
      <c r="J8" s="6">
        <f>(G8-G7)/G7</f>
        <v>0.14961255712298827</v>
      </c>
      <c r="K8" s="6">
        <f>(F8-F7)/F7</f>
        <v>0.17798764983654194</v>
      </c>
      <c r="L8" s="6">
        <f t="shared" si="0"/>
        <v>-8.4051724137931036E-2</v>
      </c>
      <c r="M8" s="6">
        <f>(D8-D7)/D7</f>
        <v>0.14206128133704735</v>
      </c>
    </row>
    <row r="9" spans="1:17" x14ac:dyDescent="0.3">
      <c r="B9" s="2">
        <v>2024</v>
      </c>
      <c r="C9" s="2">
        <v>34477</v>
      </c>
      <c r="D9" s="2">
        <v>5286</v>
      </c>
      <c r="E9" s="2">
        <v>1826</v>
      </c>
      <c r="F9" s="2">
        <v>2479</v>
      </c>
      <c r="G9" s="2">
        <v>28180</v>
      </c>
      <c r="H9" s="2">
        <v>456</v>
      </c>
      <c r="I9" s="6">
        <f>(C9-C8)/C8</f>
        <v>0.4821804737543528</v>
      </c>
      <c r="J9" s="6">
        <f>(G9-G8)/G8</f>
        <v>0.62345892383915202</v>
      </c>
      <c r="K9" s="6">
        <f>(F9-F8)/F8</f>
        <v>-0.23558433549182856</v>
      </c>
      <c r="L9" s="6">
        <f t="shared" si="0"/>
        <v>7.2941176470588232E-2</v>
      </c>
      <c r="M9" s="6">
        <f>(D9-D8)/D8</f>
        <v>5.4463414634146341</v>
      </c>
    </row>
    <row r="10" spans="1:17" x14ac:dyDescent="0.3">
      <c r="B10" s="2"/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</row>
    <row r="11" spans="1:17" x14ac:dyDescent="0.3">
      <c r="N11" t="s">
        <v>23</v>
      </c>
    </row>
    <row r="12" spans="1:17" x14ac:dyDescent="0.3">
      <c r="L12" t="s">
        <v>31</v>
      </c>
      <c r="Q12" t="s">
        <v>33</v>
      </c>
    </row>
    <row r="13" spans="1:17" ht="17.25" thickBot="1" x14ac:dyDescent="0.35">
      <c r="C13" t="s">
        <v>6</v>
      </c>
      <c r="I13" s="32" t="s">
        <v>19</v>
      </c>
      <c r="L13" t="s">
        <v>25</v>
      </c>
      <c r="M13" t="s">
        <v>26</v>
      </c>
      <c r="N13" t="s">
        <v>27</v>
      </c>
      <c r="O13" t="s">
        <v>29</v>
      </c>
      <c r="P13" t="s">
        <v>30</v>
      </c>
      <c r="Q13" t="s">
        <v>32</v>
      </c>
    </row>
    <row r="14" spans="1:17" x14ac:dyDescent="0.3">
      <c r="A14" s="33"/>
      <c r="B14" s="4"/>
      <c r="C14" s="4" t="s">
        <v>0</v>
      </c>
      <c r="D14" s="4" t="s">
        <v>4</v>
      </c>
      <c r="E14" s="4" t="s">
        <v>10</v>
      </c>
      <c r="F14" s="4" t="s">
        <v>2</v>
      </c>
      <c r="G14" s="4" t="s">
        <v>1</v>
      </c>
      <c r="H14" s="4" t="s">
        <v>3</v>
      </c>
      <c r="I14" s="4" t="s">
        <v>18</v>
      </c>
      <c r="J14" s="4" t="s">
        <v>20</v>
      </c>
      <c r="K14" s="4" t="s">
        <v>21</v>
      </c>
      <c r="L14" s="4" t="s">
        <v>22</v>
      </c>
      <c r="M14" s="4" t="s">
        <v>24</v>
      </c>
      <c r="N14" s="4" t="s">
        <v>28</v>
      </c>
      <c r="O14" s="4" t="s">
        <v>34</v>
      </c>
      <c r="P14" s="4" t="s">
        <v>30</v>
      </c>
      <c r="Q14" s="4" t="s">
        <v>35</v>
      </c>
    </row>
    <row r="15" spans="1:17" x14ac:dyDescent="0.3">
      <c r="A15" s="34" t="s">
        <v>13</v>
      </c>
      <c r="B15" s="31"/>
      <c r="C15" s="31">
        <v>61050</v>
      </c>
      <c r="D15" s="31">
        <v>5835</v>
      </c>
      <c r="E15" s="31">
        <v>9800</v>
      </c>
      <c r="F15" s="31">
        <v>9975</v>
      </c>
      <c r="G15" s="31">
        <v>21684</v>
      </c>
      <c r="H15" s="31">
        <v>2088</v>
      </c>
      <c r="I15" s="31">
        <v>17536</v>
      </c>
      <c r="J15" s="31">
        <v>116432</v>
      </c>
      <c r="K15" s="31">
        <v>47275</v>
      </c>
      <c r="L15" s="31">
        <v>1618156</v>
      </c>
      <c r="M15" s="31">
        <v>50542</v>
      </c>
      <c r="N15" s="31">
        <v>32076</v>
      </c>
      <c r="O15" s="31">
        <v>95467</v>
      </c>
      <c r="P15" s="31">
        <v>37113</v>
      </c>
      <c r="Q15" s="31">
        <v>1343084</v>
      </c>
    </row>
    <row r="16" spans="1:17" x14ac:dyDescent="0.3">
      <c r="A16" s="34" t="s">
        <v>14</v>
      </c>
      <c r="B16" s="31"/>
      <c r="C16" s="31">
        <v>25.57</v>
      </c>
      <c r="D16" s="31">
        <v>38.33</v>
      </c>
      <c r="E16" s="31">
        <v>31.37</v>
      </c>
      <c r="F16" s="31">
        <v>18.59</v>
      </c>
      <c r="G16" s="31">
        <v>28.44</v>
      </c>
      <c r="H16" s="31">
        <v>31.29</v>
      </c>
      <c r="I16" s="31">
        <v>17.920000000000002</v>
      </c>
      <c r="J16" s="31">
        <v>23.21</v>
      </c>
      <c r="K16" s="31">
        <v>21.23</v>
      </c>
      <c r="L16" s="31">
        <v>29.69</v>
      </c>
      <c r="M16" s="31">
        <v>73.290000000000006</v>
      </c>
      <c r="N16" s="31">
        <v>15.72</v>
      </c>
      <c r="O16" s="31">
        <v>33.76</v>
      </c>
      <c r="P16" s="31">
        <v>45.29</v>
      </c>
      <c r="Q16" s="31">
        <v>40.33</v>
      </c>
    </row>
    <row r="17" spans="1:17" ht="17.25" thickBot="1" x14ac:dyDescent="0.35">
      <c r="A17" s="35" t="s">
        <v>16</v>
      </c>
      <c r="B17" s="31"/>
      <c r="C17" s="31">
        <v>3.29</v>
      </c>
      <c r="D17" s="31">
        <v>2.69</v>
      </c>
      <c r="E17" s="31">
        <v>5.29</v>
      </c>
      <c r="F17" s="31">
        <v>1.31</v>
      </c>
      <c r="G17" s="31">
        <v>1.47</v>
      </c>
      <c r="H17" s="31">
        <v>1.9</v>
      </c>
      <c r="I17" s="31">
        <v>4.03</v>
      </c>
      <c r="J17" s="31">
        <v>7.74</v>
      </c>
      <c r="K17" s="31">
        <v>2.4700000000000002</v>
      </c>
      <c r="L17" s="31">
        <v>6.37</v>
      </c>
      <c r="M17" s="31">
        <v>14.86</v>
      </c>
      <c r="N17" s="31">
        <v>4.8</v>
      </c>
      <c r="O17" s="31">
        <v>4.8499999999999996</v>
      </c>
      <c r="P17" s="31">
        <v>2.59</v>
      </c>
      <c r="Q17" s="31">
        <v>9.9600000000000009</v>
      </c>
    </row>
    <row r="18" spans="1:17" ht="17.25" thickBot="1" x14ac:dyDescent="0.35">
      <c r="A18" s="35" t="s">
        <v>15</v>
      </c>
      <c r="B18" s="31"/>
      <c r="C18" s="31">
        <v>13.44</v>
      </c>
      <c r="D18" s="31" t="s">
        <v>17</v>
      </c>
      <c r="E18" s="31">
        <v>19</v>
      </c>
      <c r="F18" s="31">
        <v>6.46</v>
      </c>
      <c r="G18" s="31">
        <v>5.85</v>
      </c>
      <c r="H18" s="31">
        <v>6.35</v>
      </c>
      <c r="I18" s="31">
        <v>29.88</v>
      </c>
      <c r="J18" s="31">
        <v>39.08</v>
      </c>
      <c r="K18" s="31">
        <v>14.9</v>
      </c>
      <c r="L18" s="31">
        <v>20.22</v>
      </c>
      <c r="M18" s="31">
        <v>22.29</v>
      </c>
      <c r="N18" s="31">
        <v>36.19</v>
      </c>
      <c r="O18" s="31">
        <v>15.65</v>
      </c>
      <c r="P18" s="31">
        <v>6.01</v>
      </c>
      <c r="Q18" s="31">
        <v>26.73</v>
      </c>
    </row>
    <row r="19" spans="1:17" x14ac:dyDescent="0.3">
      <c r="A19" s="9" t="s">
        <v>7</v>
      </c>
      <c r="B19" s="2">
        <v>2020</v>
      </c>
      <c r="C19" s="2">
        <v>24027</v>
      </c>
      <c r="D19" s="2">
        <v>522</v>
      </c>
      <c r="E19" s="2">
        <v>5796</v>
      </c>
      <c r="F19" s="2">
        <v>8574</v>
      </c>
      <c r="G19" s="2">
        <v>15968</v>
      </c>
      <c r="H19" s="2">
        <v>3673</v>
      </c>
      <c r="I19" s="2">
        <v>643</v>
      </c>
      <c r="J19" s="2">
        <v>18113</v>
      </c>
      <c r="K19" s="2">
        <v>29840</v>
      </c>
      <c r="L19" s="2">
        <v>17858</v>
      </c>
      <c r="M19" s="2">
        <v>4371</v>
      </c>
      <c r="N19" s="2">
        <v>518</v>
      </c>
      <c r="O19" s="2">
        <v>1128</v>
      </c>
      <c r="P19" s="2">
        <v>1062</v>
      </c>
      <c r="Q19" s="2">
        <v>8599</v>
      </c>
    </row>
    <row r="20" spans="1:17" x14ac:dyDescent="0.3">
      <c r="A20" s="9"/>
      <c r="B20" s="2">
        <v>2021</v>
      </c>
      <c r="C20" s="2">
        <v>26683</v>
      </c>
      <c r="D20" s="2">
        <v>299</v>
      </c>
      <c r="E20" s="2">
        <v>7506</v>
      </c>
      <c r="F20" s="2">
        <v>10704</v>
      </c>
      <c r="G20" s="2">
        <v>19977</v>
      </c>
      <c r="H20" s="2">
        <v>4750</v>
      </c>
      <c r="I20" s="2">
        <v>648</v>
      </c>
      <c r="J20" s="2">
        <v>18060</v>
      </c>
      <c r="K20" s="2">
        <v>30947</v>
      </c>
      <c r="L20" s="2">
        <v>19628</v>
      </c>
      <c r="M20" s="2">
        <v>4998</v>
      </c>
      <c r="N20" s="2">
        <v>471</v>
      </c>
      <c r="O20" s="2">
        <v>1220</v>
      </c>
      <c r="P20" s="2">
        <v>481</v>
      </c>
      <c r="Q20" s="2">
        <v>10876</v>
      </c>
    </row>
    <row r="21" spans="1:17" x14ac:dyDescent="0.3">
      <c r="A21" s="9"/>
      <c r="B21" s="2">
        <v>2022</v>
      </c>
      <c r="C21" s="2">
        <v>33771</v>
      </c>
      <c r="D21" s="2">
        <v>428</v>
      </c>
      <c r="E21" s="2">
        <v>8185</v>
      </c>
      <c r="F21" s="2">
        <v>14165</v>
      </c>
      <c r="G21" s="2">
        <v>24505</v>
      </c>
      <c r="H21" s="2">
        <v>5624</v>
      </c>
      <c r="I21" s="2">
        <v>1183</v>
      </c>
      <c r="J21" s="2">
        <v>21045</v>
      </c>
      <c r="K21" s="2">
        <v>35101</v>
      </c>
      <c r="L21" s="2">
        <v>20752</v>
      </c>
      <c r="M21" s="2">
        <v>5692</v>
      </c>
      <c r="N21" s="2">
        <v>533</v>
      </c>
      <c r="O21" s="2">
        <v>1461</v>
      </c>
      <c r="P21" s="2">
        <v>526</v>
      </c>
      <c r="Q21" s="2">
        <v>12623</v>
      </c>
    </row>
    <row r="22" spans="1:17" x14ac:dyDescent="0.3">
      <c r="A22" s="9"/>
      <c r="B22" s="2">
        <v>2023</v>
      </c>
      <c r="C22" s="2">
        <v>42305</v>
      </c>
      <c r="D22" s="2">
        <v>708</v>
      </c>
      <c r="E22" s="2">
        <v>7311</v>
      </c>
      <c r="F22" s="2">
        <v>14986</v>
      </c>
      <c r="G22" s="2">
        <v>28440</v>
      </c>
      <c r="H22" s="2">
        <v>5154</v>
      </c>
      <c r="I22" s="2">
        <v>2145</v>
      </c>
      <c r="J22" s="2">
        <v>27028</v>
      </c>
      <c r="K22" s="2">
        <v>43006</v>
      </c>
      <c r="L22" s="2">
        <v>23196</v>
      </c>
      <c r="M22" s="2">
        <v>6863</v>
      </c>
      <c r="N22" s="2">
        <v>699</v>
      </c>
      <c r="O22" s="2">
        <v>1741</v>
      </c>
      <c r="P22" s="2">
        <v>1324</v>
      </c>
      <c r="Q22" s="2">
        <v>12555</v>
      </c>
    </row>
    <row r="23" spans="1:17" x14ac:dyDescent="0.3">
      <c r="A23" s="9"/>
      <c r="B23" s="2">
        <v>2024</v>
      </c>
      <c r="C23" s="2">
        <v>45518</v>
      </c>
      <c r="D23" s="2">
        <v>1303</v>
      </c>
      <c r="E23" s="2">
        <v>8690</v>
      </c>
      <c r="F23" s="2">
        <v>17271</v>
      </c>
      <c r="G23" s="2">
        <v>32913</v>
      </c>
      <c r="H23" s="2">
        <v>5528</v>
      </c>
      <c r="I23" s="2">
        <v>3340</v>
      </c>
      <c r="J23" s="2">
        <v>33223</v>
      </c>
      <c r="K23" s="2">
        <v>48950</v>
      </c>
      <c r="L23" s="2">
        <v>24878</v>
      </c>
      <c r="M23" s="2">
        <v>8012</v>
      </c>
      <c r="N23" s="2">
        <v>1012</v>
      </c>
      <c r="O23" s="2">
        <v>1984</v>
      </c>
      <c r="P23" s="2">
        <v>1538</v>
      </c>
      <c r="Q23" s="2">
        <v>15223</v>
      </c>
    </row>
    <row r="24" spans="1:17" ht="17.25" thickBot="1" x14ac:dyDescent="0.35">
      <c r="A24" s="10"/>
      <c r="B24" s="2">
        <v>2025</v>
      </c>
      <c r="C24" s="2">
        <v>51020</v>
      </c>
      <c r="D24" s="2"/>
      <c r="E24" s="2">
        <v>9772</v>
      </c>
      <c r="F24" s="2">
        <v>25215</v>
      </c>
      <c r="G24" s="2">
        <v>35922</v>
      </c>
      <c r="H24" s="2"/>
      <c r="I24" s="2">
        <v>4622</v>
      </c>
      <c r="J24" s="2">
        <v>41335</v>
      </c>
      <c r="K24" s="2">
        <v>54702</v>
      </c>
      <c r="L24" s="1"/>
      <c r="M24" s="1"/>
      <c r="N24" s="1"/>
      <c r="O24" s="1"/>
      <c r="P24" s="2">
        <v>1578</v>
      </c>
      <c r="Q24" s="1"/>
    </row>
    <row r="25" spans="1:17" x14ac:dyDescent="0.3">
      <c r="A25" s="7" t="s">
        <v>8</v>
      </c>
      <c r="B25" s="2">
        <v>2020</v>
      </c>
      <c r="C25" s="2">
        <v>1337</v>
      </c>
      <c r="D25" s="2">
        <v>-41</v>
      </c>
      <c r="E25" s="2">
        <v>161</v>
      </c>
      <c r="F25" s="2">
        <v>127</v>
      </c>
      <c r="G25" s="2">
        <v>566</v>
      </c>
      <c r="H25" s="2">
        <v>43</v>
      </c>
      <c r="I25" s="2">
        <v>18</v>
      </c>
      <c r="J25" s="2">
        <v>727</v>
      </c>
      <c r="K25" s="2">
        <v>441</v>
      </c>
      <c r="L25" s="2">
        <v>1824</v>
      </c>
      <c r="M25" s="2">
        <v>240</v>
      </c>
      <c r="N25" s="2">
        <v>19</v>
      </c>
      <c r="O25" s="2">
        <v>109</v>
      </c>
      <c r="P25" s="2">
        <v>79</v>
      </c>
      <c r="Q25" s="2">
        <v>1638</v>
      </c>
    </row>
    <row r="26" spans="1:17" x14ac:dyDescent="0.3">
      <c r="A26" s="9"/>
      <c r="B26" s="2">
        <v>2021</v>
      </c>
      <c r="C26" s="2">
        <v>1551</v>
      </c>
      <c r="D26" s="2">
        <v>-51</v>
      </c>
      <c r="E26" s="2">
        <v>282</v>
      </c>
      <c r="F26" s="2">
        <v>166</v>
      </c>
      <c r="G26" s="2">
        <v>395</v>
      </c>
      <c r="H26" s="2">
        <v>23</v>
      </c>
      <c r="I26" s="2">
        <v>5</v>
      </c>
      <c r="J26" s="2">
        <v>97</v>
      </c>
      <c r="K26" s="2">
        <v>1201</v>
      </c>
      <c r="L26" s="2">
        <v>2463</v>
      </c>
      <c r="M26" s="2">
        <v>263</v>
      </c>
      <c r="N26" s="2">
        <v>1</v>
      </c>
      <c r="O26" s="2">
        <v>83</v>
      </c>
      <c r="P26" s="2">
        <v>47</v>
      </c>
      <c r="Q26" s="2">
        <v>2105</v>
      </c>
    </row>
    <row r="27" spans="1:17" x14ac:dyDescent="0.3">
      <c r="A27" s="9"/>
      <c r="B27" s="2">
        <v>2022</v>
      </c>
      <c r="C27" s="2">
        <v>1875</v>
      </c>
      <c r="D27" s="2">
        <v>-66</v>
      </c>
      <c r="E27" s="2">
        <v>275</v>
      </c>
      <c r="F27" s="2">
        <v>285</v>
      </c>
      <c r="G27" s="2">
        <v>482</v>
      </c>
      <c r="H27" s="2">
        <v>13</v>
      </c>
      <c r="I27" s="2">
        <v>130</v>
      </c>
      <c r="J27" s="2">
        <v>1330</v>
      </c>
      <c r="K27" s="2">
        <v>1432</v>
      </c>
      <c r="L27" s="2">
        <v>3031</v>
      </c>
      <c r="M27" s="2">
        <v>227</v>
      </c>
      <c r="N27" s="2">
        <v>7</v>
      </c>
      <c r="O27" s="2">
        <v>36</v>
      </c>
      <c r="P27" s="2">
        <v>79</v>
      </c>
      <c r="Q27" s="2">
        <v>2586</v>
      </c>
    </row>
    <row r="28" spans="1:17" x14ac:dyDescent="0.3">
      <c r="A28" s="9"/>
      <c r="B28" s="2">
        <v>2023</v>
      </c>
      <c r="C28" s="2">
        <v>3249</v>
      </c>
      <c r="D28" s="2">
        <v>131</v>
      </c>
      <c r="E28" s="2">
        <v>295</v>
      </c>
      <c r="F28" s="2">
        <v>437</v>
      </c>
      <c r="G28" s="2">
        <v>798</v>
      </c>
      <c r="H28" s="2">
        <v>131</v>
      </c>
      <c r="I28" s="2">
        <v>466</v>
      </c>
      <c r="J28" s="2">
        <v>3152</v>
      </c>
      <c r="K28" s="2">
        <v>2578</v>
      </c>
      <c r="L28" s="2">
        <v>3978</v>
      </c>
      <c r="M28" s="2">
        <v>888</v>
      </c>
      <c r="N28" s="2">
        <v>63</v>
      </c>
      <c r="O28" s="2">
        <v>212</v>
      </c>
      <c r="P28" s="2">
        <v>174</v>
      </c>
      <c r="Q28" s="2">
        <v>2560</v>
      </c>
    </row>
    <row r="29" spans="1:17" x14ac:dyDescent="0.3">
      <c r="A29" s="9"/>
      <c r="B29" s="2">
        <v>2024</v>
      </c>
      <c r="C29" s="2">
        <v>3897</v>
      </c>
      <c r="D29" s="2">
        <v>124</v>
      </c>
      <c r="E29" s="2">
        <v>448</v>
      </c>
      <c r="F29" s="2">
        <v>450</v>
      </c>
      <c r="G29" s="2">
        <v>1152</v>
      </c>
      <c r="H29" s="2">
        <v>143</v>
      </c>
      <c r="I29" s="2">
        <v>1092</v>
      </c>
      <c r="J29" s="2">
        <v>6690</v>
      </c>
      <c r="K29" s="2">
        <v>3625</v>
      </c>
      <c r="L29" s="2">
        <v>4696</v>
      </c>
      <c r="M29" s="2">
        <v>1377</v>
      </c>
      <c r="N29" s="2">
        <v>179</v>
      </c>
      <c r="O29" s="2">
        <v>299</v>
      </c>
      <c r="P29" s="2">
        <v>222</v>
      </c>
      <c r="Q29" s="2">
        <v>3157</v>
      </c>
    </row>
    <row r="30" spans="1:17" ht="17.25" thickBot="1" x14ac:dyDescent="0.35">
      <c r="A30" s="10"/>
      <c r="B30" s="2">
        <v>2025</v>
      </c>
      <c r="C30" s="2">
        <v>4708</v>
      </c>
      <c r="D30" s="2"/>
      <c r="E30" s="2">
        <v>546</v>
      </c>
      <c r="F30" s="2">
        <v>847</v>
      </c>
      <c r="G30" s="2">
        <v>1328</v>
      </c>
      <c r="H30" s="2"/>
      <c r="I30" s="2">
        <v>1621</v>
      </c>
      <c r="J30" s="2">
        <v>9136</v>
      </c>
      <c r="K30" s="2">
        <v>5206</v>
      </c>
      <c r="L30" s="1"/>
      <c r="M30" s="1"/>
      <c r="N30" s="1"/>
      <c r="O30" s="1"/>
      <c r="P30" s="2">
        <v>236</v>
      </c>
      <c r="Q30" s="1"/>
    </row>
    <row r="31" spans="1:17" x14ac:dyDescent="0.3">
      <c r="A31" s="7" t="s">
        <v>9</v>
      </c>
      <c r="B31" s="2">
        <v>2020</v>
      </c>
      <c r="C31" s="12">
        <f t="shared" ref="C31:Q31" si="1">C25/C19</f>
        <v>5.5645731884962753E-2</v>
      </c>
      <c r="D31" s="12">
        <f t="shared" si="1"/>
        <v>-7.8544061302681989E-2</v>
      </c>
      <c r="E31" s="12">
        <f t="shared" si="1"/>
        <v>2.7777777777777776E-2</v>
      </c>
      <c r="F31" s="12">
        <f t="shared" si="1"/>
        <v>1.4812222999766736E-2</v>
      </c>
      <c r="G31" s="12">
        <f t="shared" si="1"/>
        <v>3.5445891783567135E-2</v>
      </c>
      <c r="H31" s="12">
        <f t="shared" si="1"/>
        <v>1.1707051456575007E-2</v>
      </c>
      <c r="I31" s="12">
        <f t="shared" si="1"/>
        <v>2.7993779160186624E-2</v>
      </c>
      <c r="J31" s="12">
        <f t="shared" si="1"/>
        <v>4.013691823552145E-2</v>
      </c>
      <c r="K31" s="12">
        <f t="shared" si="1"/>
        <v>1.477882037533512E-2</v>
      </c>
      <c r="L31" s="39">
        <f t="shared" si="1"/>
        <v>0.10213909732332849</v>
      </c>
      <c r="M31" s="40">
        <f t="shared" si="1"/>
        <v>5.4907343857240908E-2</v>
      </c>
      <c r="N31" s="40">
        <f t="shared" si="1"/>
        <v>3.6679536679536683E-2</v>
      </c>
      <c r="O31" s="40">
        <f t="shared" si="1"/>
        <v>9.6631205673758866E-2</v>
      </c>
      <c r="P31" s="40">
        <f t="shared" si="1"/>
        <v>7.4387947269303201E-2</v>
      </c>
      <c r="Q31" s="40">
        <f t="shared" si="1"/>
        <v>0.19048726596115828</v>
      </c>
    </row>
    <row r="32" spans="1:17" x14ac:dyDescent="0.3">
      <c r="A32" s="9"/>
      <c r="B32" s="2">
        <v>2021</v>
      </c>
      <c r="C32" s="12">
        <f t="shared" ref="C32:D36" si="2">C26/C20</f>
        <v>5.8126897275418803E-2</v>
      </c>
      <c r="D32" s="12">
        <f t="shared" si="2"/>
        <v>-0.1705685618729097</v>
      </c>
      <c r="E32" s="12">
        <f t="shared" ref="E32:F32" si="3">E26/E20</f>
        <v>3.7569944044764186E-2</v>
      </c>
      <c r="F32" s="12">
        <f t="shared" si="3"/>
        <v>1.5508221225710016E-2</v>
      </c>
      <c r="G32" s="12">
        <f t="shared" ref="G32:H32" si="4">G26/G20</f>
        <v>1.9772738649446862E-2</v>
      </c>
      <c r="H32" s="12">
        <f t="shared" si="4"/>
        <v>4.842105263157895E-3</v>
      </c>
      <c r="I32" s="12">
        <f t="shared" ref="I32:J32" si="5">I26/I20</f>
        <v>7.716049382716049E-3</v>
      </c>
      <c r="J32" s="12">
        <f t="shared" si="5"/>
        <v>5.3709856035437428E-3</v>
      </c>
      <c r="K32" s="12">
        <f t="shared" ref="K32:L32" si="6">K26/K20</f>
        <v>3.8808285132646135E-2</v>
      </c>
      <c r="L32" s="24">
        <f t="shared" si="6"/>
        <v>0.12548400244548605</v>
      </c>
      <c r="M32" s="12">
        <f t="shared" ref="M32:N32" si="7">M26/M20</f>
        <v>5.2621048419367746E-2</v>
      </c>
      <c r="N32" s="12">
        <f t="shared" si="7"/>
        <v>2.1231422505307855E-3</v>
      </c>
      <c r="O32" s="12">
        <f t="shared" ref="O32:Q32" si="8">O26/O20</f>
        <v>6.8032786885245902E-2</v>
      </c>
      <c r="P32" s="12">
        <f t="shared" si="8"/>
        <v>9.7713097713097719E-2</v>
      </c>
      <c r="Q32" s="12">
        <f t="shared" si="8"/>
        <v>0.19354542111070247</v>
      </c>
    </row>
    <row r="33" spans="1:17" x14ac:dyDescent="0.3">
      <c r="A33" s="9"/>
      <c r="B33" s="2">
        <v>2022</v>
      </c>
      <c r="C33" s="12">
        <f t="shared" si="2"/>
        <v>5.5521009149862306E-2</v>
      </c>
      <c r="D33" s="12">
        <f t="shared" si="2"/>
        <v>-0.1542056074766355</v>
      </c>
      <c r="E33" s="12">
        <f t="shared" ref="E33:F33" si="9">E27/E21</f>
        <v>3.3598045204642636E-2</v>
      </c>
      <c r="F33" s="12">
        <f t="shared" si="9"/>
        <v>2.0120014119308152E-2</v>
      </c>
      <c r="G33" s="12">
        <f t="shared" ref="G33:H33" si="10">G27/G21</f>
        <v>1.966945521322179E-2</v>
      </c>
      <c r="H33" s="12">
        <f t="shared" si="10"/>
        <v>2.3115220483641537E-3</v>
      </c>
      <c r="I33" s="12">
        <f t="shared" ref="I33:J33" si="11">I27/I21</f>
        <v>0.10989010989010989</v>
      </c>
      <c r="J33" s="12">
        <f t="shared" si="11"/>
        <v>6.3197909242100267E-2</v>
      </c>
      <c r="K33" s="12">
        <f t="shared" ref="K33:L33" si="12">K27/K21</f>
        <v>4.0796558502606765E-2</v>
      </c>
      <c r="L33" s="24">
        <f t="shared" si="12"/>
        <v>0.14605821125674634</v>
      </c>
      <c r="M33" s="12">
        <f t="shared" ref="M33:N33" si="13">M27/M21</f>
        <v>3.98805340829234E-2</v>
      </c>
      <c r="N33" s="12">
        <f t="shared" si="13"/>
        <v>1.3133208255159476E-2</v>
      </c>
      <c r="O33" s="12">
        <f t="shared" ref="O33:Q33" si="14">O27/O21</f>
        <v>2.4640657084188913E-2</v>
      </c>
      <c r="P33" s="12">
        <f t="shared" si="14"/>
        <v>0.15019011406844107</v>
      </c>
      <c r="Q33" s="12">
        <f t="shared" si="14"/>
        <v>0.20486413689297314</v>
      </c>
    </row>
    <row r="34" spans="1:17" x14ac:dyDescent="0.3">
      <c r="A34" s="9"/>
      <c r="B34" s="2">
        <v>2023</v>
      </c>
      <c r="C34" s="12">
        <f t="shared" si="2"/>
        <v>7.679943269117126E-2</v>
      </c>
      <c r="D34" s="12">
        <f t="shared" si="2"/>
        <v>0.18502824858757061</v>
      </c>
      <c r="E34" s="12">
        <f t="shared" ref="E34:F34" si="15">E28/E22</f>
        <v>4.0350157297223362E-2</v>
      </c>
      <c r="F34" s="12">
        <f t="shared" si="15"/>
        <v>2.9160549846523422E-2</v>
      </c>
      <c r="G34" s="12">
        <f t="shared" ref="G34:H34" si="16">G28/G22</f>
        <v>2.8059071729957807E-2</v>
      </c>
      <c r="H34" s="12">
        <f t="shared" si="16"/>
        <v>2.5417151726814125E-2</v>
      </c>
      <c r="I34" s="12">
        <f t="shared" ref="I34:J34" si="17">I28/I22</f>
        <v>0.21724941724941724</v>
      </c>
      <c r="J34" s="12">
        <f t="shared" si="17"/>
        <v>0.11661980168713926</v>
      </c>
      <c r="K34" s="12">
        <f t="shared" ref="K34:L34" si="18">K28/K22</f>
        <v>5.9945123936194951E-2</v>
      </c>
      <c r="L34" s="24">
        <f t="shared" si="18"/>
        <v>0.17149508535954475</v>
      </c>
      <c r="M34" s="12">
        <f t="shared" ref="M34:N34" si="19">M28/M22</f>
        <v>0.129389479819321</v>
      </c>
      <c r="N34" s="12">
        <f t="shared" si="19"/>
        <v>9.012875536480687E-2</v>
      </c>
      <c r="O34" s="12">
        <f t="shared" ref="O34:Q34" si="20">O28/O22</f>
        <v>0.12176909821941413</v>
      </c>
      <c r="P34" s="12">
        <f t="shared" si="20"/>
        <v>0.13141993957703926</v>
      </c>
      <c r="Q34" s="12">
        <f t="shared" si="20"/>
        <v>0.20390282755874153</v>
      </c>
    </row>
    <row r="35" spans="1:17" x14ac:dyDescent="0.3">
      <c r="A35" s="9"/>
      <c r="B35" s="2">
        <v>2024</v>
      </c>
      <c r="C35" s="12">
        <f t="shared" si="2"/>
        <v>8.5614482182872709E-2</v>
      </c>
      <c r="D35" s="12">
        <f t="shared" si="2"/>
        <v>9.5165003837298548E-2</v>
      </c>
      <c r="E35" s="12">
        <f t="shared" ref="E35:F35" si="21">E29/E23</f>
        <v>5.1553509781357885E-2</v>
      </c>
      <c r="F35" s="12">
        <f t="shared" si="21"/>
        <v>2.6055237102657634E-2</v>
      </c>
      <c r="G35" s="12">
        <f t="shared" ref="G35:H35" si="22">G29/G23</f>
        <v>3.5001367240907848E-2</v>
      </c>
      <c r="H35" s="12">
        <f t="shared" si="22"/>
        <v>2.5868306801736615E-2</v>
      </c>
      <c r="I35" s="12">
        <f t="shared" ref="I35:J35" si="23">I29/I23</f>
        <v>0.32694610778443112</v>
      </c>
      <c r="J35" s="12">
        <f t="shared" si="23"/>
        <v>0.20136652319176473</v>
      </c>
      <c r="K35" s="12">
        <f t="shared" ref="K35:L35" si="24">K29/K23</f>
        <v>7.4055158324821249E-2</v>
      </c>
      <c r="L35" s="24">
        <f t="shared" si="24"/>
        <v>0.18876115443363614</v>
      </c>
      <c r="M35" s="12">
        <f t="shared" ref="M35:N35" si="25">M29/M23</f>
        <v>0.1718671992011982</v>
      </c>
      <c r="N35" s="12">
        <f t="shared" si="25"/>
        <v>0.17687747035573123</v>
      </c>
      <c r="O35" s="12">
        <f t="shared" ref="O35:Q35" si="26">O29/O23</f>
        <v>0.15070564516129031</v>
      </c>
      <c r="P35" s="12">
        <f t="shared" si="26"/>
        <v>0.14434330299089726</v>
      </c>
      <c r="Q35" s="12">
        <f t="shared" si="26"/>
        <v>0.2073835643434277</v>
      </c>
    </row>
    <row r="36" spans="1:17" ht="17.25" thickBot="1" x14ac:dyDescent="0.35">
      <c r="A36" s="10"/>
      <c r="B36" s="2">
        <v>2025</v>
      </c>
      <c r="C36" s="12">
        <f t="shared" si="2"/>
        <v>9.2277538220305766E-2</v>
      </c>
      <c r="D36" s="12"/>
      <c r="E36" s="12">
        <f t="shared" ref="E36:F36" si="27">E30/E24</f>
        <v>5.5873925501432664E-2</v>
      </c>
      <c r="F36" s="12">
        <f t="shared" si="27"/>
        <v>3.3591116398968869E-2</v>
      </c>
      <c r="G36" s="12">
        <f t="shared" ref="G36:I36" si="28">G30/G24</f>
        <v>3.6968988363676854E-2</v>
      </c>
      <c r="H36" s="12"/>
      <c r="I36" s="12">
        <f t="shared" si="28"/>
        <v>0.35071397663349202</v>
      </c>
      <c r="J36" s="12">
        <f t="shared" ref="J36:K36" si="29">J30/J24</f>
        <v>0.22102334583282932</v>
      </c>
      <c r="K36" s="12">
        <f t="shared" si="29"/>
        <v>9.5170194874044822E-2</v>
      </c>
      <c r="L36" s="25"/>
      <c r="M36" s="18"/>
      <c r="N36" s="18"/>
      <c r="O36" s="18"/>
      <c r="P36" s="18">
        <f t="shared" ref="P36" si="30">P30/P24</f>
        <v>0.14955640050697086</v>
      </c>
      <c r="Q36" s="18"/>
    </row>
    <row r="37" spans="1:17" x14ac:dyDescent="0.3">
      <c r="A37" s="7" t="s">
        <v>11</v>
      </c>
      <c r="B37" s="2">
        <v>2020</v>
      </c>
      <c r="C37" s="1"/>
      <c r="D37" s="1"/>
      <c r="E37" s="1"/>
      <c r="F37" s="1"/>
      <c r="G37" s="1"/>
      <c r="H37" s="1"/>
      <c r="I37" s="1"/>
      <c r="J37" s="1"/>
      <c r="K37" s="1"/>
    </row>
    <row r="38" spans="1:17" x14ac:dyDescent="0.3">
      <c r="A38" s="9"/>
      <c r="B38" s="2">
        <v>2021</v>
      </c>
      <c r="C38" s="38">
        <f>(C20-C19)/C19</f>
        <v>0.11054230657177343</v>
      </c>
      <c r="D38" s="38">
        <f t="shared" ref="D38:H38" si="31">(D20-D19)/D19</f>
        <v>-0.42720306513409961</v>
      </c>
      <c r="E38" s="38">
        <f t="shared" si="31"/>
        <v>0.29503105590062112</v>
      </c>
      <c r="F38" s="38">
        <f t="shared" si="31"/>
        <v>0.24842547235829252</v>
      </c>
      <c r="G38" s="38">
        <f t="shared" si="31"/>
        <v>0.25106462925851702</v>
      </c>
      <c r="H38" s="38">
        <f t="shared" si="31"/>
        <v>0.29322080043561122</v>
      </c>
      <c r="I38" s="38">
        <f t="shared" ref="I38:J38" si="32">(I20-I19)/I19</f>
        <v>7.7760497667185074E-3</v>
      </c>
      <c r="J38" s="38">
        <f t="shared" si="32"/>
        <v>-2.9260751946116048E-3</v>
      </c>
      <c r="K38" s="38">
        <f t="shared" ref="K38:L38" si="33">(K20-K19)/K19</f>
        <v>3.7097855227882039E-2</v>
      </c>
      <c r="L38" s="36">
        <f t="shared" si="33"/>
        <v>9.9115242468361522E-2</v>
      </c>
      <c r="M38" s="13">
        <f t="shared" ref="M38:N38" si="34">(M20-M19)/M19</f>
        <v>0.14344543582704186</v>
      </c>
      <c r="N38" s="13">
        <f t="shared" si="34"/>
        <v>-9.0733590733590733E-2</v>
      </c>
      <c r="O38" s="13">
        <f t="shared" ref="O38:Q38" si="35">(O20-O19)/O19</f>
        <v>8.1560283687943269E-2</v>
      </c>
      <c r="P38" s="13">
        <f t="shared" si="35"/>
        <v>-0.54708097928436916</v>
      </c>
      <c r="Q38" s="13">
        <f t="shared" si="35"/>
        <v>0.26479823235259914</v>
      </c>
    </row>
    <row r="39" spans="1:17" x14ac:dyDescent="0.3">
      <c r="A39" s="9"/>
      <c r="B39" s="2">
        <v>2022</v>
      </c>
      <c r="C39" s="38">
        <f t="shared" ref="C39:H42" si="36">(C21-C20)/C20</f>
        <v>0.26563729715549228</v>
      </c>
      <c r="D39" s="38">
        <f t="shared" si="36"/>
        <v>0.43143812709030099</v>
      </c>
      <c r="E39" s="38">
        <f t="shared" si="36"/>
        <v>9.0460964561683982E-2</v>
      </c>
      <c r="F39" s="38">
        <f t="shared" si="36"/>
        <v>0.32333707025411063</v>
      </c>
      <c r="G39" s="38">
        <f t="shared" si="36"/>
        <v>0.22666065975872254</v>
      </c>
      <c r="H39" s="38">
        <f t="shared" si="36"/>
        <v>0.184</v>
      </c>
      <c r="I39" s="38">
        <f t="shared" ref="I39:J39" si="37">(I21-I20)/I20</f>
        <v>0.82561728395061729</v>
      </c>
      <c r="J39" s="38">
        <f t="shared" si="37"/>
        <v>0.16528239202657807</v>
      </c>
      <c r="K39" s="38">
        <f t="shared" ref="K39:L39" si="38">(K21-K20)/K20</f>
        <v>0.13422948912657123</v>
      </c>
      <c r="L39" s="36">
        <f t="shared" si="38"/>
        <v>5.7265131444874669E-2</v>
      </c>
      <c r="M39" s="13">
        <f t="shared" ref="M39:N39" si="39">(M21-M20)/M20</f>
        <v>0.13885554221688676</v>
      </c>
      <c r="N39" s="13">
        <f t="shared" si="39"/>
        <v>0.1316348195329087</v>
      </c>
      <c r="O39" s="13">
        <f t="shared" ref="O39:Q39" si="40">(O21-O20)/O20</f>
        <v>0.19754098360655736</v>
      </c>
      <c r="P39" s="13">
        <f t="shared" si="40"/>
        <v>9.355509355509356E-2</v>
      </c>
      <c r="Q39" s="13">
        <f t="shared" si="40"/>
        <v>0.1606289076866495</v>
      </c>
    </row>
    <row r="40" spans="1:17" x14ac:dyDescent="0.3">
      <c r="A40" s="9"/>
      <c r="B40" s="2">
        <v>2023</v>
      </c>
      <c r="C40" s="38">
        <f t="shared" si="36"/>
        <v>0.25270202244529327</v>
      </c>
      <c r="D40" s="38">
        <f t="shared" si="36"/>
        <v>0.65420560747663548</v>
      </c>
      <c r="E40" s="38">
        <f t="shared" si="36"/>
        <v>-0.10678069639584606</v>
      </c>
      <c r="F40" s="38">
        <f t="shared" si="36"/>
        <v>5.7959759971761386E-2</v>
      </c>
      <c r="G40" s="38">
        <f t="shared" si="36"/>
        <v>0.16057947357682106</v>
      </c>
      <c r="H40" s="38">
        <f t="shared" si="36"/>
        <v>-8.357041251778094E-2</v>
      </c>
      <c r="I40" s="38">
        <f t="shared" ref="I40:J40" si="41">(I22-I21)/I21</f>
        <v>0.81318681318681318</v>
      </c>
      <c r="J40" s="38">
        <f t="shared" si="41"/>
        <v>0.28429555713946303</v>
      </c>
      <c r="K40" s="38">
        <f t="shared" ref="K40:L40" si="42">(K22-K21)/K21</f>
        <v>0.22520725905244865</v>
      </c>
      <c r="L40" s="36">
        <f t="shared" si="42"/>
        <v>0.11777178103315343</v>
      </c>
      <c r="M40" s="13">
        <f t="shared" ref="M40:N40" si="43">(M22-M21)/M21</f>
        <v>0.20572733661278989</v>
      </c>
      <c r="N40" s="13">
        <f t="shared" si="43"/>
        <v>0.31144465290806755</v>
      </c>
      <c r="O40" s="13">
        <f t="shared" ref="O40:Q40" si="44">(O22-O21)/O21</f>
        <v>0.19164955509924708</v>
      </c>
      <c r="P40" s="13">
        <f t="shared" si="44"/>
        <v>1.5171102661596958</v>
      </c>
      <c r="Q40" s="13">
        <f t="shared" si="44"/>
        <v>-5.3869919987324724E-3</v>
      </c>
    </row>
    <row r="41" spans="1:17" x14ac:dyDescent="0.3">
      <c r="A41" s="9"/>
      <c r="B41" s="2">
        <v>2024</v>
      </c>
      <c r="C41" s="38">
        <f t="shared" si="36"/>
        <v>7.5948469448055791E-2</v>
      </c>
      <c r="D41" s="38">
        <f t="shared" si="36"/>
        <v>0.84039548022598876</v>
      </c>
      <c r="E41" s="38">
        <f t="shared" si="36"/>
        <v>0.18861988784024072</v>
      </c>
      <c r="F41" s="38">
        <f t="shared" si="36"/>
        <v>0.15247564393433871</v>
      </c>
      <c r="G41" s="38">
        <f t="shared" si="36"/>
        <v>0.15727848101265823</v>
      </c>
      <c r="H41" s="38">
        <f t="shared" si="36"/>
        <v>7.2564998059759411E-2</v>
      </c>
      <c r="I41" s="38">
        <f t="shared" ref="I41:J41" si="45">(I23-I22)/I22</f>
        <v>0.55710955710955712</v>
      </c>
      <c r="J41" s="38">
        <f t="shared" si="45"/>
        <v>0.22920674855705195</v>
      </c>
      <c r="K41" s="38">
        <f t="shared" ref="K41:L41" si="46">(K23-K22)/K22</f>
        <v>0.13821327256661861</v>
      </c>
      <c r="L41" s="36">
        <f t="shared" si="46"/>
        <v>7.2512502155544056E-2</v>
      </c>
      <c r="M41" s="13">
        <f t="shared" ref="M41:N41" si="47">(M23-M22)/M22</f>
        <v>0.1674194958472971</v>
      </c>
      <c r="N41" s="13">
        <f t="shared" si="47"/>
        <v>0.44778254649499283</v>
      </c>
      <c r="O41" s="13">
        <f t="shared" ref="O41:Q41" si="48">(O23-O22)/O22</f>
        <v>0.13957495692130958</v>
      </c>
      <c r="P41" s="13">
        <f t="shared" si="48"/>
        <v>0.16163141993957703</v>
      </c>
      <c r="Q41" s="13">
        <f t="shared" si="48"/>
        <v>0.21250497809637595</v>
      </c>
    </row>
    <row r="42" spans="1:17" ht="17.25" thickBot="1" x14ac:dyDescent="0.35">
      <c r="A42" s="10"/>
      <c r="B42" s="2">
        <v>2025</v>
      </c>
      <c r="C42" s="38">
        <f t="shared" si="36"/>
        <v>0.12087525813963707</v>
      </c>
      <c r="D42" s="38"/>
      <c r="E42" s="38">
        <f t="shared" si="36"/>
        <v>0.12451093210586882</v>
      </c>
      <c r="F42" s="38">
        <f t="shared" si="36"/>
        <v>0.45996178565224943</v>
      </c>
      <c r="G42" s="38">
        <f t="shared" si="36"/>
        <v>9.1422842038100444E-2</v>
      </c>
      <c r="H42" s="38"/>
      <c r="I42" s="38">
        <f t="shared" ref="I42:J42" si="49">(I24-I23)/I23</f>
        <v>0.3838323353293413</v>
      </c>
      <c r="J42" s="38">
        <f t="shared" si="49"/>
        <v>0.2441681967311802</v>
      </c>
      <c r="K42" s="38">
        <f t="shared" ref="K42" si="50">(K24-K23)/K23</f>
        <v>0.1175076608784474</v>
      </c>
      <c r="L42" s="37"/>
      <c r="M42" s="14"/>
      <c r="N42" s="14"/>
      <c r="O42" s="14"/>
      <c r="P42" s="14">
        <f t="shared" ref="P42" si="51">(P24-P23)/P23</f>
        <v>2.600780234070221E-2</v>
      </c>
      <c r="Q42" s="14"/>
    </row>
    <row r="43" spans="1:17" x14ac:dyDescent="0.3">
      <c r="A43" s="7" t="s">
        <v>12</v>
      </c>
      <c r="B43" s="2">
        <v>2020</v>
      </c>
      <c r="C43" s="1"/>
      <c r="D43" s="1"/>
      <c r="E43" s="1"/>
      <c r="F43" s="1"/>
      <c r="G43" s="1"/>
      <c r="H43" s="1"/>
      <c r="I43" s="1"/>
      <c r="J43" s="1"/>
      <c r="K43" s="1"/>
    </row>
    <row r="44" spans="1:17" x14ac:dyDescent="0.3">
      <c r="A44" s="9"/>
      <c r="B44" s="2">
        <v>2021</v>
      </c>
      <c r="C44" s="38">
        <f>(C26-C25)/C25</f>
        <v>0.1600598354525056</v>
      </c>
      <c r="D44" s="38">
        <f t="shared" ref="D44:H44" si="52">(D26-D25)/D25</f>
        <v>0.24390243902439024</v>
      </c>
      <c r="E44" s="38">
        <f t="shared" si="52"/>
        <v>0.75155279503105588</v>
      </c>
      <c r="F44" s="38">
        <f t="shared" si="52"/>
        <v>0.30708661417322836</v>
      </c>
      <c r="G44" s="38">
        <f t="shared" si="52"/>
        <v>-0.30212014134275617</v>
      </c>
      <c r="H44" s="38">
        <f t="shared" si="52"/>
        <v>-0.46511627906976744</v>
      </c>
      <c r="I44" s="38">
        <f t="shared" ref="I44:J44" si="53">(I26-I25)/I25</f>
        <v>-0.72222222222222221</v>
      </c>
      <c r="J44" s="38">
        <f t="shared" si="53"/>
        <v>-0.86657496561210456</v>
      </c>
      <c r="K44" s="38">
        <f t="shared" ref="K44:L44" si="54">(K26-K25)/K25</f>
        <v>1.7233560090702948</v>
      </c>
      <c r="L44" s="36">
        <f t="shared" si="54"/>
        <v>0.35032894736842107</v>
      </c>
      <c r="M44" s="13">
        <f t="shared" ref="M44:N44" si="55">(M26-M25)/M25</f>
        <v>9.583333333333334E-2</v>
      </c>
      <c r="N44" s="13">
        <f t="shared" si="55"/>
        <v>-0.94736842105263153</v>
      </c>
      <c r="O44" s="13">
        <f t="shared" ref="O44:Q44" si="56">(O26-O25)/O25</f>
        <v>-0.23853211009174313</v>
      </c>
      <c r="P44" s="13">
        <f t="shared" si="56"/>
        <v>-0.4050632911392405</v>
      </c>
      <c r="Q44" s="13">
        <f t="shared" si="56"/>
        <v>0.28510378510378509</v>
      </c>
    </row>
    <row r="45" spans="1:17" x14ac:dyDescent="0.3">
      <c r="A45" s="9"/>
      <c r="B45" s="2">
        <v>2022</v>
      </c>
      <c r="C45" s="38">
        <f t="shared" ref="C45:H48" si="57">(C27-C26)/C26</f>
        <v>0.20889748549323017</v>
      </c>
      <c r="D45" s="38">
        <f t="shared" si="57"/>
        <v>0.29411764705882354</v>
      </c>
      <c r="E45" s="38">
        <f t="shared" si="57"/>
        <v>-2.4822695035460994E-2</v>
      </c>
      <c r="F45" s="38">
        <f t="shared" si="57"/>
        <v>0.7168674698795181</v>
      </c>
      <c r="G45" s="38">
        <f t="shared" si="57"/>
        <v>0.22025316455696203</v>
      </c>
      <c r="H45" s="38">
        <f t="shared" si="57"/>
        <v>-0.43478260869565216</v>
      </c>
      <c r="I45" s="38">
        <f t="shared" ref="I45:J45" si="58">(I27-I26)/I26</f>
        <v>25</v>
      </c>
      <c r="J45" s="38">
        <f t="shared" si="58"/>
        <v>12.711340206185566</v>
      </c>
      <c r="K45" s="38">
        <f t="shared" ref="K45:L45" si="59">(K27-K26)/K26</f>
        <v>0.19233971690258117</v>
      </c>
      <c r="L45" s="36">
        <f t="shared" si="59"/>
        <v>0.23061307348761673</v>
      </c>
      <c r="M45" s="13">
        <f t="shared" ref="M45:N45" si="60">(M27-M26)/M26</f>
        <v>-0.13688212927756654</v>
      </c>
      <c r="N45" s="13">
        <f t="shared" si="60"/>
        <v>6</v>
      </c>
      <c r="O45" s="13">
        <f t="shared" ref="O45:Q45" si="61">(O27-O26)/O26</f>
        <v>-0.5662650602409639</v>
      </c>
      <c r="P45" s="13">
        <f t="shared" si="61"/>
        <v>0.68085106382978722</v>
      </c>
      <c r="Q45" s="13">
        <f t="shared" si="61"/>
        <v>0.22850356294536817</v>
      </c>
    </row>
    <row r="46" spans="1:17" x14ac:dyDescent="0.3">
      <c r="A46" s="9"/>
      <c r="B46" s="2">
        <v>2023</v>
      </c>
      <c r="C46" s="38">
        <f t="shared" si="57"/>
        <v>0.73280000000000001</v>
      </c>
      <c r="D46" s="38">
        <f t="shared" si="57"/>
        <v>-2.9848484848484849</v>
      </c>
      <c r="E46" s="38">
        <f t="shared" si="57"/>
        <v>7.2727272727272724E-2</v>
      </c>
      <c r="F46" s="38">
        <f t="shared" si="57"/>
        <v>0.53333333333333333</v>
      </c>
      <c r="G46" s="38">
        <f t="shared" si="57"/>
        <v>0.65560165975103735</v>
      </c>
      <c r="H46" s="38">
        <f t="shared" si="57"/>
        <v>9.0769230769230766</v>
      </c>
      <c r="I46" s="38">
        <f t="shared" ref="I46:J46" si="62">(I28-I27)/I27</f>
        <v>2.5846153846153848</v>
      </c>
      <c r="J46" s="38">
        <f t="shared" si="62"/>
        <v>1.3699248120300751</v>
      </c>
      <c r="K46" s="38">
        <f t="shared" ref="K46:L46" si="63">(K28-K27)/K27</f>
        <v>0.80027932960893855</v>
      </c>
      <c r="L46" s="36">
        <f t="shared" si="63"/>
        <v>0.31243813922797758</v>
      </c>
      <c r="M46" s="13">
        <f t="shared" ref="M46:N46" si="64">(M28-M27)/M27</f>
        <v>2.9118942731277535</v>
      </c>
      <c r="N46" s="13">
        <f t="shared" si="64"/>
        <v>8</v>
      </c>
      <c r="O46" s="13">
        <f t="shared" ref="O46:Q46" si="65">(O28-O27)/O27</f>
        <v>4.8888888888888893</v>
      </c>
      <c r="P46" s="13">
        <f t="shared" si="65"/>
        <v>1.2025316455696202</v>
      </c>
      <c r="Q46" s="13">
        <f t="shared" si="65"/>
        <v>-1.0054137664346482E-2</v>
      </c>
    </row>
    <row r="47" spans="1:17" x14ac:dyDescent="0.3">
      <c r="A47" s="9"/>
      <c r="B47" s="2">
        <v>2024</v>
      </c>
      <c r="C47" s="38">
        <f t="shared" si="57"/>
        <v>0.1994459833795014</v>
      </c>
      <c r="D47" s="38">
        <f t="shared" si="57"/>
        <v>-5.3435114503816793E-2</v>
      </c>
      <c r="E47" s="38">
        <f t="shared" si="57"/>
        <v>0.51864406779661021</v>
      </c>
      <c r="F47" s="38">
        <f t="shared" si="57"/>
        <v>2.9748283752860413E-2</v>
      </c>
      <c r="G47" s="38">
        <f t="shared" si="57"/>
        <v>0.44360902255639095</v>
      </c>
      <c r="H47" s="38">
        <f t="shared" si="57"/>
        <v>9.1603053435114504E-2</v>
      </c>
      <c r="I47" s="38">
        <f t="shared" ref="I47:J47" si="66">(I29-I28)/I28</f>
        <v>1.3433476394849786</v>
      </c>
      <c r="J47" s="38">
        <f t="shared" si="66"/>
        <v>1.1224619289340101</v>
      </c>
      <c r="K47" s="38">
        <f t="shared" ref="K47:L47" si="67">(K29-K28)/K28</f>
        <v>0.40612878200155161</v>
      </c>
      <c r="L47" s="36">
        <f t="shared" si="67"/>
        <v>0.18049270990447461</v>
      </c>
      <c r="M47" s="13">
        <f t="shared" ref="M47:N47" si="68">(M29-M28)/M28</f>
        <v>0.55067567567567566</v>
      </c>
      <c r="N47" s="13">
        <f t="shared" si="68"/>
        <v>1.8412698412698412</v>
      </c>
      <c r="O47" s="13">
        <f t="shared" ref="O47:Q47" si="69">(O29-O28)/O28</f>
        <v>0.41037735849056606</v>
      </c>
      <c r="P47" s="13">
        <f t="shared" si="69"/>
        <v>0.27586206896551724</v>
      </c>
      <c r="Q47" s="13">
        <f t="shared" si="69"/>
        <v>0.23320312500000001</v>
      </c>
    </row>
    <row r="48" spans="1:17" ht="17.25" thickBot="1" x14ac:dyDescent="0.35">
      <c r="A48" s="10"/>
      <c r="B48" s="2">
        <v>2025</v>
      </c>
      <c r="C48" s="38">
        <f t="shared" si="57"/>
        <v>0.20810880164228893</v>
      </c>
      <c r="D48" s="38"/>
      <c r="E48" s="38">
        <f t="shared" si="57"/>
        <v>0.21875</v>
      </c>
      <c r="F48" s="38">
        <f t="shared" si="57"/>
        <v>0.88222222222222224</v>
      </c>
      <c r="G48" s="38">
        <f t="shared" si="57"/>
        <v>0.15277777777777779</v>
      </c>
      <c r="H48" s="38"/>
      <c r="I48" s="38">
        <f t="shared" ref="I48:J48" si="70">(I30-I29)/I29</f>
        <v>0.48443223443223443</v>
      </c>
      <c r="J48" s="38">
        <f t="shared" si="70"/>
        <v>0.3656203288490284</v>
      </c>
      <c r="K48" s="38">
        <f t="shared" ref="K48" si="71">(K30-K29)/K29</f>
        <v>0.43613793103448278</v>
      </c>
      <c r="L48" s="37"/>
      <c r="M48" s="14"/>
      <c r="N48" s="14"/>
      <c r="O48" s="14"/>
      <c r="P48" s="14">
        <f t="shared" ref="P48" si="72">(P30-P29)/P29</f>
        <v>6.3063063063063057E-2</v>
      </c>
      <c r="Q4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F6D8-CEC5-4164-BE33-849FB9ABB9C2}">
  <dimension ref="A1:S50"/>
  <sheetViews>
    <sheetView topLeftCell="A52" workbookViewId="0">
      <selection activeCell="H75" sqref="H75"/>
    </sheetView>
  </sheetViews>
  <sheetFormatPr defaultRowHeight="16.5" x14ac:dyDescent="0.3"/>
  <sheetData>
    <row r="1" spans="1:19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91</v>
      </c>
    </row>
    <row r="2" spans="1:19" x14ac:dyDescent="0.3">
      <c r="A2" t="s">
        <v>90</v>
      </c>
      <c r="B2" t="s">
        <v>80</v>
      </c>
      <c r="C2" s="79">
        <v>5893.9</v>
      </c>
      <c r="D2" s="79">
        <v>6433</v>
      </c>
      <c r="E2" s="79">
        <v>6826</v>
      </c>
      <c r="F2" s="79">
        <v>7530.1</v>
      </c>
      <c r="G2" s="79">
        <v>7296.6</v>
      </c>
      <c r="H2" s="79">
        <v>8788</v>
      </c>
      <c r="I2" s="79">
        <v>8389</v>
      </c>
      <c r="J2" s="79">
        <v>9297.4</v>
      </c>
      <c r="K2" s="79">
        <v>9757.9</v>
      </c>
      <c r="L2" s="79">
        <v>12018</v>
      </c>
      <c r="M2" s="79">
        <v>10226</v>
      </c>
      <c r="N2" s="79">
        <v>10303.1</v>
      </c>
      <c r="O2" s="79">
        <v>10386.4</v>
      </c>
      <c r="P2" s="79">
        <v>11324</v>
      </c>
      <c r="Q2" s="79">
        <v>10212</v>
      </c>
      <c r="R2" s="79">
        <v>13595.6</v>
      </c>
      <c r="S2" s="79">
        <v>10320</v>
      </c>
    </row>
    <row r="3" spans="1:19" x14ac:dyDescent="0.3">
      <c r="A3" t="s">
        <v>90</v>
      </c>
      <c r="B3" t="s">
        <v>81</v>
      </c>
      <c r="C3" s="79">
        <v>233.5</v>
      </c>
      <c r="D3" s="79">
        <v>470</v>
      </c>
      <c r="E3" s="79">
        <v>404</v>
      </c>
      <c r="F3" s="79">
        <v>443.5</v>
      </c>
      <c r="G3" s="79">
        <v>405.7</v>
      </c>
      <c r="H3" s="79">
        <v>601</v>
      </c>
      <c r="I3" s="79">
        <v>607</v>
      </c>
      <c r="J3" s="79">
        <v>261.3</v>
      </c>
      <c r="K3" s="79">
        <v>817.6</v>
      </c>
      <c r="L3" s="79">
        <v>1049</v>
      </c>
      <c r="M3" s="79">
        <v>701</v>
      </c>
      <c r="N3" s="79">
        <v>681.4</v>
      </c>
      <c r="O3" s="79">
        <v>937.4</v>
      </c>
      <c r="P3" s="79">
        <v>1096</v>
      </c>
      <c r="Q3" s="79">
        <v>665</v>
      </c>
      <c r="R3" s="79">
        <v>1198.5999999999999</v>
      </c>
      <c r="S3" s="79">
        <v>873</v>
      </c>
    </row>
    <row r="4" spans="1:19" x14ac:dyDescent="0.3">
      <c r="A4" t="s">
        <v>90</v>
      </c>
      <c r="B4" t="s">
        <v>82</v>
      </c>
      <c r="C4">
        <v>4</v>
      </c>
      <c r="D4">
        <v>7.3</v>
      </c>
      <c r="E4">
        <v>5.9</v>
      </c>
      <c r="F4">
        <v>5.9</v>
      </c>
      <c r="G4">
        <v>5.6</v>
      </c>
      <c r="H4">
        <v>6.8</v>
      </c>
      <c r="I4">
        <v>7.2</v>
      </c>
      <c r="J4">
        <v>2.8</v>
      </c>
      <c r="K4">
        <v>8.4</v>
      </c>
      <c r="L4">
        <v>8.6999999999999993</v>
      </c>
      <c r="M4">
        <v>6.9</v>
      </c>
      <c r="N4">
        <v>6.6</v>
      </c>
      <c r="O4">
        <v>9</v>
      </c>
      <c r="P4">
        <v>9.6999999999999993</v>
      </c>
      <c r="Q4">
        <v>6.5</v>
      </c>
      <c r="R4">
        <v>8.8000000000000007</v>
      </c>
      <c r="S4" s="77">
        <f>S3/S2*100</f>
        <v>8.4593023255813957</v>
      </c>
    </row>
    <row r="5" spans="1:19" x14ac:dyDescent="0.3">
      <c r="A5" t="s">
        <v>90</v>
      </c>
      <c r="B5" t="s">
        <v>83</v>
      </c>
      <c r="G5">
        <v>23.8</v>
      </c>
      <c r="H5">
        <v>36.6</v>
      </c>
      <c r="I5">
        <v>22.9</v>
      </c>
      <c r="J5">
        <v>23.5</v>
      </c>
      <c r="K5">
        <v>33.700000000000003</v>
      </c>
      <c r="L5">
        <v>36.799999999999997</v>
      </c>
      <c r="M5">
        <v>21.9</v>
      </c>
      <c r="N5">
        <v>10.8</v>
      </c>
      <c r="O5">
        <v>6.4</v>
      </c>
      <c r="P5">
        <v>-5.8</v>
      </c>
      <c r="Q5">
        <v>-0.1</v>
      </c>
      <c r="R5">
        <v>32</v>
      </c>
      <c r="S5" s="78">
        <f>((S2-O2)/O2)*100</f>
        <v>-0.63929754294076524</v>
      </c>
    </row>
    <row r="6" spans="1:19" x14ac:dyDescent="0.3">
      <c r="A6" t="s">
        <v>90</v>
      </c>
      <c r="B6" t="s">
        <v>84</v>
      </c>
      <c r="D6">
        <v>9.1</v>
      </c>
      <c r="E6">
        <v>6.1</v>
      </c>
      <c r="F6">
        <v>10.3</v>
      </c>
      <c r="G6">
        <v>-3.1</v>
      </c>
      <c r="H6">
        <v>20.399999999999999</v>
      </c>
      <c r="I6">
        <v>-4.5</v>
      </c>
      <c r="J6">
        <v>10.8</v>
      </c>
      <c r="K6">
        <v>5</v>
      </c>
      <c r="L6">
        <v>23.2</v>
      </c>
      <c r="M6">
        <v>-14.9</v>
      </c>
      <c r="N6">
        <v>0.8</v>
      </c>
      <c r="O6">
        <v>0.8</v>
      </c>
      <c r="P6">
        <v>9</v>
      </c>
      <c r="Q6">
        <v>-9.8000000000000007</v>
      </c>
      <c r="R6">
        <v>33.1</v>
      </c>
      <c r="S6" s="77">
        <f>(S2-R2)/R2*100</f>
        <v>-24.093088940539591</v>
      </c>
    </row>
    <row r="7" spans="1:19" x14ac:dyDescent="0.3">
      <c r="A7" t="s">
        <v>90</v>
      </c>
      <c r="B7" t="s">
        <v>85</v>
      </c>
      <c r="G7">
        <v>73.7</v>
      </c>
      <c r="H7">
        <v>27.9</v>
      </c>
      <c r="I7">
        <v>50.2</v>
      </c>
      <c r="J7">
        <v>-41.1</v>
      </c>
      <c r="K7">
        <v>101.5</v>
      </c>
      <c r="L7">
        <v>74.5</v>
      </c>
      <c r="M7">
        <v>15.5</v>
      </c>
      <c r="N7">
        <v>160.80000000000001</v>
      </c>
      <c r="O7">
        <v>14.7</v>
      </c>
      <c r="P7">
        <v>4.5</v>
      </c>
      <c r="Q7">
        <v>-5.0999999999999996</v>
      </c>
      <c r="R7">
        <v>75.900000000000006</v>
      </c>
      <c r="S7" s="78">
        <f>((S3-O3)/ABS(O3))*100</f>
        <v>-6.8700661403883059</v>
      </c>
    </row>
    <row r="8" spans="1:19" x14ac:dyDescent="0.3">
      <c r="A8" t="s">
        <v>90</v>
      </c>
      <c r="B8" t="s">
        <v>87</v>
      </c>
      <c r="D8">
        <v>101.3</v>
      </c>
      <c r="E8">
        <v>-14</v>
      </c>
      <c r="F8">
        <v>9.8000000000000007</v>
      </c>
      <c r="G8">
        <v>-8.5</v>
      </c>
      <c r="H8">
        <v>48.1</v>
      </c>
      <c r="I8">
        <v>1</v>
      </c>
      <c r="J8">
        <v>-57</v>
      </c>
      <c r="K8">
        <v>212.9</v>
      </c>
      <c r="L8">
        <v>28.3</v>
      </c>
      <c r="M8">
        <v>-33.200000000000003</v>
      </c>
      <c r="N8">
        <v>-2.8</v>
      </c>
      <c r="O8">
        <v>37.6</v>
      </c>
      <c r="P8">
        <v>16.899999999999999</v>
      </c>
      <c r="Q8">
        <v>-39.299999999999997</v>
      </c>
      <c r="R8">
        <v>80.2</v>
      </c>
      <c r="S8" s="77">
        <f>((S3-R3)/ABS(R3))*100</f>
        <v>-27.16502586350742</v>
      </c>
    </row>
    <row r="22" spans="1:19" x14ac:dyDescent="0.3">
      <c r="A22" t="s">
        <v>62</v>
      </c>
      <c r="B22" t="s">
        <v>63</v>
      </c>
      <c r="C22" t="s">
        <v>64</v>
      </c>
      <c r="D22" t="s">
        <v>65</v>
      </c>
      <c r="E22" t="s">
        <v>66</v>
      </c>
      <c r="F22" t="s">
        <v>67</v>
      </c>
      <c r="G22" t="s">
        <v>68</v>
      </c>
      <c r="H22" t="s">
        <v>69</v>
      </c>
      <c r="I22" t="s">
        <v>70</v>
      </c>
      <c r="J22" t="s">
        <v>71</v>
      </c>
      <c r="K22" t="s">
        <v>72</v>
      </c>
      <c r="L22" t="s">
        <v>73</v>
      </c>
      <c r="M22" t="s">
        <v>74</v>
      </c>
      <c r="N22" t="s">
        <v>75</v>
      </c>
      <c r="O22" t="s">
        <v>76</v>
      </c>
      <c r="P22" t="s">
        <v>77</v>
      </c>
      <c r="Q22" t="s">
        <v>78</v>
      </c>
      <c r="R22" t="s">
        <v>79</v>
      </c>
      <c r="S22" t="s">
        <v>91</v>
      </c>
    </row>
    <row r="23" spans="1:19" x14ac:dyDescent="0.3">
      <c r="A23" t="s">
        <v>92</v>
      </c>
      <c r="B23" t="s">
        <v>80</v>
      </c>
      <c r="C23">
        <v>73.099999999999994</v>
      </c>
      <c r="D23">
        <v>84</v>
      </c>
      <c r="E23">
        <v>85</v>
      </c>
      <c r="F23">
        <v>56.9</v>
      </c>
      <c r="G23">
        <v>111.1</v>
      </c>
      <c r="H23">
        <v>112</v>
      </c>
      <c r="I23">
        <v>105</v>
      </c>
      <c r="J23">
        <v>99.9</v>
      </c>
      <c r="K23">
        <v>85.8</v>
      </c>
      <c r="L23">
        <v>179</v>
      </c>
      <c r="M23">
        <v>201</v>
      </c>
      <c r="N23">
        <v>242.2</v>
      </c>
      <c r="O23">
        <v>136.80000000000001</v>
      </c>
      <c r="P23">
        <v>384</v>
      </c>
      <c r="Q23">
        <v>374</v>
      </c>
      <c r="R23">
        <v>408.2</v>
      </c>
      <c r="S23">
        <v>444</v>
      </c>
    </row>
    <row r="24" spans="1:19" x14ac:dyDescent="0.3">
      <c r="A24" t="s">
        <v>92</v>
      </c>
      <c r="B24" t="s">
        <v>81</v>
      </c>
      <c r="C24">
        <v>-3.8</v>
      </c>
      <c r="D24">
        <v>11</v>
      </c>
      <c r="E24">
        <v>-13</v>
      </c>
      <c r="F24">
        <v>-45.2</v>
      </c>
      <c r="G24">
        <v>0.6</v>
      </c>
      <c r="H24">
        <v>-18</v>
      </c>
      <c r="I24">
        <v>-29</v>
      </c>
      <c r="J24">
        <v>-19.600000000000001</v>
      </c>
      <c r="K24">
        <v>15.4</v>
      </c>
      <c r="L24">
        <v>55</v>
      </c>
      <c r="M24">
        <v>41</v>
      </c>
      <c r="N24">
        <v>19.600000000000001</v>
      </c>
      <c r="O24">
        <v>-28.4</v>
      </c>
      <c r="P24">
        <v>59</v>
      </c>
      <c r="Q24">
        <v>72</v>
      </c>
      <c r="R24">
        <v>21.4</v>
      </c>
      <c r="S24">
        <v>30</v>
      </c>
    </row>
    <row r="25" spans="1:19" x14ac:dyDescent="0.3">
      <c r="A25" t="s">
        <v>92</v>
      </c>
      <c r="B25" t="s">
        <v>82</v>
      </c>
      <c r="C25">
        <v>-5.2</v>
      </c>
      <c r="D25">
        <v>13.1</v>
      </c>
      <c r="E25">
        <v>-15.3</v>
      </c>
      <c r="F25">
        <v>-79.400000000000006</v>
      </c>
      <c r="G25">
        <v>0.5</v>
      </c>
      <c r="H25">
        <v>-16.100000000000001</v>
      </c>
      <c r="I25">
        <v>-27.6</v>
      </c>
      <c r="J25">
        <v>-19.600000000000001</v>
      </c>
      <c r="K25">
        <v>17.899999999999999</v>
      </c>
      <c r="L25">
        <v>30.7</v>
      </c>
      <c r="M25">
        <v>20.399999999999999</v>
      </c>
      <c r="N25">
        <v>8.1</v>
      </c>
      <c r="O25">
        <v>-20.8</v>
      </c>
      <c r="P25">
        <v>15.4</v>
      </c>
      <c r="Q25">
        <v>19.3</v>
      </c>
      <c r="R25">
        <v>5.2</v>
      </c>
      <c r="S25" s="77">
        <f>S24/S23*100</f>
        <v>6.756756756756757</v>
      </c>
    </row>
    <row r="26" spans="1:19" x14ac:dyDescent="0.3">
      <c r="A26" t="s">
        <v>92</v>
      </c>
      <c r="B26" t="s">
        <v>83</v>
      </c>
      <c r="G26">
        <v>52</v>
      </c>
      <c r="H26">
        <v>33.299999999999997</v>
      </c>
      <c r="I26">
        <v>23.5</v>
      </c>
      <c r="J26">
        <v>75.599999999999994</v>
      </c>
      <c r="K26">
        <v>-22.8</v>
      </c>
      <c r="L26">
        <v>59.8</v>
      </c>
      <c r="M26">
        <v>91.4</v>
      </c>
      <c r="N26">
        <v>142.4</v>
      </c>
      <c r="O26">
        <v>59.4</v>
      </c>
      <c r="P26">
        <v>114.5</v>
      </c>
      <c r="Q26">
        <v>86.1</v>
      </c>
      <c r="R26">
        <v>68.5</v>
      </c>
      <c r="S26" s="78">
        <f>((S23-O23)/O23)*100</f>
        <v>224.56140350877192</v>
      </c>
    </row>
    <row r="27" spans="1:19" x14ac:dyDescent="0.3">
      <c r="A27" t="s">
        <v>92</v>
      </c>
      <c r="B27" t="s">
        <v>84</v>
      </c>
      <c r="D27">
        <v>14.9</v>
      </c>
      <c r="E27">
        <v>1.2</v>
      </c>
      <c r="F27">
        <v>-33.1</v>
      </c>
      <c r="G27">
        <v>95.3</v>
      </c>
      <c r="H27">
        <v>0.8</v>
      </c>
      <c r="I27">
        <v>-6.2</v>
      </c>
      <c r="J27">
        <v>-4.9000000000000004</v>
      </c>
      <c r="K27">
        <v>-14.1</v>
      </c>
      <c r="L27">
        <v>108.6</v>
      </c>
      <c r="M27">
        <v>12.3</v>
      </c>
      <c r="N27">
        <v>20.5</v>
      </c>
      <c r="O27">
        <v>-43.5</v>
      </c>
      <c r="P27">
        <v>180.7</v>
      </c>
      <c r="Q27">
        <v>-2.6</v>
      </c>
      <c r="R27">
        <v>9.1</v>
      </c>
      <c r="S27" s="77">
        <f>(S23-R23)/R23*100</f>
        <v>8.7702106810387086</v>
      </c>
    </row>
    <row r="28" spans="1:19" x14ac:dyDescent="0.3">
      <c r="A28" t="s">
        <v>92</v>
      </c>
      <c r="B28" t="s">
        <v>85</v>
      </c>
      <c r="G28" t="s">
        <v>86</v>
      </c>
      <c r="H28" t="s">
        <v>88</v>
      </c>
      <c r="I28">
        <v>-123.1</v>
      </c>
      <c r="J28">
        <v>56.6</v>
      </c>
      <c r="K28">
        <v>2466.6999999999998</v>
      </c>
      <c r="L28" t="s">
        <v>86</v>
      </c>
      <c r="M28" t="s">
        <v>86</v>
      </c>
      <c r="N28" t="s">
        <v>86</v>
      </c>
      <c r="O28" t="s">
        <v>88</v>
      </c>
      <c r="P28">
        <v>7.3</v>
      </c>
      <c r="Q28">
        <v>75.599999999999994</v>
      </c>
      <c r="R28">
        <v>9.1999999999999993</v>
      </c>
      <c r="S28" s="78">
        <f>((S24-O24)/ABS(O24))*100</f>
        <v>205.63380281690141</v>
      </c>
    </row>
    <row r="29" spans="1:19" x14ac:dyDescent="0.3">
      <c r="A29" t="s">
        <v>92</v>
      </c>
      <c r="B29" t="s">
        <v>87</v>
      </c>
      <c r="D29" t="s">
        <v>86</v>
      </c>
      <c r="E29" t="s">
        <v>88</v>
      </c>
      <c r="F29">
        <v>-247.7</v>
      </c>
      <c r="G29" t="s">
        <v>86</v>
      </c>
      <c r="H29" t="s">
        <v>88</v>
      </c>
      <c r="I29">
        <v>-61.1</v>
      </c>
      <c r="J29">
        <v>32.4</v>
      </c>
      <c r="K29" t="s">
        <v>86</v>
      </c>
      <c r="L29">
        <v>257.10000000000002</v>
      </c>
      <c r="M29">
        <v>-25.5</v>
      </c>
      <c r="N29">
        <v>-52.2</v>
      </c>
      <c r="O29" t="s">
        <v>88</v>
      </c>
      <c r="P29" t="s">
        <v>86</v>
      </c>
      <c r="Q29">
        <v>22</v>
      </c>
      <c r="R29">
        <v>-70.3</v>
      </c>
      <c r="S29" s="77">
        <f>((S24-R24)/ABS(R24))*100</f>
        <v>40.186915887850475</v>
      </c>
    </row>
    <row r="43" spans="1:19" x14ac:dyDescent="0.3">
      <c r="A43" t="s">
        <v>62</v>
      </c>
      <c r="B43" t="s">
        <v>63</v>
      </c>
      <c r="C43" t="s">
        <v>64</v>
      </c>
      <c r="D43" t="s">
        <v>65</v>
      </c>
      <c r="E43" t="s">
        <v>66</v>
      </c>
      <c r="F43" t="s">
        <v>67</v>
      </c>
      <c r="G43" t="s">
        <v>68</v>
      </c>
      <c r="H43" t="s">
        <v>69</v>
      </c>
      <c r="I43" t="s">
        <v>70</v>
      </c>
      <c r="J43" t="s">
        <v>71</v>
      </c>
      <c r="K43" t="s">
        <v>72</v>
      </c>
      <c r="L43" t="s">
        <v>73</v>
      </c>
      <c r="M43" t="s">
        <v>74</v>
      </c>
      <c r="N43" t="s">
        <v>75</v>
      </c>
      <c r="O43" t="s">
        <v>76</v>
      </c>
      <c r="P43" t="s">
        <v>77</v>
      </c>
      <c r="Q43" t="s">
        <v>78</v>
      </c>
      <c r="R43" t="s">
        <v>79</v>
      </c>
      <c r="S43" t="s">
        <v>91</v>
      </c>
    </row>
    <row r="44" spans="1:19" x14ac:dyDescent="0.3">
      <c r="A44" t="s">
        <v>93</v>
      </c>
      <c r="B44" t="s">
        <v>80</v>
      </c>
      <c r="C44">
        <v>1631.6</v>
      </c>
      <c r="D44">
        <v>2141</v>
      </c>
      <c r="E44">
        <v>2030</v>
      </c>
      <c r="F44">
        <v>1703.4</v>
      </c>
      <c r="G44">
        <v>1956.4</v>
      </c>
      <c r="H44">
        <v>2343</v>
      </c>
      <c r="I44">
        <v>1943</v>
      </c>
      <c r="J44">
        <v>1942.6</v>
      </c>
      <c r="K44">
        <v>1764.2</v>
      </c>
      <c r="L44">
        <v>1873</v>
      </c>
      <c r="M44">
        <v>1675</v>
      </c>
      <c r="N44">
        <v>1998.8</v>
      </c>
      <c r="O44">
        <v>1798.9</v>
      </c>
      <c r="P44">
        <v>2326</v>
      </c>
      <c r="Q44">
        <v>2234</v>
      </c>
      <c r="R44">
        <v>2331.1</v>
      </c>
      <c r="S44">
        <v>2283</v>
      </c>
    </row>
    <row r="45" spans="1:19" x14ac:dyDescent="0.3">
      <c r="A45" t="s">
        <v>93</v>
      </c>
      <c r="B45" t="s">
        <v>81</v>
      </c>
      <c r="C45">
        <v>60.6</v>
      </c>
      <c r="D45">
        <v>87</v>
      </c>
      <c r="E45">
        <v>54</v>
      </c>
      <c r="F45">
        <v>80.400000000000006</v>
      </c>
      <c r="G45">
        <v>68.3</v>
      </c>
      <c r="H45">
        <v>87</v>
      </c>
      <c r="I45">
        <v>94</v>
      </c>
      <c r="J45">
        <v>25.7</v>
      </c>
      <c r="K45">
        <v>52.7</v>
      </c>
      <c r="L45">
        <v>59</v>
      </c>
      <c r="M45">
        <v>111</v>
      </c>
      <c r="N45">
        <v>72.3</v>
      </c>
      <c r="O45">
        <v>97</v>
      </c>
      <c r="P45">
        <v>147</v>
      </c>
      <c r="Q45">
        <v>125</v>
      </c>
      <c r="R45">
        <v>79</v>
      </c>
      <c r="S45">
        <v>153</v>
      </c>
    </row>
    <row r="46" spans="1:19" x14ac:dyDescent="0.3">
      <c r="A46" t="s">
        <v>93</v>
      </c>
      <c r="B46" t="s">
        <v>82</v>
      </c>
      <c r="C46">
        <v>3.7</v>
      </c>
      <c r="D46">
        <v>4.0999999999999996</v>
      </c>
      <c r="E46">
        <v>2.7</v>
      </c>
      <c r="F46">
        <v>4.7</v>
      </c>
      <c r="G46">
        <v>3.5</v>
      </c>
      <c r="H46">
        <v>3.7</v>
      </c>
      <c r="I46">
        <v>4.8</v>
      </c>
      <c r="J46">
        <v>1.3</v>
      </c>
      <c r="K46">
        <v>3</v>
      </c>
      <c r="L46">
        <v>3.2</v>
      </c>
      <c r="M46">
        <v>6.6</v>
      </c>
      <c r="N46">
        <v>3.6</v>
      </c>
      <c r="O46">
        <v>5.4</v>
      </c>
      <c r="P46">
        <v>6.3</v>
      </c>
      <c r="Q46">
        <v>5.6</v>
      </c>
      <c r="R46">
        <v>3.4</v>
      </c>
      <c r="S46" s="77">
        <f>S45/S44*100</f>
        <v>6.7017082785808144</v>
      </c>
    </row>
    <row r="47" spans="1:19" x14ac:dyDescent="0.3">
      <c r="A47" t="s">
        <v>93</v>
      </c>
      <c r="B47" t="s">
        <v>83</v>
      </c>
      <c r="G47">
        <v>19.899999999999999</v>
      </c>
      <c r="H47">
        <v>9.4</v>
      </c>
      <c r="I47">
        <v>-4.3</v>
      </c>
      <c r="J47">
        <v>14</v>
      </c>
      <c r="K47">
        <v>-9.8000000000000007</v>
      </c>
      <c r="L47">
        <v>-20.100000000000001</v>
      </c>
      <c r="M47">
        <v>-13.8</v>
      </c>
      <c r="N47">
        <v>2.9</v>
      </c>
      <c r="O47">
        <v>2</v>
      </c>
      <c r="P47">
        <v>24.2</v>
      </c>
      <c r="Q47">
        <v>33.4</v>
      </c>
      <c r="R47">
        <v>16.600000000000001</v>
      </c>
      <c r="S47" s="78">
        <f>((S44-O44)/O44)*100</f>
        <v>26.910889988326193</v>
      </c>
    </row>
    <row r="48" spans="1:19" x14ac:dyDescent="0.3">
      <c r="A48" t="s">
        <v>93</v>
      </c>
      <c r="B48" t="s">
        <v>84</v>
      </c>
      <c r="D48">
        <v>31.2</v>
      </c>
      <c r="E48">
        <v>-5.2</v>
      </c>
      <c r="F48">
        <v>-16.100000000000001</v>
      </c>
      <c r="G48">
        <v>14.9</v>
      </c>
      <c r="H48">
        <v>19.8</v>
      </c>
      <c r="I48">
        <v>-17.100000000000001</v>
      </c>
      <c r="J48">
        <v>0</v>
      </c>
      <c r="K48">
        <v>-9.1999999999999993</v>
      </c>
      <c r="L48">
        <v>6.2</v>
      </c>
      <c r="M48">
        <v>-10.6</v>
      </c>
      <c r="N48">
        <v>19.3</v>
      </c>
      <c r="O48">
        <v>-10</v>
      </c>
      <c r="P48">
        <v>29.3</v>
      </c>
      <c r="Q48">
        <v>-4</v>
      </c>
      <c r="R48">
        <v>4.3</v>
      </c>
      <c r="S48" s="77">
        <f>(S44-R44)/R44*100</f>
        <v>-2.0634035433915279</v>
      </c>
    </row>
    <row r="49" spans="1:19" x14ac:dyDescent="0.3">
      <c r="A49" t="s">
        <v>93</v>
      </c>
      <c r="B49" t="s">
        <v>85</v>
      </c>
      <c r="G49">
        <v>12.7</v>
      </c>
      <c r="H49">
        <v>0</v>
      </c>
      <c r="I49">
        <v>74.099999999999994</v>
      </c>
      <c r="J49">
        <v>-68</v>
      </c>
      <c r="K49">
        <v>-22.8</v>
      </c>
      <c r="L49">
        <v>-32.200000000000003</v>
      </c>
      <c r="M49">
        <v>18.100000000000001</v>
      </c>
      <c r="N49">
        <v>181.3</v>
      </c>
      <c r="O49">
        <v>84.1</v>
      </c>
      <c r="P49">
        <v>149.19999999999999</v>
      </c>
      <c r="Q49">
        <v>12.6</v>
      </c>
      <c r="R49">
        <v>9.3000000000000007</v>
      </c>
      <c r="S49" s="78">
        <f>((S45-O45)/ABS(O45))*100</f>
        <v>57.731958762886592</v>
      </c>
    </row>
    <row r="50" spans="1:19" x14ac:dyDescent="0.3">
      <c r="A50" t="s">
        <v>93</v>
      </c>
      <c r="B50" t="s">
        <v>87</v>
      </c>
      <c r="D50">
        <v>43.6</v>
      </c>
      <c r="E50">
        <v>-37.9</v>
      </c>
      <c r="F50">
        <v>48.9</v>
      </c>
      <c r="G50">
        <v>-15</v>
      </c>
      <c r="H50">
        <v>27.4</v>
      </c>
      <c r="I50">
        <v>8</v>
      </c>
      <c r="J50">
        <v>-72.7</v>
      </c>
      <c r="K50">
        <v>105.1</v>
      </c>
      <c r="L50">
        <v>12</v>
      </c>
      <c r="M50">
        <v>88.1</v>
      </c>
      <c r="N50">
        <v>-34.9</v>
      </c>
      <c r="O50">
        <v>34.200000000000003</v>
      </c>
      <c r="P50">
        <v>51.5</v>
      </c>
      <c r="Q50">
        <v>-15</v>
      </c>
      <c r="R50">
        <v>-36.799999999999997</v>
      </c>
      <c r="S50" s="77">
        <f>((S45-R45)/ABS(R45))*100</f>
        <v>93.670886075949369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9607-4368-40EE-B67C-8B31C136F36D}">
  <dimension ref="B2:M38"/>
  <sheetViews>
    <sheetView workbookViewId="0">
      <selection activeCell="N15" sqref="N15"/>
    </sheetView>
  </sheetViews>
  <sheetFormatPr defaultRowHeight="16.5" x14ac:dyDescent="0.3"/>
  <cols>
    <col min="2" max="2" width="11.125" bestFit="1" customWidth="1"/>
    <col min="5" max="6" width="9" style="3"/>
    <col min="7" max="7" width="10.125" style="3" bestFit="1" customWidth="1"/>
    <col min="10" max="10" width="10.125" bestFit="1" customWidth="1"/>
  </cols>
  <sheetData>
    <row r="2" spans="2:13" ht="17.25" thickBot="1" x14ac:dyDescent="0.35">
      <c r="H2" t="s">
        <v>43</v>
      </c>
    </row>
    <row r="3" spans="2:13" ht="17.25" thickBot="1" x14ac:dyDescent="0.35">
      <c r="B3" s="59"/>
      <c r="C3" s="68"/>
      <c r="D3" s="60" t="s">
        <v>36</v>
      </c>
      <c r="E3" s="57" t="s">
        <v>38</v>
      </c>
      <c r="F3" s="57" t="s">
        <v>39</v>
      </c>
      <c r="G3" s="57" t="s">
        <v>40</v>
      </c>
      <c r="H3" s="58" t="s">
        <v>42</v>
      </c>
      <c r="J3" s="1"/>
      <c r="K3" s="4" t="s">
        <v>36</v>
      </c>
      <c r="L3" s="4" t="s">
        <v>38</v>
      </c>
      <c r="M3" s="4" t="s">
        <v>39</v>
      </c>
    </row>
    <row r="4" spans="2:13" x14ac:dyDescent="0.3">
      <c r="B4" s="33" t="s">
        <v>13</v>
      </c>
      <c r="C4" s="69"/>
      <c r="D4" s="61">
        <v>7504</v>
      </c>
      <c r="E4" s="52">
        <v>42382</v>
      </c>
      <c r="F4" s="52">
        <v>5094</v>
      </c>
      <c r="G4" s="52">
        <v>1117</v>
      </c>
      <c r="H4" s="53">
        <v>13443</v>
      </c>
      <c r="J4" s="1" t="s">
        <v>44</v>
      </c>
      <c r="K4" s="1">
        <f>393+442</f>
        <v>835</v>
      </c>
      <c r="L4" s="1">
        <f>1109+48+116</f>
        <v>1273</v>
      </c>
      <c r="M4" s="1">
        <v>265</v>
      </c>
    </row>
    <row r="5" spans="2:13" x14ac:dyDescent="0.3">
      <c r="B5" s="34" t="s">
        <v>14</v>
      </c>
      <c r="C5" s="69"/>
      <c r="D5" s="62">
        <v>25.66</v>
      </c>
      <c r="E5" s="41">
        <v>42.65</v>
      </c>
      <c r="F5" s="41">
        <v>15.6</v>
      </c>
      <c r="G5" s="41" t="s">
        <v>41</v>
      </c>
      <c r="H5" s="54">
        <v>6.48</v>
      </c>
      <c r="J5" s="1" t="s">
        <v>45</v>
      </c>
      <c r="K5" s="1">
        <v>277</v>
      </c>
      <c r="L5" s="1">
        <v>1098</v>
      </c>
      <c r="M5" s="1">
        <v>205</v>
      </c>
    </row>
    <row r="6" spans="2:13" x14ac:dyDescent="0.3">
      <c r="B6" s="34" t="s">
        <v>37</v>
      </c>
      <c r="C6" s="69"/>
      <c r="D6" s="62">
        <v>19.649999999999999</v>
      </c>
      <c r="E6" s="41">
        <v>29.62</v>
      </c>
      <c r="F6" s="41">
        <v>14.73</v>
      </c>
      <c r="G6" s="41" t="s">
        <v>41</v>
      </c>
      <c r="H6" s="54"/>
      <c r="J6" s="1" t="s">
        <v>46</v>
      </c>
      <c r="K6" s="6">
        <f>K5/K4</f>
        <v>0.33173652694610778</v>
      </c>
      <c r="L6" s="6">
        <f>L5/L4</f>
        <v>0.86252945797329139</v>
      </c>
      <c r="M6" s="6">
        <f>M5/M4</f>
        <v>0.77358490566037741</v>
      </c>
    </row>
    <row r="7" spans="2:13" x14ac:dyDescent="0.3">
      <c r="B7" s="34" t="s">
        <v>16</v>
      </c>
      <c r="C7" s="69"/>
      <c r="D7" s="62">
        <v>5.91</v>
      </c>
      <c r="E7" s="41">
        <v>9.33</v>
      </c>
      <c r="F7" s="41">
        <v>5.67</v>
      </c>
      <c r="G7" s="41">
        <v>3.55</v>
      </c>
      <c r="H7" s="54">
        <v>1.44</v>
      </c>
    </row>
    <row r="8" spans="2:13" ht="17.25" thickBot="1" x14ac:dyDescent="0.35">
      <c r="B8" s="35" t="s">
        <v>15</v>
      </c>
      <c r="C8" s="70"/>
      <c r="D8" s="63">
        <v>25.75</v>
      </c>
      <c r="E8" s="55">
        <v>26.54</v>
      </c>
      <c r="F8" s="55">
        <v>44.73</v>
      </c>
      <c r="G8" s="55"/>
      <c r="H8" s="56">
        <v>24.31</v>
      </c>
    </row>
    <row r="9" spans="2:13" x14ac:dyDescent="0.3">
      <c r="B9" s="33" t="s">
        <v>7</v>
      </c>
      <c r="C9" s="26">
        <v>2020</v>
      </c>
      <c r="D9" s="21">
        <v>300</v>
      </c>
      <c r="E9" s="8">
        <v>765</v>
      </c>
      <c r="F9" s="8">
        <v>122</v>
      </c>
      <c r="G9" s="8">
        <v>120</v>
      </c>
      <c r="H9" s="45">
        <v>206</v>
      </c>
    </row>
    <row r="10" spans="2:13" x14ac:dyDescent="0.3">
      <c r="B10" s="34"/>
      <c r="C10" s="27">
        <v>2021</v>
      </c>
      <c r="D10" s="22">
        <v>511</v>
      </c>
      <c r="E10" s="2">
        <v>1006</v>
      </c>
      <c r="F10" s="2">
        <v>184</v>
      </c>
      <c r="G10" s="2">
        <v>187</v>
      </c>
      <c r="H10" s="20">
        <v>358</v>
      </c>
    </row>
    <row r="11" spans="2:13" x14ac:dyDescent="0.3">
      <c r="B11" s="34"/>
      <c r="C11" s="27">
        <v>2022</v>
      </c>
      <c r="D11" s="22">
        <v>815</v>
      </c>
      <c r="E11" s="2">
        <v>1418</v>
      </c>
      <c r="F11" s="2">
        <v>311</v>
      </c>
      <c r="G11" s="2">
        <v>300</v>
      </c>
      <c r="H11" s="20">
        <v>454</v>
      </c>
    </row>
    <row r="12" spans="2:13" x14ac:dyDescent="0.3">
      <c r="B12" s="34"/>
      <c r="C12" s="27">
        <v>2023</v>
      </c>
      <c r="D12" s="22">
        <v>1156</v>
      </c>
      <c r="E12" s="2">
        <v>1801</v>
      </c>
      <c r="F12" s="2">
        <v>425</v>
      </c>
      <c r="G12" s="2">
        <v>344</v>
      </c>
      <c r="H12" s="20">
        <v>492</v>
      </c>
    </row>
    <row r="13" spans="2:13" x14ac:dyDescent="0.3">
      <c r="B13" s="34"/>
      <c r="C13" s="27">
        <v>2024</v>
      </c>
      <c r="D13" s="22">
        <v>1153</v>
      </c>
      <c r="E13" s="2">
        <v>2429</v>
      </c>
      <c r="F13" s="2">
        <v>582</v>
      </c>
      <c r="G13" s="2">
        <v>330</v>
      </c>
      <c r="H13" s="20">
        <v>395</v>
      </c>
    </row>
    <row r="14" spans="2:13" ht="17.25" thickBot="1" x14ac:dyDescent="0.35">
      <c r="B14" s="35"/>
      <c r="C14" s="28">
        <v>2025</v>
      </c>
      <c r="D14" s="23">
        <v>1410</v>
      </c>
      <c r="E14" s="11">
        <v>3492</v>
      </c>
      <c r="F14" s="11">
        <v>676</v>
      </c>
      <c r="G14" s="11"/>
      <c r="H14" s="51"/>
    </row>
    <row r="15" spans="2:13" x14ac:dyDescent="0.3">
      <c r="B15" s="33" t="s">
        <v>8</v>
      </c>
      <c r="C15" s="29">
        <v>2020</v>
      </c>
      <c r="D15" s="21">
        <v>-86</v>
      </c>
      <c r="E15" s="8">
        <v>406</v>
      </c>
      <c r="F15" s="8">
        <v>34</v>
      </c>
      <c r="G15" s="8">
        <v>-6</v>
      </c>
      <c r="H15" s="20">
        <v>73</v>
      </c>
    </row>
    <row r="16" spans="2:13" x14ac:dyDescent="0.3">
      <c r="B16" s="34"/>
      <c r="C16" s="27">
        <v>2021</v>
      </c>
      <c r="D16" s="22">
        <v>104</v>
      </c>
      <c r="E16" s="2">
        <v>517</v>
      </c>
      <c r="F16" s="2">
        <v>54</v>
      </c>
      <c r="G16" s="2">
        <v>6</v>
      </c>
      <c r="H16" s="20">
        <v>167</v>
      </c>
    </row>
    <row r="17" spans="2:8" x14ac:dyDescent="0.3">
      <c r="B17" s="34"/>
      <c r="C17" s="27">
        <v>2022</v>
      </c>
      <c r="D17" s="22">
        <v>268</v>
      </c>
      <c r="E17" s="2">
        <v>689</v>
      </c>
      <c r="F17" s="2">
        <v>129</v>
      </c>
      <c r="G17" s="2">
        <v>25</v>
      </c>
      <c r="H17" s="20">
        <v>198</v>
      </c>
    </row>
    <row r="18" spans="2:8" x14ac:dyDescent="0.3">
      <c r="B18" s="34"/>
      <c r="C18" s="27">
        <v>2023</v>
      </c>
      <c r="D18" s="22">
        <v>460</v>
      </c>
      <c r="E18" s="2">
        <v>896</v>
      </c>
      <c r="F18" s="2">
        <v>223</v>
      </c>
      <c r="G18" s="2">
        <v>45</v>
      </c>
      <c r="H18" s="20">
        <v>196</v>
      </c>
    </row>
    <row r="19" spans="2:8" x14ac:dyDescent="0.3">
      <c r="B19" s="34"/>
      <c r="C19" s="27">
        <v>2024</v>
      </c>
      <c r="D19" s="22">
        <v>348</v>
      </c>
      <c r="E19" s="2">
        <v>1224</v>
      </c>
      <c r="F19" s="2">
        <v>361</v>
      </c>
      <c r="G19" s="2">
        <v>-2</v>
      </c>
      <c r="H19" s="20">
        <v>113</v>
      </c>
    </row>
    <row r="20" spans="2:8" ht="17.25" thickBot="1" x14ac:dyDescent="0.35">
      <c r="B20" s="35"/>
      <c r="C20" s="71">
        <v>2025</v>
      </c>
      <c r="D20" s="23">
        <v>475</v>
      </c>
      <c r="E20" s="11">
        <v>1734</v>
      </c>
      <c r="F20" s="11">
        <v>388</v>
      </c>
      <c r="G20" s="11"/>
      <c r="H20" s="46"/>
    </row>
    <row r="21" spans="2:8" x14ac:dyDescent="0.3">
      <c r="B21" s="33" t="s">
        <v>9</v>
      </c>
      <c r="C21" s="26">
        <v>2020</v>
      </c>
      <c r="D21" s="64">
        <f>D15/D9</f>
        <v>-0.28666666666666668</v>
      </c>
      <c r="E21" s="15">
        <f>E15/E9</f>
        <v>0.53071895424836601</v>
      </c>
      <c r="F21" s="15">
        <f>F15/F9</f>
        <v>0.27868852459016391</v>
      </c>
      <c r="G21" s="44">
        <f>G15/G9</f>
        <v>-0.05</v>
      </c>
      <c r="H21" s="16">
        <f>H15/H9</f>
        <v>0.35436893203883496</v>
      </c>
    </row>
    <row r="22" spans="2:8" x14ac:dyDescent="0.3">
      <c r="B22" s="34"/>
      <c r="C22" s="27">
        <v>2021</v>
      </c>
      <c r="D22" s="24">
        <f t="shared" ref="D22:E26" si="0">D16/D10</f>
        <v>0.20352250489236789</v>
      </c>
      <c r="E22" s="12">
        <f t="shared" si="0"/>
        <v>0.51391650099403574</v>
      </c>
      <c r="F22" s="12">
        <f t="shared" ref="F22:G22" si="1">F16/F10</f>
        <v>0.29347826086956524</v>
      </c>
      <c r="G22" s="12">
        <f t="shared" si="1"/>
        <v>3.2085561497326207E-2</v>
      </c>
      <c r="H22" s="17">
        <f t="shared" ref="H22" si="2">H16/H10</f>
        <v>0.46648044692737428</v>
      </c>
    </row>
    <row r="23" spans="2:8" x14ac:dyDescent="0.3">
      <c r="B23" s="34"/>
      <c r="C23" s="27">
        <v>2022</v>
      </c>
      <c r="D23" s="24">
        <f t="shared" si="0"/>
        <v>0.32883435582822085</v>
      </c>
      <c r="E23" s="12">
        <f t="shared" si="0"/>
        <v>0.48589562764456984</v>
      </c>
      <c r="F23" s="12">
        <f t="shared" ref="F23:G23" si="3">F17/F11</f>
        <v>0.41479099678456594</v>
      </c>
      <c r="G23" s="12">
        <f t="shared" si="3"/>
        <v>8.3333333333333329E-2</v>
      </c>
      <c r="H23" s="17">
        <f t="shared" ref="H23" si="4">H17/H11</f>
        <v>0.43612334801762115</v>
      </c>
    </row>
    <row r="24" spans="2:8" x14ac:dyDescent="0.3">
      <c r="B24" s="34"/>
      <c r="C24" s="27">
        <v>2023</v>
      </c>
      <c r="D24" s="24">
        <f t="shared" si="0"/>
        <v>0.39792387543252594</v>
      </c>
      <c r="E24" s="12">
        <f t="shared" si="0"/>
        <v>0.49750138811771238</v>
      </c>
      <c r="F24" s="12">
        <f t="shared" ref="F24:G24" si="5">F18/F12</f>
        <v>0.52470588235294113</v>
      </c>
      <c r="G24" s="12">
        <f t="shared" si="5"/>
        <v>0.1308139534883721</v>
      </c>
      <c r="H24" s="17">
        <f t="shared" ref="H24" si="6">H18/H12</f>
        <v>0.3983739837398374</v>
      </c>
    </row>
    <row r="25" spans="2:8" x14ac:dyDescent="0.3">
      <c r="B25" s="34"/>
      <c r="C25" s="27">
        <v>2024</v>
      </c>
      <c r="D25" s="24">
        <f t="shared" si="0"/>
        <v>0.3018213356461405</v>
      </c>
      <c r="E25" s="12">
        <f t="shared" si="0"/>
        <v>0.50391107451626183</v>
      </c>
      <c r="F25" s="12">
        <f t="shared" ref="F25:G25" si="7">F19/F13</f>
        <v>0.6202749140893471</v>
      </c>
      <c r="G25" s="43">
        <f t="shared" si="7"/>
        <v>-6.0606060606060606E-3</v>
      </c>
      <c r="H25" s="17">
        <f t="shared" ref="H25" si="8">H19/H13</f>
        <v>0.28607594936708863</v>
      </c>
    </row>
    <row r="26" spans="2:8" ht="17.25" thickBot="1" x14ac:dyDescent="0.35">
      <c r="B26" s="35"/>
      <c r="C26" s="28">
        <v>2025</v>
      </c>
      <c r="D26" s="25">
        <f t="shared" si="0"/>
        <v>0.33687943262411346</v>
      </c>
      <c r="E26" s="18">
        <f t="shared" si="0"/>
        <v>0.49656357388316152</v>
      </c>
      <c r="F26" s="18">
        <f t="shared" ref="F26" si="9">F20/F14</f>
        <v>0.57396449704142016</v>
      </c>
      <c r="G26" s="18"/>
      <c r="H26" s="19"/>
    </row>
    <row r="27" spans="2:8" x14ac:dyDescent="0.3">
      <c r="B27" s="33" t="s">
        <v>11</v>
      </c>
      <c r="C27" s="72">
        <v>2020</v>
      </c>
      <c r="D27" s="73"/>
      <c r="E27" s="74"/>
      <c r="F27" s="74"/>
      <c r="G27" s="74"/>
      <c r="H27" s="75"/>
    </row>
    <row r="28" spans="2:8" x14ac:dyDescent="0.3">
      <c r="B28" s="34"/>
      <c r="C28" s="27">
        <v>2021</v>
      </c>
      <c r="D28" s="65">
        <f>(D10-D9)/D9</f>
        <v>0.70333333333333337</v>
      </c>
      <c r="E28" s="38">
        <f>(E10-E9)/E9</f>
        <v>0.31503267973856208</v>
      </c>
      <c r="F28" s="38">
        <f>(F10-F9)/F9</f>
        <v>0.50819672131147542</v>
      </c>
      <c r="G28" s="38">
        <f>(G10-G9)/G9</f>
        <v>0.55833333333333335</v>
      </c>
      <c r="H28" s="47">
        <f>(H10-H9)/H9</f>
        <v>0.73786407766990292</v>
      </c>
    </row>
    <row r="29" spans="2:8" x14ac:dyDescent="0.3">
      <c r="B29" s="34"/>
      <c r="C29" s="27">
        <v>2022</v>
      </c>
      <c r="D29" s="65">
        <f t="shared" ref="D29:E32" si="10">(D11-D10)/D10</f>
        <v>0.59491193737769077</v>
      </c>
      <c r="E29" s="38">
        <f t="shared" si="10"/>
        <v>0.40954274353876741</v>
      </c>
      <c r="F29" s="38">
        <f t="shared" ref="F29:G29" si="11">(F11-F10)/F10</f>
        <v>0.69021739130434778</v>
      </c>
      <c r="G29" s="38">
        <f t="shared" si="11"/>
        <v>0.60427807486631013</v>
      </c>
      <c r="H29" s="47">
        <f t="shared" ref="H29" si="12">(H11-H10)/H10</f>
        <v>0.26815642458100558</v>
      </c>
    </row>
    <row r="30" spans="2:8" x14ac:dyDescent="0.3">
      <c r="B30" s="34"/>
      <c r="C30" s="27">
        <v>2023</v>
      </c>
      <c r="D30" s="65">
        <f t="shared" si="10"/>
        <v>0.41840490797546015</v>
      </c>
      <c r="E30" s="38">
        <f t="shared" si="10"/>
        <v>0.27009873060648804</v>
      </c>
      <c r="F30" s="38">
        <f t="shared" ref="F30:G30" si="13">(F12-F11)/F11</f>
        <v>0.36655948553054662</v>
      </c>
      <c r="G30" s="38">
        <f t="shared" si="13"/>
        <v>0.14666666666666667</v>
      </c>
      <c r="H30" s="47">
        <f t="shared" ref="H30" si="14">(H12-H11)/H11</f>
        <v>8.3700440528634359E-2</v>
      </c>
    </row>
    <row r="31" spans="2:8" x14ac:dyDescent="0.3">
      <c r="B31" s="34"/>
      <c r="C31" s="27">
        <v>2024</v>
      </c>
      <c r="D31" s="66">
        <f t="shared" si="10"/>
        <v>-2.5951557093425604E-3</v>
      </c>
      <c r="E31" s="38">
        <f t="shared" si="10"/>
        <v>0.34869516935036093</v>
      </c>
      <c r="F31" s="38">
        <f t="shared" ref="F31:G31" si="15">(F13-F12)/F12</f>
        <v>0.36941176470588233</v>
      </c>
      <c r="G31" s="42">
        <f t="shared" si="15"/>
        <v>-4.0697674418604654E-2</v>
      </c>
      <c r="H31" s="48">
        <f t="shared" ref="H31" si="16">(H13-H12)/H12</f>
        <v>-0.19715447154471544</v>
      </c>
    </row>
    <row r="32" spans="2:8" ht="17.25" thickBot="1" x14ac:dyDescent="0.35">
      <c r="B32" s="35"/>
      <c r="C32" s="71">
        <v>2025</v>
      </c>
      <c r="D32" s="67">
        <f t="shared" si="10"/>
        <v>0.22289679098005205</v>
      </c>
      <c r="E32" s="49">
        <f t="shared" si="10"/>
        <v>0.43762865376698229</v>
      </c>
      <c r="F32" s="49">
        <f t="shared" ref="F32" si="17">(F14-F13)/F13</f>
        <v>0.16151202749140894</v>
      </c>
      <c r="G32" s="49"/>
      <c r="H32" s="50"/>
    </row>
    <row r="33" spans="2:8" x14ac:dyDescent="0.3">
      <c r="B33" s="33" t="s">
        <v>12</v>
      </c>
      <c r="C33" s="76">
        <v>2020</v>
      </c>
      <c r="D33" s="73"/>
      <c r="E33" s="74"/>
      <c r="F33" s="74"/>
      <c r="G33" s="74"/>
      <c r="H33" s="75"/>
    </row>
    <row r="34" spans="2:8" x14ac:dyDescent="0.3">
      <c r="B34" s="34"/>
      <c r="C34" s="27">
        <v>2021</v>
      </c>
      <c r="D34" s="66">
        <f>(D16-D15)/D15</f>
        <v>-2.2093023255813953</v>
      </c>
      <c r="E34" s="38">
        <f>(E16-E15)/E15</f>
        <v>0.27339901477832512</v>
      </c>
      <c r="F34" s="38">
        <f>(F16-F15)/F15</f>
        <v>0.58823529411764708</v>
      </c>
      <c r="G34" s="42">
        <f>(G16-G15)/G15</f>
        <v>-2</v>
      </c>
      <c r="H34" s="47">
        <f>(H16-H15)/H15</f>
        <v>1.2876712328767124</v>
      </c>
    </row>
    <row r="35" spans="2:8" x14ac:dyDescent="0.3">
      <c r="B35" s="34"/>
      <c r="C35" s="27">
        <v>2022</v>
      </c>
      <c r="D35" s="65">
        <f t="shared" ref="D35:E38" si="18">(D17-D16)/D16</f>
        <v>1.5769230769230769</v>
      </c>
      <c r="E35" s="38">
        <f t="shared" si="18"/>
        <v>0.33268858800773693</v>
      </c>
      <c r="F35" s="38">
        <f t="shared" ref="F35:G35" si="19">(F17-F16)/F16</f>
        <v>1.3888888888888888</v>
      </c>
      <c r="G35" s="38">
        <f t="shared" si="19"/>
        <v>3.1666666666666665</v>
      </c>
      <c r="H35" s="47">
        <f t="shared" ref="H35" si="20">(H17-H16)/H16</f>
        <v>0.18562874251497005</v>
      </c>
    </row>
    <row r="36" spans="2:8" x14ac:dyDescent="0.3">
      <c r="B36" s="34"/>
      <c r="C36" s="27">
        <v>2023</v>
      </c>
      <c r="D36" s="65">
        <f t="shared" si="18"/>
        <v>0.71641791044776115</v>
      </c>
      <c r="E36" s="38">
        <f t="shared" si="18"/>
        <v>0.30043541364296084</v>
      </c>
      <c r="F36" s="38">
        <f t="shared" ref="F36:G36" si="21">(F18-F17)/F17</f>
        <v>0.72868217054263562</v>
      </c>
      <c r="G36" s="38">
        <f t="shared" si="21"/>
        <v>0.8</v>
      </c>
      <c r="H36" s="47">
        <f t="shared" ref="H36" si="22">(H18-H17)/H17</f>
        <v>-1.0101010101010102E-2</v>
      </c>
    </row>
    <row r="37" spans="2:8" x14ac:dyDescent="0.3">
      <c r="B37" s="34"/>
      <c r="C37" s="27">
        <v>2024</v>
      </c>
      <c r="D37" s="66">
        <f t="shared" si="18"/>
        <v>-0.24347826086956523</v>
      </c>
      <c r="E37" s="38">
        <f t="shared" si="18"/>
        <v>0.36607142857142855</v>
      </c>
      <c r="F37" s="38">
        <f t="shared" ref="F37:G37" si="23">(F19-F18)/F18</f>
        <v>0.6188340807174888</v>
      </c>
      <c r="G37" s="42">
        <f t="shared" si="23"/>
        <v>-1.0444444444444445</v>
      </c>
      <c r="H37" s="48">
        <f t="shared" ref="H37" si="24">(H19-H18)/H18</f>
        <v>-0.42346938775510207</v>
      </c>
    </row>
    <row r="38" spans="2:8" ht="17.25" thickBot="1" x14ac:dyDescent="0.35">
      <c r="B38" s="35"/>
      <c r="C38" s="28">
        <v>2025</v>
      </c>
      <c r="D38" s="67">
        <f t="shared" si="18"/>
        <v>0.36494252873563221</v>
      </c>
      <c r="E38" s="49">
        <f t="shared" si="18"/>
        <v>0.41666666666666669</v>
      </c>
      <c r="F38" s="49">
        <f t="shared" ref="F38" si="25">(F20-F19)/F19</f>
        <v>7.4792243767313013E-2</v>
      </c>
      <c r="G38" s="49"/>
      <c r="H38" s="5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155C-B41A-41DB-BC39-E8E8BF4DEFB2}">
  <dimension ref="C3:C14"/>
  <sheetViews>
    <sheetView workbookViewId="0">
      <selection activeCell="I10" sqref="I10"/>
    </sheetView>
  </sheetViews>
  <sheetFormatPr defaultRowHeight="16.5" x14ac:dyDescent="0.3"/>
  <cols>
    <col min="3" max="3" width="15.125" bestFit="1" customWidth="1"/>
  </cols>
  <sheetData>
    <row r="3" spans="3:3" x14ac:dyDescent="0.3">
      <c r="C3" t="s">
        <v>48</v>
      </c>
    </row>
    <row r="4" spans="3:3" x14ac:dyDescent="0.3">
      <c r="C4" t="s">
        <v>49</v>
      </c>
    </row>
    <row r="5" spans="3:3" x14ac:dyDescent="0.3">
      <c r="C5" t="s">
        <v>50</v>
      </c>
    </row>
    <row r="6" spans="3:3" x14ac:dyDescent="0.3">
      <c r="C6" t="s">
        <v>52</v>
      </c>
    </row>
    <row r="7" spans="3:3" x14ac:dyDescent="0.3">
      <c r="C7" t="s">
        <v>53</v>
      </c>
    </row>
    <row r="8" spans="3:3" x14ac:dyDescent="0.3">
      <c r="C8" t="s">
        <v>54</v>
      </c>
    </row>
    <row r="9" spans="3:3" x14ac:dyDescent="0.3">
      <c r="C9" t="s">
        <v>55</v>
      </c>
    </row>
    <row r="10" spans="3:3" x14ac:dyDescent="0.3">
      <c r="C10" t="s">
        <v>56</v>
      </c>
    </row>
    <row r="11" spans="3:3" x14ac:dyDescent="0.3">
      <c r="C11" t="s">
        <v>58</v>
      </c>
    </row>
    <row r="12" spans="3:3" x14ac:dyDescent="0.3">
      <c r="C12" t="s">
        <v>59</v>
      </c>
    </row>
    <row r="13" spans="3:3" x14ac:dyDescent="0.3">
      <c r="C13" t="s">
        <v>60</v>
      </c>
    </row>
    <row r="14" spans="3:3" x14ac:dyDescent="0.3">
      <c r="C14" t="s">
        <v>61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BA6E-A449-455E-8C2C-C60EB09B7605}">
  <dimension ref="A1:R35"/>
  <sheetViews>
    <sheetView topLeftCell="A13" workbookViewId="0">
      <selection activeCell="J38" sqref="J38"/>
    </sheetView>
  </sheetViews>
  <sheetFormatPr defaultRowHeight="16.5" x14ac:dyDescent="0.3"/>
  <sheetData>
    <row r="1" spans="1:18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 x14ac:dyDescent="0.3">
      <c r="A2" t="s">
        <v>47</v>
      </c>
      <c r="B2" t="s">
        <v>80</v>
      </c>
      <c r="C2">
        <v>568.29999999999995</v>
      </c>
      <c r="D2">
        <v>617</v>
      </c>
      <c r="E2">
        <v>531</v>
      </c>
      <c r="F2">
        <v>632.70000000000005</v>
      </c>
      <c r="G2">
        <v>858.6</v>
      </c>
      <c r="H2">
        <v>705</v>
      </c>
      <c r="I2">
        <v>859</v>
      </c>
      <c r="J2">
        <v>879.4</v>
      </c>
      <c r="K2">
        <v>836.4</v>
      </c>
      <c r="L2">
        <v>1206</v>
      </c>
      <c r="M2">
        <v>821</v>
      </c>
      <c r="N2">
        <v>810.6</v>
      </c>
      <c r="O2">
        <v>730.9</v>
      </c>
      <c r="P2">
        <v>863</v>
      </c>
      <c r="Q2">
        <v>982</v>
      </c>
      <c r="R2">
        <v>1471.1</v>
      </c>
    </row>
    <row r="3" spans="1:18" x14ac:dyDescent="0.3">
      <c r="A3" t="s">
        <v>47</v>
      </c>
      <c r="B3" t="s">
        <v>81</v>
      </c>
      <c r="C3">
        <v>-53.4</v>
      </c>
      <c r="D3">
        <v>-42</v>
      </c>
      <c r="E3">
        <v>-79</v>
      </c>
      <c r="F3">
        <v>-131.6</v>
      </c>
      <c r="G3">
        <v>7.4</v>
      </c>
      <c r="H3">
        <v>-5</v>
      </c>
      <c r="I3">
        <v>14</v>
      </c>
      <c r="J3">
        <v>64.599999999999994</v>
      </c>
      <c r="K3">
        <v>15.8</v>
      </c>
      <c r="L3">
        <v>-5</v>
      </c>
      <c r="M3">
        <v>27</v>
      </c>
      <c r="N3">
        <v>113.2</v>
      </c>
      <c r="O3">
        <v>35.200000000000003</v>
      </c>
      <c r="P3">
        <v>60</v>
      </c>
      <c r="Q3">
        <v>48</v>
      </c>
      <c r="R3">
        <v>75.8</v>
      </c>
    </row>
    <row r="4" spans="1:18" x14ac:dyDescent="0.3">
      <c r="A4" t="s">
        <v>47</v>
      </c>
      <c r="B4" t="s">
        <v>82</v>
      </c>
      <c r="C4">
        <v>-9.4</v>
      </c>
      <c r="D4">
        <v>-6.8</v>
      </c>
      <c r="E4">
        <v>-14.9</v>
      </c>
      <c r="F4">
        <v>-20.8</v>
      </c>
      <c r="G4">
        <v>0.9</v>
      </c>
      <c r="H4">
        <v>-0.7</v>
      </c>
      <c r="I4">
        <v>1.6</v>
      </c>
      <c r="J4">
        <v>7.3</v>
      </c>
      <c r="K4">
        <v>1.9</v>
      </c>
      <c r="L4">
        <v>-0.4</v>
      </c>
      <c r="M4">
        <v>3.3</v>
      </c>
      <c r="N4">
        <v>14</v>
      </c>
      <c r="O4">
        <v>4.8</v>
      </c>
      <c r="P4">
        <v>7</v>
      </c>
      <c r="Q4">
        <v>4.9000000000000004</v>
      </c>
      <c r="R4">
        <v>5.2</v>
      </c>
    </row>
    <row r="5" spans="1:18" x14ac:dyDescent="0.3">
      <c r="A5" t="s">
        <v>47</v>
      </c>
      <c r="B5" t="s">
        <v>83</v>
      </c>
      <c r="G5">
        <v>51.1</v>
      </c>
      <c r="H5">
        <v>14.3</v>
      </c>
      <c r="I5">
        <v>61.8</v>
      </c>
      <c r="J5">
        <v>39</v>
      </c>
      <c r="K5">
        <v>-2.6</v>
      </c>
      <c r="L5">
        <v>71.099999999999994</v>
      </c>
      <c r="M5">
        <v>-4.4000000000000004</v>
      </c>
      <c r="N5">
        <v>-7.8</v>
      </c>
      <c r="O5">
        <v>-12.6</v>
      </c>
      <c r="P5">
        <v>-28.4</v>
      </c>
      <c r="Q5">
        <v>19.600000000000001</v>
      </c>
      <c r="R5">
        <v>81.5</v>
      </c>
    </row>
    <row r="6" spans="1:18" x14ac:dyDescent="0.3">
      <c r="A6" t="s">
        <v>47</v>
      </c>
      <c r="B6" t="s">
        <v>84</v>
      </c>
      <c r="D6">
        <v>8.6</v>
      </c>
      <c r="E6">
        <v>-13.9</v>
      </c>
      <c r="F6">
        <v>19.2</v>
      </c>
      <c r="G6">
        <v>35.700000000000003</v>
      </c>
      <c r="H6">
        <v>-17.899999999999999</v>
      </c>
      <c r="I6">
        <v>21.8</v>
      </c>
      <c r="J6">
        <v>2.4</v>
      </c>
      <c r="K6">
        <v>-4.9000000000000004</v>
      </c>
      <c r="L6">
        <v>44.2</v>
      </c>
      <c r="M6">
        <v>-31.9</v>
      </c>
      <c r="N6">
        <v>-1.3</v>
      </c>
      <c r="O6">
        <v>-9.8000000000000007</v>
      </c>
      <c r="P6">
        <v>18.100000000000001</v>
      </c>
      <c r="Q6">
        <v>13.8</v>
      </c>
      <c r="R6">
        <v>49.8</v>
      </c>
    </row>
    <row r="7" spans="1:18" x14ac:dyDescent="0.3">
      <c r="A7" t="s">
        <v>47</v>
      </c>
      <c r="B7" t="s">
        <v>85</v>
      </c>
      <c r="G7" t="s">
        <v>86</v>
      </c>
      <c r="H7">
        <v>88.1</v>
      </c>
      <c r="I7" t="s">
        <v>86</v>
      </c>
      <c r="J7" t="s">
        <v>86</v>
      </c>
      <c r="K7">
        <v>113.5</v>
      </c>
      <c r="L7">
        <v>0</v>
      </c>
      <c r="M7">
        <v>92.9</v>
      </c>
      <c r="N7">
        <v>75.2</v>
      </c>
      <c r="O7">
        <v>122.8</v>
      </c>
      <c r="P7" t="s">
        <v>86</v>
      </c>
      <c r="Q7">
        <v>77.8</v>
      </c>
      <c r="R7">
        <v>-33</v>
      </c>
    </row>
    <row r="8" spans="1:18" x14ac:dyDescent="0.3">
      <c r="A8" t="s">
        <v>47</v>
      </c>
      <c r="B8" t="s">
        <v>87</v>
      </c>
      <c r="D8">
        <v>21.3</v>
      </c>
      <c r="E8">
        <v>-88.1</v>
      </c>
      <c r="F8">
        <v>-66.599999999999994</v>
      </c>
      <c r="G8" t="s">
        <v>86</v>
      </c>
      <c r="H8" t="s">
        <v>88</v>
      </c>
      <c r="I8" t="s">
        <v>86</v>
      </c>
      <c r="J8">
        <v>361.4</v>
      </c>
      <c r="K8">
        <v>-75.5</v>
      </c>
      <c r="L8" t="s">
        <v>88</v>
      </c>
      <c r="M8" t="s">
        <v>86</v>
      </c>
      <c r="N8">
        <v>319.3</v>
      </c>
      <c r="O8">
        <v>-68.900000000000006</v>
      </c>
      <c r="P8">
        <v>70.5</v>
      </c>
      <c r="Q8">
        <v>-20</v>
      </c>
      <c r="R8">
        <v>57.9</v>
      </c>
    </row>
    <row r="10" spans="1:18" x14ac:dyDescent="0.3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</row>
    <row r="11" spans="1:18" x14ac:dyDescent="0.3">
      <c r="A11" t="s">
        <v>89</v>
      </c>
      <c r="B11" t="s">
        <v>80</v>
      </c>
      <c r="C11">
        <v>588.5</v>
      </c>
      <c r="D11">
        <v>430</v>
      </c>
      <c r="E11">
        <v>352</v>
      </c>
      <c r="F11">
        <v>340.5</v>
      </c>
      <c r="G11">
        <v>389</v>
      </c>
      <c r="H11">
        <v>423</v>
      </c>
      <c r="I11">
        <v>517</v>
      </c>
      <c r="J11">
        <v>700</v>
      </c>
      <c r="K11">
        <v>724.3</v>
      </c>
      <c r="L11">
        <v>750</v>
      </c>
      <c r="M11">
        <v>863</v>
      </c>
      <c r="N11">
        <v>882.7</v>
      </c>
      <c r="O11">
        <v>616.4</v>
      </c>
      <c r="P11">
        <v>673</v>
      </c>
      <c r="Q11">
        <v>697</v>
      </c>
      <c r="R11">
        <v>956.6</v>
      </c>
    </row>
    <row r="12" spans="1:18" x14ac:dyDescent="0.3">
      <c r="A12" t="s">
        <v>89</v>
      </c>
      <c r="B12" t="s">
        <v>81</v>
      </c>
      <c r="C12">
        <v>65.7</v>
      </c>
      <c r="D12">
        <v>47</v>
      </c>
      <c r="E12">
        <v>41</v>
      </c>
      <c r="F12">
        <v>-20.7</v>
      </c>
      <c r="G12">
        <v>-21.8</v>
      </c>
      <c r="H12">
        <v>13</v>
      </c>
      <c r="I12">
        <v>27</v>
      </c>
      <c r="J12">
        <v>17.8</v>
      </c>
      <c r="K12">
        <v>45.3</v>
      </c>
      <c r="L12">
        <v>51</v>
      </c>
      <c r="M12">
        <v>39</v>
      </c>
      <c r="N12">
        <v>72.7</v>
      </c>
      <c r="O12">
        <v>30.1</v>
      </c>
      <c r="P12">
        <v>50</v>
      </c>
      <c r="Q12">
        <v>52</v>
      </c>
      <c r="R12">
        <v>89.9</v>
      </c>
    </row>
    <row r="13" spans="1:18" x14ac:dyDescent="0.3">
      <c r="A13" t="s">
        <v>89</v>
      </c>
      <c r="B13" t="s">
        <v>82</v>
      </c>
      <c r="C13">
        <v>11.2</v>
      </c>
      <c r="D13">
        <v>10.9</v>
      </c>
      <c r="E13">
        <v>11.6</v>
      </c>
      <c r="F13">
        <v>-6.1</v>
      </c>
      <c r="G13">
        <v>-5.6</v>
      </c>
      <c r="H13">
        <v>3.1</v>
      </c>
      <c r="I13">
        <v>5.2</v>
      </c>
      <c r="J13">
        <v>2.5</v>
      </c>
      <c r="K13">
        <v>6.3</v>
      </c>
      <c r="L13">
        <v>6.8</v>
      </c>
      <c r="M13">
        <v>4.5</v>
      </c>
      <c r="N13">
        <v>8.1999999999999993</v>
      </c>
      <c r="O13">
        <v>4.9000000000000004</v>
      </c>
      <c r="P13">
        <v>7.4</v>
      </c>
      <c r="Q13">
        <v>7.5</v>
      </c>
      <c r="R13">
        <v>9.4</v>
      </c>
    </row>
    <row r="14" spans="1:18" x14ac:dyDescent="0.3">
      <c r="A14" t="s">
        <v>89</v>
      </c>
      <c r="B14" t="s">
        <v>83</v>
      </c>
      <c r="G14">
        <v>-33.9</v>
      </c>
      <c r="H14">
        <v>-1.6</v>
      </c>
      <c r="I14">
        <v>46.9</v>
      </c>
      <c r="J14">
        <v>105.6</v>
      </c>
      <c r="K14">
        <v>86.2</v>
      </c>
      <c r="L14">
        <v>77.3</v>
      </c>
      <c r="M14">
        <v>66.900000000000006</v>
      </c>
      <c r="N14">
        <v>26.1</v>
      </c>
      <c r="O14">
        <v>-14.9</v>
      </c>
      <c r="P14">
        <v>-10.3</v>
      </c>
      <c r="Q14">
        <v>-19.2</v>
      </c>
      <c r="R14">
        <v>8.4</v>
      </c>
    </row>
    <row r="15" spans="1:18" x14ac:dyDescent="0.3">
      <c r="A15" t="s">
        <v>89</v>
      </c>
      <c r="B15" t="s">
        <v>84</v>
      </c>
      <c r="D15">
        <v>-26.9</v>
      </c>
      <c r="E15">
        <v>-18.100000000000001</v>
      </c>
      <c r="F15">
        <v>-3.3</v>
      </c>
      <c r="G15">
        <v>14.2</v>
      </c>
      <c r="H15">
        <v>8.6999999999999993</v>
      </c>
      <c r="I15">
        <v>22.2</v>
      </c>
      <c r="J15">
        <v>35.4</v>
      </c>
      <c r="K15">
        <v>3.5</v>
      </c>
      <c r="L15">
        <v>3.5</v>
      </c>
      <c r="M15">
        <v>15.1</v>
      </c>
      <c r="N15">
        <v>2.2999999999999998</v>
      </c>
      <c r="O15">
        <v>-30.2</v>
      </c>
      <c r="P15">
        <v>9.1999999999999993</v>
      </c>
      <c r="Q15">
        <v>3.6</v>
      </c>
      <c r="R15">
        <v>37.200000000000003</v>
      </c>
    </row>
    <row r="16" spans="1:18" x14ac:dyDescent="0.3">
      <c r="A16" t="s">
        <v>89</v>
      </c>
      <c r="B16" t="s">
        <v>85</v>
      </c>
      <c r="G16" t="s">
        <v>88</v>
      </c>
      <c r="H16">
        <v>-72.3</v>
      </c>
      <c r="I16">
        <v>-34.1</v>
      </c>
      <c r="J16" t="s">
        <v>86</v>
      </c>
      <c r="K16" t="s">
        <v>86</v>
      </c>
      <c r="L16">
        <v>292.3</v>
      </c>
      <c r="M16">
        <v>44.4</v>
      </c>
      <c r="N16">
        <v>308.39999999999998</v>
      </c>
      <c r="O16">
        <v>-33.6</v>
      </c>
      <c r="P16">
        <v>-2</v>
      </c>
      <c r="Q16">
        <v>33.299999999999997</v>
      </c>
      <c r="R16">
        <v>23.7</v>
      </c>
    </row>
    <row r="17" spans="1:18" x14ac:dyDescent="0.3">
      <c r="A17" t="s">
        <v>89</v>
      </c>
      <c r="B17" t="s">
        <v>87</v>
      </c>
      <c r="D17">
        <v>-28.5</v>
      </c>
      <c r="E17">
        <v>-12.8</v>
      </c>
      <c r="F17" t="s">
        <v>88</v>
      </c>
      <c r="G17">
        <v>-5.3</v>
      </c>
      <c r="H17" t="s">
        <v>86</v>
      </c>
      <c r="I17">
        <v>107.7</v>
      </c>
      <c r="J17">
        <v>-34.1</v>
      </c>
      <c r="K17">
        <v>154.5</v>
      </c>
      <c r="L17">
        <v>12.6</v>
      </c>
      <c r="M17">
        <v>-23.5</v>
      </c>
      <c r="N17">
        <v>86.4</v>
      </c>
      <c r="O17">
        <v>-58.6</v>
      </c>
      <c r="P17">
        <v>66.099999999999994</v>
      </c>
      <c r="Q17">
        <v>4</v>
      </c>
      <c r="R17">
        <v>72.900000000000006</v>
      </c>
    </row>
    <row r="19" spans="1:18" x14ac:dyDescent="0.3">
      <c r="A19" t="s">
        <v>62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  <c r="G19" t="s">
        <v>68</v>
      </c>
      <c r="H19" t="s">
        <v>69</v>
      </c>
      <c r="I19" t="s">
        <v>70</v>
      </c>
      <c r="J19" t="s">
        <v>71</v>
      </c>
      <c r="K19" t="s">
        <v>72</v>
      </c>
      <c r="L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</row>
    <row r="20" spans="1:18" x14ac:dyDescent="0.3">
      <c r="A20" t="s">
        <v>51</v>
      </c>
      <c r="B20" t="s">
        <v>80</v>
      </c>
      <c r="C20">
        <v>255.8</v>
      </c>
      <c r="D20">
        <v>289</v>
      </c>
      <c r="E20">
        <v>225</v>
      </c>
      <c r="F20">
        <v>309.2</v>
      </c>
      <c r="G20">
        <v>250.5</v>
      </c>
      <c r="H20">
        <v>384</v>
      </c>
      <c r="I20">
        <v>376</v>
      </c>
      <c r="J20">
        <v>410.5</v>
      </c>
      <c r="K20">
        <v>384.8</v>
      </c>
      <c r="L20">
        <v>434</v>
      </c>
      <c r="M20">
        <v>278</v>
      </c>
      <c r="N20">
        <v>399.2</v>
      </c>
      <c r="O20">
        <v>312.89999999999998</v>
      </c>
      <c r="P20">
        <v>326</v>
      </c>
      <c r="Q20">
        <v>327</v>
      </c>
      <c r="R20">
        <v>362.1</v>
      </c>
    </row>
    <row r="21" spans="1:18" x14ac:dyDescent="0.3">
      <c r="A21" t="s">
        <v>51</v>
      </c>
      <c r="B21" t="s">
        <v>81</v>
      </c>
      <c r="C21">
        <v>35.1</v>
      </c>
      <c r="D21">
        <v>15</v>
      </c>
      <c r="E21">
        <v>-20</v>
      </c>
      <c r="F21">
        <v>15.9</v>
      </c>
      <c r="G21">
        <v>40.799999999999997</v>
      </c>
      <c r="H21">
        <v>87</v>
      </c>
      <c r="I21">
        <v>71</v>
      </c>
      <c r="J21">
        <v>31.2</v>
      </c>
      <c r="K21">
        <v>66.599999999999994</v>
      </c>
      <c r="L21">
        <v>83</v>
      </c>
      <c r="M21">
        <v>15</v>
      </c>
      <c r="N21">
        <v>9.4</v>
      </c>
      <c r="O21">
        <v>27.6</v>
      </c>
      <c r="P21">
        <v>14</v>
      </c>
      <c r="Q21">
        <v>0</v>
      </c>
      <c r="R21">
        <v>23.4</v>
      </c>
    </row>
    <row r="22" spans="1:18" x14ac:dyDescent="0.3">
      <c r="A22" t="s">
        <v>51</v>
      </c>
      <c r="B22" t="s">
        <v>82</v>
      </c>
      <c r="C22">
        <v>13.7</v>
      </c>
      <c r="D22">
        <v>5.2</v>
      </c>
      <c r="E22">
        <v>-8.9</v>
      </c>
      <c r="F22">
        <v>5.0999999999999996</v>
      </c>
      <c r="G22">
        <v>16.3</v>
      </c>
      <c r="H22">
        <v>22.7</v>
      </c>
      <c r="I22">
        <v>18.899999999999999</v>
      </c>
      <c r="J22">
        <v>7.6</v>
      </c>
      <c r="K22">
        <v>17.3</v>
      </c>
      <c r="L22">
        <v>19.100000000000001</v>
      </c>
      <c r="M22">
        <v>5.4</v>
      </c>
      <c r="N22">
        <v>2.4</v>
      </c>
      <c r="O22">
        <v>8.8000000000000007</v>
      </c>
      <c r="P22">
        <v>4.3</v>
      </c>
      <c r="Q22">
        <v>0</v>
      </c>
      <c r="R22">
        <v>6.5</v>
      </c>
    </row>
    <row r="23" spans="1:18" x14ac:dyDescent="0.3">
      <c r="A23" t="s">
        <v>51</v>
      </c>
      <c r="B23" t="s">
        <v>83</v>
      </c>
      <c r="G23">
        <v>-2.1</v>
      </c>
      <c r="H23">
        <v>32.9</v>
      </c>
      <c r="I23">
        <v>67.099999999999994</v>
      </c>
      <c r="J23">
        <v>32.799999999999997</v>
      </c>
      <c r="K23">
        <v>53.6</v>
      </c>
      <c r="L23">
        <v>13</v>
      </c>
      <c r="M23">
        <v>-26.1</v>
      </c>
      <c r="N23">
        <v>-2.8</v>
      </c>
      <c r="O23">
        <v>-18.7</v>
      </c>
      <c r="P23">
        <v>-24.9</v>
      </c>
      <c r="Q23">
        <v>17.600000000000001</v>
      </c>
      <c r="R23">
        <v>-9.3000000000000007</v>
      </c>
    </row>
    <row r="24" spans="1:18" x14ac:dyDescent="0.3">
      <c r="A24" t="s">
        <v>51</v>
      </c>
      <c r="B24" t="s">
        <v>84</v>
      </c>
      <c r="D24">
        <v>13</v>
      </c>
      <c r="E24">
        <v>-22.1</v>
      </c>
      <c r="F24">
        <v>37.4</v>
      </c>
      <c r="G24">
        <v>-19</v>
      </c>
      <c r="H24">
        <v>53.3</v>
      </c>
      <c r="I24">
        <v>-2.1</v>
      </c>
      <c r="J24">
        <v>9.1999999999999993</v>
      </c>
      <c r="K24">
        <v>-6.3</v>
      </c>
      <c r="L24">
        <v>12.8</v>
      </c>
      <c r="M24">
        <v>-35.9</v>
      </c>
      <c r="N24">
        <v>43.6</v>
      </c>
      <c r="O24">
        <v>-21.6</v>
      </c>
      <c r="P24">
        <v>4.2</v>
      </c>
      <c r="Q24">
        <v>0.3</v>
      </c>
      <c r="R24">
        <v>10.7</v>
      </c>
    </row>
    <row r="25" spans="1:18" x14ac:dyDescent="0.3">
      <c r="A25" t="s">
        <v>51</v>
      </c>
      <c r="B25" t="s">
        <v>85</v>
      </c>
      <c r="G25">
        <v>16.2</v>
      </c>
      <c r="H25">
        <v>480</v>
      </c>
      <c r="I25" t="s">
        <v>86</v>
      </c>
      <c r="J25">
        <v>96.2</v>
      </c>
      <c r="K25">
        <v>63.2</v>
      </c>
      <c r="L25">
        <v>-4.5999999999999996</v>
      </c>
      <c r="M25">
        <v>-78.900000000000006</v>
      </c>
      <c r="N25">
        <v>-69.900000000000006</v>
      </c>
      <c r="O25">
        <v>-58.6</v>
      </c>
      <c r="P25">
        <v>-83.1</v>
      </c>
      <c r="Q25">
        <v>-100</v>
      </c>
      <c r="R25">
        <v>148.9</v>
      </c>
    </row>
    <row r="26" spans="1:18" x14ac:dyDescent="0.3">
      <c r="A26" t="s">
        <v>51</v>
      </c>
      <c r="B26" t="s">
        <v>87</v>
      </c>
      <c r="D26">
        <v>-57.3</v>
      </c>
      <c r="E26" t="s">
        <v>88</v>
      </c>
      <c r="F26" t="s">
        <v>86</v>
      </c>
      <c r="G26">
        <v>156.6</v>
      </c>
      <c r="H26">
        <v>113.2</v>
      </c>
      <c r="I26">
        <v>-18.399999999999999</v>
      </c>
      <c r="J26">
        <v>-56.1</v>
      </c>
      <c r="K26">
        <v>113.5</v>
      </c>
      <c r="L26">
        <v>24.6</v>
      </c>
      <c r="M26">
        <v>-81.900000000000006</v>
      </c>
      <c r="N26">
        <v>-37.299999999999997</v>
      </c>
      <c r="O26">
        <v>193.6</v>
      </c>
      <c r="P26">
        <v>-49.3</v>
      </c>
      <c r="Q26">
        <v>-100</v>
      </c>
    </row>
    <row r="28" spans="1:18" x14ac:dyDescent="0.3">
      <c r="A28" t="s">
        <v>62</v>
      </c>
      <c r="B28" t="s">
        <v>63</v>
      </c>
      <c r="C28" t="s">
        <v>64</v>
      </c>
      <c r="D28" t="s">
        <v>65</v>
      </c>
      <c r="E28" t="s">
        <v>66</v>
      </c>
      <c r="F28" t="s">
        <v>67</v>
      </c>
      <c r="G28" t="s">
        <v>68</v>
      </c>
      <c r="H28" t="s">
        <v>69</v>
      </c>
      <c r="I28" t="s">
        <v>70</v>
      </c>
      <c r="J28" t="s">
        <v>71</v>
      </c>
      <c r="K28" t="s">
        <v>72</v>
      </c>
      <c r="L28" t="s">
        <v>73</v>
      </c>
      <c r="M28" t="s">
        <v>74</v>
      </c>
      <c r="N28" t="s">
        <v>75</v>
      </c>
      <c r="O28" t="s">
        <v>76</v>
      </c>
      <c r="P28" t="s">
        <v>77</v>
      </c>
      <c r="Q28" t="s">
        <v>78</v>
      </c>
      <c r="R28" t="s">
        <v>79</v>
      </c>
    </row>
    <row r="29" spans="1:18" x14ac:dyDescent="0.3">
      <c r="A29" t="s">
        <v>57</v>
      </c>
      <c r="B29" t="s">
        <v>80</v>
      </c>
      <c r="C29">
        <v>373.6</v>
      </c>
      <c r="D29">
        <v>383</v>
      </c>
      <c r="E29">
        <v>352</v>
      </c>
      <c r="F29">
        <v>358.4</v>
      </c>
      <c r="G29">
        <v>342.6</v>
      </c>
      <c r="H29">
        <v>512</v>
      </c>
      <c r="I29">
        <v>434</v>
      </c>
      <c r="J29">
        <v>540.4</v>
      </c>
      <c r="K29">
        <v>457</v>
      </c>
      <c r="L29">
        <v>496</v>
      </c>
      <c r="M29">
        <v>466</v>
      </c>
      <c r="N29">
        <v>469</v>
      </c>
      <c r="O29">
        <v>497.7</v>
      </c>
      <c r="P29">
        <v>461</v>
      </c>
      <c r="Q29">
        <v>453</v>
      </c>
      <c r="R29">
        <v>493.3</v>
      </c>
    </row>
    <row r="30" spans="1:18" x14ac:dyDescent="0.3">
      <c r="A30" t="s">
        <v>57</v>
      </c>
      <c r="B30" t="s">
        <v>81</v>
      </c>
      <c r="C30">
        <v>38.4</v>
      </c>
      <c r="D30">
        <v>45</v>
      </c>
      <c r="E30">
        <v>66</v>
      </c>
      <c r="F30">
        <v>39.6</v>
      </c>
      <c r="G30">
        <v>52.4</v>
      </c>
      <c r="H30">
        <v>104</v>
      </c>
      <c r="I30">
        <v>102</v>
      </c>
      <c r="J30">
        <v>148.6</v>
      </c>
      <c r="K30">
        <v>112.2</v>
      </c>
      <c r="L30">
        <v>154</v>
      </c>
      <c r="M30">
        <v>141</v>
      </c>
      <c r="N30">
        <v>111.8</v>
      </c>
      <c r="O30">
        <v>153.9</v>
      </c>
      <c r="P30">
        <v>147</v>
      </c>
      <c r="Q30">
        <v>137</v>
      </c>
      <c r="R30">
        <v>63.1</v>
      </c>
    </row>
    <row r="31" spans="1:18" x14ac:dyDescent="0.3">
      <c r="A31" t="s">
        <v>57</v>
      </c>
      <c r="B31" t="s">
        <v>82</v>
      </c>
      <c r="C31">
        <v>10.3</v>
      </c>
      <c r="D31">
        <v>11.7</v>
      </c>
      <c r="E31">
        <v>18.8</v>
      </c>
      <c r="F31">
        <v>11</v>
      </c>
      <c r="G31">
        <v>15.3</v>
      </c>
      <c r="H31">
        <v>20.3</v>
      </c>
      <c r="I31">
        <v>23.5</v>
      </c>
      <c r="J31">
        <v>27.5</v>
      </c>
      <c r="K31">
        <v>24.6</v>
      </c>
      <c r="L31">
        <v>31</v>
      </c>
      <c r="M31">
        <v>30.3</v>
      </c>
      <c r="N31">
        <v>23.8</v>
      </c>
      <c r="O31">
        <v>30.9</v>
      </c>
      <c r="P31">
        <v>31.9</v>
      </c>
      <c r="Q31">
        <v>30.2</v>
      </c>
      <c r="R31">
        <v>12.8</v>
      </c>
    </row>
    <row r="32" spans="1:18" x14ac:dyDescent="0.3">
      <c r="A32" t="s">
        <v>57</v>
      </c>
      <c r="B32" t="s">
        <v>83</v>
      </c>
      <c r="G32">
        <v>-8.3000000000000007</v>
      </c>
      <c r="H32">
        <v>33.700000000000003</v>
      </c>
      <c r="I32">
        <v>23.3</v>
      </c>
      <c r="J32">
        <v>50.8</v>
      </c>
      <c r="K32">
        <v>33.4</v>
      </c>
      <c r="L32">
        <v>-3.1</v>
      </c>
      <c r="M32">
        <v>7.4</v>
      </c>
      <c r="N32">
        <v>-13.2</v>
      </c>
      <c r="O32">
        <v>8.9</v>
      </c>
      <c r="P32">
        <v>-7.1</v>
      </c>
      <c r="Q32">
        <v>-2.8</v>
      </c>
      <c r="R32">
        <v>5.2</v>
      </c>
    </row>
    <row r="33" spans="1:18" x14ac:dyDescent="0.3">
      <c r="A33" t="s">
        <v>57</v>
      </c>
      <c r="B33" t="s">
        <v>84</v>
      </c>
      <c r="D33">
        <v>2.5</v>
      </c>
      <c r="E33">
        <v>-8.1</v>
      </c>
      <c r="F33">
        <v>1.8</v>
      </c>
      <c r="G33">
        <v>-4.4000000000000004</v>
      </c>
      <c r="H33">
        <v>49.4</v>
      </c>
      <c r="I33">
        <v>-15.2</v>
      </c>
      <c r="J33">
        <v>24.5</v>
      </c>
      <c r="K33">
        <v>-15.4</v>
      </c>
      <c r="L33">
        <v>8.5</v>
      </c>
      <c r="M33">
        <v>-6</v>
      </c>
      <c r="N33">
        <v>0.6</v>
      </c>
      <c r="O33">
        <v>6.1</v>
      </c>
      <c r="P33">
        <v>-7.4</v>
      </c>
      <c r="Q33">
        <v>-1.7</v>
      </c>
      <c r="R33">
        <v>8.9</v>
      </c>
    </row>
    <row r="34" spans="1:18" x14ac:dyDescent="0.3">
      <c r="A34" t="s">
        <v>57</v>
      </c>
      <c r="B34" t="s">
        <v>85</v>
      </c>
      <c r="G34">
        <v>36.5</v>
      </c>
      <c r="H34">
        <v>131.1</v>
      </c>
      <c r="I34">
        <v>54.5</v>
      </c>
      <c r="J34">
        <v>275.3</v>
      </c>
      <c r="K34">
        <v>114.1</v>
      </c>
      <c r="L34">
        <v>48.1</v>
      </c>
      <c r="M34">
        <v>38.200000000000003</v>
      </c>
      <c r="N34">
        <v>-24.8</v>
      </c>
      <c r="O34">
        <v>37.200000000000003</v>
      </c>
      <c r="P34">
        <v>-4.5</v>
      </c>
      <c r="Q34">
        <v>-2.8</v>
      </c>
      <c r="R34">
        <v>-43.6</v>
      </c>
    </row>
    <row r="35" spans="1:18" x14ac:dyDescent="0.3">
      <c r="A35" t="s">
        <v>57</v>
      </c>
      <c r="B35" t="s">
        <v>87</v>
      </c>
      <c r="D35">
        <v>17.2</v>
      </c>
      <c r="E35">
        <v>46.7</v>
      </c>
      <c r="F35">
        <v>-40</v>
      </c>
      <c r="G35">
        <v>32.299999999999997</v>
      </c>
      <c r="H35">
        <v>98.5</v>
      </c>
      <c r="I35">
        <v>-1.9</v>
      </c>
      <c r="J35">
        <v>45.7</v>
      </c>
      <c r="K35">
        <v>-24.5</v>
      </c>
      <c r="L35">
        <v>37.299999999999997</v>
      </c>
      <c r="M35">
        <v>-8.4</v>
      </c>
      <c r="N35">
        <v>-20.7</v>
      </c>
      <c r="O35">
        <v>37.700000000000003</v>
      </c>
      <c r="P35">
        <v>-4.5</v>
      </c>
      <c r="Q35">
        <v>-6.8</v>
      </c>
      <c r="R35">
        <v>-53.9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0390-3CD3-4069-B68C-890C38AAAFD5}">
  <dimension ref="A1:X69"/>
  <sheetViews>
    <sheetView topLeftCell="B1" workbookViewId="0">
      <selection activeCell="C34" sqref="C34"/>
    </sheetView>
  </sheetViews>
  <sheetFormatPr defaultRowHeight="16.5" x14ac:dyDescent="0.3"/>
  <cols>
    <col min="6" max="6" width="13" bestFit="1" customWidth="1"/>
    <col min="7" max="7" width="14.125" bestFit="1" customWidth="1"/>
  </cols>
  <sheetData>
    <row r="1" spans="1:24" x14ac:dyDescent="0.3"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91</v>
      </c>
    </row>
    <row r="2" spans="1:24" x14ac:dyDescent="0.3">
      <c r="F2" t="s">
        <v>103</v>
      </c>
      <c r="G2" t="s">
        <v>80</v>
      </c>
      <c r="H2">
        <v>23719.5</v>
      </c>
      <c r="I2">
        <v>24755</v>
      </c>
      <c r="J2">
        <v>26887</v>
      </c>
      <c r="K2">
        <v>21388.5</v>
      </c>
      <c r="L2">
        <v>26167.7</v>
      </c>
      <c r="M2">
        <v>24556</v>
      </c>
      <c r="N2">
        <v>23837</v>
      </c>
      <c r="O2">
        <v>19685.3</v>
      </c>
      <c r="P2">
        <v>20217.599999999999</v>
      </c>
      <c r="Q2">
        <v>22205</v>
      </c>
      <c r="R2">
        <v>23609</v>
      </c>
      <c r="S2">
        <v>23062.400000000001</v>
      </c>
      <c r="T2">
        <v>26242.9</v>
      </c>
      <c r="U2">
        <v>25801</v>
      </c>
      <c r="V2">
        <v>26153</v>
      </c>
      <c r="W2">
        <v>24744.1</v>
      </c>
      <c r="X2">
        <v>27386</v>
      </c>
    </row>
    <row r="3" spans="1:24" x14ac:dyDescent="0.3">
      <c r="F3" t="s">
        <v>103</v>
      </c>
      <c r="G3" t="s">
        <v>81</v>
      </c>
      <c r="H3">
        <v>3314.8</v>
      </c>
      <c r="I3">
        <v>3393</v>
      </c>
      <c r="J3">
        <v>4578</v>
      </c>
      <c r="K3">
        <v>3583.2</v>
      </c>
      <c r="L3">
        <v>4105.5</v>
      </c>
      <c r="M3">
        <v>3601</v>
      </c>
      <c r="N3">
        <v>3110</v>
      </c>
      <c r="O3">
        <v>1011.5</v>
      </c>
      <c r="P3">
        <v>1400.6</v>
      </c>
      <c r="Q3">
        <v>2050</v>
      </c>
      <c r="R3">
        <v>1840</v>
      </c>
      <c r="S3">
        <v>1103.4000000000001</v>
      </c>
      <c r="T3">
        <v>1803.2</v>
      </c>
      <c r="U3">
        <v>2081</v>
      </c>
      <c r="V3">
        <v>2249</v>
      </c>
      <c r="W3">
        <v>1216.8</v>
      </c>
      <c r="X3">
        <v>2005</v>
      </c>
    </row>
    <row r="4" spans="1:24" x14ac:dyDescent="0.3">
      <c r="F4" t="s">
        <v>103</v>
      </c>
      <c r="G4" t="s">
        <v>82</v>
      </c>
      <c r="H4">
        <v>14</v>
      </c>
      <c r="I4">
        <v>13.7</v>
      </c>
      <c r="J4">
        <v>17</v>
      </c>
      <c r="K4">
        <v>16.8</v>
      </c>
      <c r="L4">
        <v>15.7</v>
      </c>
      <c r="M4">
        <v>14.7</v>
      </c>
      <c r="N4">
        <v>13</v>
      </c>
      <c r="O4">
        <v>5.0999999999999996</v>
      </c>
      <c r="P4">
        <v>6.9</v>
      </c>
      <c r="Q4">
        <v>9.1999999999999993</v>
      </c>
      <c r="R4">
        <v>7.8</v>
      </c>
      <c r="S4">
        <v>4.8</v>
      </c>
      <c r="T4">
        <v>6.9</v>
      </c>
      <c r="U4">
        <v>8.1</v>
      </c>
      <c r="V4">
        <v>8.6</v>
      </c>
      <c r="W4">
        <v>4.9000000000000004</v>
      </c>
      <c r="X4" s="77">
        <v>11.3</v>
      </c>
    </row>
    <row r="5" spans="1:24" x14ac:dyDescent="0.3">
      <c r="F5" t="s">
        <v>103</v>
      </c>
      <c r="G5" t="s">
        <v>83</v>
      </c>
      <c r="L5">
        <v>10.3</v>
      </c>
      <c r="M5">
        <v>-0.8</v>
      </c>
      <c r="N5">
        <v>-11.3</v>
      </c>
      <c r="O5">
        <v>-8</v>
      </c>
      <c r="P5">
        <v>-22.7</v>
      </c>
      <c r="Q5">
        <v>-9.6</v>
      </c>
      <c r="R5">
        <v>-1</v>
      </c>
      <c r="S5">
        <v>17.2</v>
      </c>
      <c r="T5">
        <v>29.8</v>
      </c>
      <c r="U5">
        <v>16.2</v>
      </c>
      <c r="V5">
        <v>10.8</v>
      </c>
      <c r="W5">
        <v>7.3</v>
      </c>
      <c r="X5" s="77">
        <v>30.5</v>
      </c>
    </row>
    <row r="6" spans="1:24" x14ac:dyDescent="0.3">
      <c r="F6" t="s">
        <v>103</v>
      </c>
      <c r="G6" t="s">
        <v>84</v>
      </c>
      <c r="I6">
        <v>4.4000000000000004</v>
      </c>
      <c r="J6">
        <v>8.6</v>
      </c>
      <c r="K6">
        <v>-20.5</v>
      </c>
      <c r="L6">
        <v>22.3</v>
      </c>
      <c r="M6">
        <v>-6.2</v>
      </c>
      <c r="N6">
        <v>-2.9</v>
      </c>
      <c r="O6">
        <v>-17.399999999999999</v>
      </c>
      <c r="P6">
        <v>2.7</v>
      </c>
      <c r="Q6">
        <v>9.8000000000000007</v>
      </c>
      <c r="R6">
        <v>6.3</v>
      </c>
      <c r="S6">
        <v>-2.2999999999999998</v>
      </c>
      <c r="T6">
        <v>13.8</v>
      </c>
      <c r="U6">
        <v>-1.7</v>
      </c>
      <c r="V6">
        <v>1.4</v>
      </c>
      <c r="W6">
        <v>-5.4</v>
      </c>
      <c r="X6" s="77">
        <v>9.6</v>
      </c>
    </row>
    <row r="7" spans="1:24" x14ac:dyDescent="0.3">
      <c r="F7" t="s">
        <v>103</v>
      </c>
      <c r="G7" t="s">
        <v>85</v>
      </c>
      <c r="L7">
        <v>23.9</v>
      </c>
      <c r="M7">
        <v>6.1</v>
      </c>
      <c r="N7">
        <v>-32.1</v>
      </c>
      <c r="O7">
        <v>-71.8</v>
      </c>
      <c r="P7">
        <v>-65.900000000000006</v>
      </c>
      <c r="Q7">
        <v>-43.1</v>
      </c>
      <c r="R7">
        <v>-40.799999999999997</v>
      </c>
      <c r="S7">
        <v>9.1</v>
      </c>
      <c r="T7">
        <v>28.7</v>
      </c>
      <c r="U7">
        <v>1.5</v>
      </c>
      <c r="V7">
        <v>22.2</v>
      </c>
      <c r="W7">
        <v>10.3</v>
      </c>
      <c r="X7" s="77">
        <v>142.30000000000001</v>
      </c>
    </row>
    <row r="8" spans="1:24" x14ac:dyDescent="0.3">
      <c r="F8" t="s">
        <v>103</v>
      </c>
      <c r="G8" t="s">
        <v>87</v>
      </c>
      <c r="I8">
        <v>2.4</v>
      </c>
      <c r="J8">
        <v>34.9</v>
      </c>
      <c r="K8">
        <v>-21.7</v>
      </c>
      <c r="L8">
        <v>14.6</v>
      </c>
      <c r="M8">
        <v>-12.3</v>
      </c>
      <c r="N8">
        <v>-13.6</v>
      </c>
      <c r="O8">
        <v>-67.5</v>
      </c>
      <c r="P8">
        <v>38.5</v>
      </c>
      <c r="Q8">
        <v>46.4</v>
      </c>
      <c r="R8">
        <v>-10.199999999999999</v>
      </c>
      <c r="S8">
        <v>-40</v>
      </c>
      <c r="T8">
        <v>63.4</v>
      </c>
      <c r="U8">
        <v>15.4</v>
      </c>
      <c r="V8">
        <v>8.1</v>
      </c>
      <c r="W8">
        <v>-45.9</v>
      </c>
      <c r="X8" s="77">
        <v>-1.5</v>
      </c>
    </row>
    <row r="13" spans="1:24" x14ac:dyDescent="0.3">
      <c r="H13" s="79">
        <f>H2</f>
        <v>23719.5</v>
      </c>
      <c r="I13" s="79">
        <f t="shared" ref="I13:X13" si="0">I2</f>
        <v>24755</v>
      </c>
      <c r="J13" s="79">
        <f t="shared" si="0"/>
        <v>26887</v>
      </c>
      <c r="K13" s="79">
        <f t="shared" si="0"/>
        <v>21388.5</v>
      </c>
      <c r="L13" s="79">
        <f t="shared" si="0"/>
        <v>26167.7</v>
      </c>
      <c r="M13" s="79">
        <f t="shared" si="0"/>
        <v>24556</v>
      </c>
      <c r="N13" s="79">
        <f t="shared" si="0"/>
        <v>23837</v>
      </c>
      <c r="O13" s="79">
        <f t="shared" si="0"/>
        <v>19685.3</v>
      </c>
      <c r="P13" s="79">
        <f t="shared" si="0"/>
        <v>20217.599999999999</v>
      </c>
      <c r="Q13" s="79">
        <f t="shared" si="0"/>
        <v>22205</v>
      </c>
      <c r="R13" s="79">
        <f t="shared" si="0"/>
        <v>23609</v>
      </c>
      <c r="S13" s="79">
        <f t="shared" si="0"/>
        <v>23062.400000000001</v>
      </c>
      <c r="T13" s="79">
        <f t="shared" si="0"/>
        <v>26242.9</v>
      </c>
      <c r="U13" s="79">
        <f t="shared" si="0"/>
        <v>25801</v>
      </c>
      <c r="V13" s="79">
        <f t="shared" si="0"/>
        <v>26153</v>
      </c>
      <c r="W13" s="79">
        <f t="shared" si="0"/>
        <v>24744.1</v>
      </c>
      <c r="X13" s="79">
        <f t="shared" si="0"/>
        <v>27386</v>
      </c>
    </row>
    <row r="14" spans="1:24" x14ac:dyDescent="0.3">
      <c r="A14" s="81" t="s">
        <v>13</v>
      </c>
      <c r="B14" s="81" t="s">
        <v>14</v>
      </c>
      <c r="C14" s="81" t="s">
        <v>37</v>
      </c>
      <c r="D14" s="81" t="s">
        <v>96</v>
      </c>
      <c r="E14" s="81" t="s">
        <v>97</v>
      </c>
      <c r="G14" t="s">
        <v>63</v>
      </c>
      <c r="H14" t="s">
        <v>64</v>
      </c>
      <c r="I14" t="s">
        <v>65</v>
      </c>
      <c r="J14" t="s">
        <v>66</v>
      </c>
      <c r="K14" t="s">
        <v>67</v>
      </c>
      <c r="L14" t="s">
        <v>68</v>
      </c>
      <c r="M14" t="s">
        <v>69</v>
      </c>
      <c r="N14" t="s">
        <v>70</v>
      </c>
      <c r="O14" t="s">
        <v>71</v>
      </c>
      <c r="P14" t="s">
        <v>72</v>
      </c>
      <c r="Q14" t="s">
        <v>73</v>
      </c>
      <c r="R14" t="s">
        <v>74</v>
      </c>
      <c r="S14" t="s">
        <v>75</v>
      </c>
      <c r="T14" t="s">
        <v>76</v>
      </c>
      <c r="U14" t="s">
        <v>77</v>
      </c>
      <c r="V14" t="s">
        <v>78</v>
      </c>
      <c r="W14" t="s">
        <v>79</v>
      </c>
      <c r="X14" t="s">
        <v>91</v>
      </c>
    </row>
    <row r="15" spans="1:24" x14ac:dyDescent="0.3">
      <c r="A15" s="3">
        <v>7744</v>
      </c>
      <c r="B15" s="3">
        <v>25.4</v>
      </c>
      <c r="C15" s="3" t="s">
        <v>17</v>
      </c>
      <c r="D15" s="3">
        <v>3.06</v>
      </c>
      <c r="E15" s="3">
        <v>13</v>
      </c>
      <c r="F15" t="s">
        <v>80</v>
      </c>
      <c r="G15" t="s">
        <v>94</v>
      </c>
      <c r="H15">
        <v>247.4</v>
      </c>
      <c r="I15">
        <v>225</v>
      </c>
      <c r="J15">
        <v>240</v>
      </c>
      <c r="K15">
        <v>275.60000000000002</v>
      </c>
      <c r="L15">
        <v>288.7</v>
      </c>
      <c r="M15">
        <v>308</v>
      </c>
      <c r="N15">
        <v>316</v>
      </c>
      <c r="O15">
        <v>322.3</v>
      </c>
      <c r="P15">
        <v>356.1</v>
      </c>
      <c r="Q15">
        <v>358</v>
      </c>
      <c r="R15">
        <v>385</v>
      </c>
      <c r="S15">
        <v>403.9</v>
      </c>
      <c r="T15">
        <v>417.7</v>
      </c>
      <c r="U15">
        <v>424</v>
      </c>
      <c r="V15">
        <v>466</v>
      </c>
      <c r="W15">
        <v>452.3</v>
      </c>
      <c r="X15">
        <v>579</v>
      </c>
    </row>
    <row r="16" spans="1:24" x14ac:dyDescent="0.3">
      <c r="A16" s="3">
        <v>6082</v>
      </c>
      <c r="B16" s="3">
        <v>19.149999999999999</v>
      </c>
      <c r="C16" s="3">
        <v>17.489999999999998</v>
      </c>
      <c r="D16" s="3">
        <v>1.69</v>
      </c>
      <c r="E16" s="3">
        <v>9.11</v>
      </c>
      <c r="G16" t="s">
        <v>95</v>
      </c>
      <c r="H16">
        <v>552.6</v>
      </c>
      <c r="I16">
        <v>638</v>
      </c>
      <c r="J16">
        <v>727</v>
      </c>
      <c r="K16">
        <v>793.4</v>
      </c>
      <c r="L16">
        <v>803.8</v>
      </c>
      <c r="M16">
        <v>808</v>
      </c>
      <c r="N16">
        <v>710</v>
      </c>
      <c r="O16">
        <v>751.2</v>
      </c>
      <c r="P16">
        <v>684.7</v>
      </c>
      <c r="Q16">
        <v>652</v>
      </c>
      <c r="R16">
        <v>531</v>
      </c>
      <c r="S16">
        <v>468.3</v>
      </c>
      <c r="T16">
        <v>577.5</v>
      </c>
      <c r="U16">
        <v>613</v>
      </c>
      <c r="V16">
        <v>634</v>
      </c>
      <c r="W16">
        <v>691.5</v>
      </c>
      <c r="X16">
        <v>586</v>
      </c>
    </row>
    <row r="17" spans="1:24" x14ac:dyDescent="0.3">
      <c r="A17" s="3">
        <v>15681</v>
      </c>
      <c r="B17" s="3">
        <v>10.130000000000001</v>
      </c>
      <c r="C17" s="3"/>
      <c r="D17" s="3">
        <v>1.57</v>
      </c>
      <c r="E17" s="83">
        <v>17</v>
      </c>
      <c r="G17" t="s">
        <v>98</v>
      </c>
      <c r="H17">
        <v>2516.5</v>
      </c>
      <c r="I17">
        <v>2747</v>
      </c>
      <c r="J17">
        <v>2986</v>
      </c>
      <c r="K17">
        <v>3363.5</v>
      </c>
      <c r="L17">
        <v>3480.9</v>
      </c>
      <c r="M17">
        <v>3587</v>
      </c>
      <c r="N17">
        <v>3771</v>
      </c>
      <c r="O17">
        <v>3733.1</v>
      </c>
      <c r="P17">
        <v>3450.3</v>
      </c>
      <c r="Q17">
        <v>3313</v>
      </c>
      <c r="R17">
        <v>3111</v>
      </c>
      <c r="S17">
        <v>3224.7</v>
      </c>
      <c r="T17">
        <v>3329.9</v>
      </c>
      <c r="U17">
        <v>3554</v>
      </c>
      <c r="V17">
        <v>3594</v>
      </c>
      <c r="W17">
        <v>3603.1</v>
      </c>
      <c r="X17">
        <v>3681</v>
      </c>
    </row>
    <row r="18" spans="1:24" x14ac:dyDescent="0.3">
      <c r="A18" s="3">
        <v>6412</v>
      </c>
      <c r="B18" s="3">
        <v>11.48</v>
      </c>
      <c r="C18" s="3" t="s">
        <v>17</v>
      </c>
      <c r="D18" s="3">
        <v>2.14</v>
      </c>
      <c r="E18" s="83">
        <v>22.29</v>
      </c>
      <c r="G18" t="s">
        <v>99</v>
      </c>
      <c r="H18">
        <v>597</v>
      </c>
      <c r="I18">
        <v>644</v>
      </c>
      <c r="J18">
        <v>665</v>
      </c>
      <c r="K18">
        <v>664</v>
      </c>
      <c r="L18">
        <v>696.7</v>
      </c>
      <c r="M18">
        <v>719</v>
      </c>
      <c r="N18">
        <v>752</v>
      </c>
      <c r="O18">
        <v>716.3</v>
      </c>
      <c r="P18">
        <v>631.29999999999995</v>
      </c>
      <c r="Q18">
        <v>628</v>
      </c>
      <c r="R18">
        <v>913</v>
      </c>
      <c r="S18">
        <v>900.7</v>
      </c>
      <c r="T18">
        <v>1180.2</v>
      </c>
      <c r="U18">
        <v>1336</v>
      </c>
      <c r="V18">
        <v>1277</v>
      </c>
      <c r="W18">
        <v>1277.8</v>
      </c>
      <c r="X18">
        <v>1349</v>
      </c>
    </row>
    <row r="19" spans="1:24" x14ac:dyDescent="0.3">
      <c r="A19" s="3">
        <v>7482</v>
      </c>
      <c r="B19" s="3">
        <v>32.840000000000003</v>
      </c>
      <c r="C19" s="3">
        <v>28.09</v>
      </c>
      <c r="D19" s="3">
        <v>0.89</v>
      </c>
      <c r="E19" s="3">
        <v>3.15</v>
      </c>
      <c r="G19" t="s">
        <v>100</v>
      </c>
      <c r="H19" s="79">
        <v>2342.4</v>
      </c>
      <c r="I19" s="79">
        <v>2307</v>
      </c>
      <c r="J19" s="79">
        <v>2557</v>
      </c>
      <c r="K19" s="79">
        <v>2802.6</v>
      </c>
      <c r="L19" s="79">
        <v>3053.5</v>
      </c>
      <c r="M19" s="79">
        <v>3430</v>
      </c>
      <c r="N19" s="79">
        <v>3714</v>
      </c>
      <c r="O19" s="79">
        <v>2964.5</v>
      </c>
      <c r="P19" s="79">
        <v>2176.5</v>
      </c>
      <c r="Q19" s="79">
        <v>2199</v>
      </c>
      <c r="R19" s="79">
        <v>2378</v>
      </c>
      <c r="S19" s="79">
        <v>2343.5</v>
      </c>
      <c r="T19" s="79">
        <v>2147.6999999999998</v>
      </c>
      <c r="U19" s="79">
        <v>2382</v>
      </c>
      <c r="V19" s="79">
        <v>2327</v>
      </c>
      <c r="W19" s="79">
        <v>2064.3000000000002</v>
      </c>
      <c r="X19" s="79">
        <v>2153</v>
      </c>
    </row>
    <row r="20" spans="1:24" x14ac:dyDescent="0.3">
      <c r="A20" s="3">
        <v>10998</v>
      </c>
      <c r="B20" s="3">
        <v>15.27</v>
      </c>
      <c r="C20" s="3">
        <v>13.6</v>
      </c>
      <c r="D20" s="3">
        <v>2.13</v>
      </c>
      <c r="E20" s="3">
        <v>14.75</v>
      </c>
      <c r="G20" t="s">
        <v>101</v>
      </c>
      <c r="H20">
        <v>630.4</v>
      </c>
      <c r="I20">
        <v>662</v>
      </c>
      <c r="J20">
        <v>687</v>
      </c>
      <c r="K20">
        <v>728.6</v>
      </c>
      <c r="L20">
        <v>778.1</v>
      </c>
      <c r="M20">
        <v>849</v>
      </c>
      <c r="N20">
        <v>822</v>
      </c>
      <c r="O20">
        <v>746.9</v>
      </c>
      <c r="P20">
        <v>636.20000000000005</v>
      </c>
      <c r="Q20">
        <v>474</v>
      </c>
      <c r="R20">
        <v>537</v>
      </c>
      <c r="S20">
        <v>619.79999999999995</v>
      </c>
      <c r="T20">
        <v>589.79999999999995</v>
      </c>
      <c r="U20">
        <v>683</v>
      </c>
      <c r="V20">
        <v>756</v>
      </c>
      <c r="W20">
        <v>728.2</v>
      </c>
      <c r="X20">
        <v>783</v>
      </c>
    </row>
    <row r="21" spans="1:24" x14ac:dyDescent="0.3">
      <c r="A21" s="3">
        <v>29584</v>
      </c>
      <c r="B21" s="3">
        <v>36.11</v>
      </c>
      <c r="C21" s="3">
        <v>22.27</v>
      </c>
      <c r="D21" s="3">
        <v>8.16</v>
      </c>
      <c r="E21" s="3">
        <v>28.52</v>
      </c>
      <c r="G21" t="s">
        <v>102</v>
      </c>
      <c r="H21">
        <v>1223.3</v>
      </c>
      <c r="I21">
        <v>1179</v>
      </c>
      <c r="J21">
        <v>1290</v>
      </c>
      <c r="K21">
        <v>1003.7</v>
      </c>
      <c r="L21">
        <v>1404.7</v>
      </c>
      <c r="M21">
        <v>1661</v>
      </c>
      <c r="N21">
        <v>1707</v>
      </c>
      <c r="O21">
        <v>1656.3</v>
      </c>
      <c r="P21">
        <v>1719.8</v>
      </c>
      <c r="Q21">
        <v>1638</v>
      </c>
      <c r="R21">
        <v>1662</v>
      </c>
      <c r="S21">
        <v>1733.2</v>
      </c>
      <c r="T21">
        <v>1996.1</v>
      </c>
      <c r="U21">
        <v>2047</v>
      </c>
      <c r="V21">
        <v>2064</v>
      </c>
      <c r="W21">
        <v>2261.9</v>
      </c>
      <c r="X21">
        <v>0</v>
      </c>
    </row>
    <row r="22" spans="1:24" x14ac:dyDescent="0.3">
      <c r="A22" s="3">
        <v>93965</v>
      </c>
      <c r="B22" s="3">
        <v>14.37</v>
      </c>
      <c r="C22" s="3">
        <v>14.15</v>
      </c>
      <c r="D22" s="3">
        <v>1.01</v>
      </c>
      <c r="E22" s="3">
        <v>7.61</v>
      </c>
      <c r="G22" t="s">
        <v>103</v>
      </c>
      <c r="H22">
        <v>23719.5</v>
      </c>
      <c r="I22">
        <v>24755</v>
      </c>
      <c r="J22">
        <v>26887</v>
      </c>
      <c r="K22">
        <v>21388.5</v>
      </c>
      <c r="L22">
        <v>26167.7</v>
      </c>
      <c r="M22">
        <v>24556</v>
      </c>
      <c r="N22">
        <v>23837</v>
      </c>
      <c r="O22">
        <v>19685.3</v>
      </c>
      <c r="P22">
        <v>20217.599999999999</v>
      </c>
      <c r="Q22">
        <v>22205</v>
      </c>
      <c r="R22">
        <v>23609</v>
      </c>
      <c r="S22">
        <v>23062.400000000001</v>
      </c>
      <c r="T22">
        <v>26242.9</v>
      </c>
      <c r="U22">
        <v>25801</v>
      </c>
      <c r="V22">
        <v>26153</v>
      </c>
      <c r="W22">
        <v>24744.1</v>
      </c>
      <c r="X22">
        <v>27386</v>
      </c>
    </row>
    <row r="26" spans="1:24" x14ac:dyDescent="0.3">
      <c r="H26" s="79">
        <f>H3</f>
        <v>3314.8</v>
      </c>
      <c r="I26" s="79">
        <f t="shared" ref="I26:X26" si="1">I3</f>
        <v>3393</v>
      </c>
      <c r="J26" s="79">
        <f t="shared" si="1"/>
        <v>4578</v>
      </c>
      <c r="K26" s="79">
        <f t="shared" si="1"/>
        <v>3583.2</v>
      </c>
      <c r="L26" s="79">
        <f t="shared" si="1"/>
        <v>4105.5</v>
      </c>
      <c r="M26" s="79">
        <f t="shared" si="1"/>
        <v>3601</v>
      </c>
      <c r="N26" s="79">
        <f t="shared" si="1"/>
        <v>3110</v>
      </c>
      <c r="O26" s="79">
        <f t="shared" si="1"/>
        <v>1011.5</v>
      </c>
      <c r="P26" s="79">
        <f t="shared" si="1"/>
        <v>1400.6</v>
      </c>
      <c r="Q26" s="79">
        <f t="shared" si="1"/>
        <v>2050</v>
      </c>
      <c r="R26" s="79">
        <f t="shared" si="1"/>
        <v>1840</v>
      </c>
      <c r="S26" s="79">
        <f t="shared" si="1"/>
        <v>1103.4000000000001</v>
      </c>
      <c r="T26" s="79">
        <f t="shared" si="1"/>
        <v>1803.2</v>
      </c>
      <c r="U26" s="79">
        <f t="shared" si="1"/>
        <v>2081</v>
      </c>
      <c r="V26" s="79">
        <f t="shared" si="1"/>
        <v>2249</v>
      </c>
      <c r="W26" s="79">
        <f t="shared" si="1"/>
        <v>1216.8</v>
      </c>
      <c r="X26" s="79">
        <f t="shared" si="1"/>
        <v>2005</v>
      </c>
    </row>
    <row r="27" spans="1:24" x14ac:dyDescent="0.3">
      <c r="G27" t="s">
        <v>63</v>
      </c>
      <c r="H27" t="s">
        <v>64</v>
      </c>
      <c r="I27" t="s">
        <v>65</v>
      </c>
      <c r="J27" t="s">
        <v>66</v>
      </c>
      <c r="K27" t="s">
        <v>67</v>
      </c>
      <c r="L27" t="s">
        <v>68</v>
      </c>
      <c r="M27" t="s">
        <v>69</v>
      </c>
      <c r="N27" t="s">
        <v>70</v>
      </c>
      <c r="O27" t="s">
        <v>71</v>
      </c>
      <c r="P27" t="s">
        <v>72</v>
      </c>
      <c r="Q27" t="s">
        <v>73</v>
      </c>
      <c r="R27" t="s">
        <v>74</v>
      </c>
      <c r="S27" t="s">
        <v>75</v>
      </c>
      <c r="T27" t="s">
        <v>76</v>
      </c>
      <c r="U27" t="s">
        <v>77</v>
      </c>
      <c r="V27" t="s">
        <v>78</v>
      </c>
      <c r="W27" t="s">
        <v>79</v>
      </c>
      <c r="X27" t="s">
        <v>91</v>
      </c>
    </row>
    <row r="28" spans="1:24" x14ac:dyDescent="0.3">
      <c r="E28" s="80">
        <v>0.15104647637070157</v>
      </c>
      <c r="F28" t="s">
        <v>8</v>
      </c>
      <c r="G28" t="s">
        <v>94</v>
      </c>
      <c r="H28">
        <v>30.9</v>
      </c>
      <c r="I28">
        <v>28</v>
      </c>
      <c r="J28">
        <v>21</v>
      </c>
      <c r="K28">
        <v>46.1</v>
      </c>
      <c r="L28">
        <v>35.4</v>
      </c>
      <c r="M28">
        <v>35</v>
      </c>
      <c r="N28">
        <v>49</v>
      </c>
      <c r="O28">
        <v>40.6</v>
      </c>
      <c r="P28">
        <v>70</v>
      </c>
      <c r="Q28">
        <v>62</v>
      </c>
      <c r="R28">
        <v>57</v>
      </c>
      <c r="S28">
        <v>61</v>
      </c>
      <c r="T28">
        <v>73.7</v>
      </c>
      <c r="U28">
        <v>85</v>
      </c>
      <c r="V28">
        <v>96</v>
      </c>
      <c r="W28">
        <v>40.299999999999997</v>
      </c>
      <c r="X28">
        <v>119</v>
      </c>
    </row>
    <row r="29" spans="1:24" x14ac:dyDescent="0.3">
      <c r="E29" s="80">
        <v>0.23662469439241868</v>
      </c>
      <c r="G29" t="s">
        <v>95</v>
      </c>
      <c r="H29">
        <v>157.30000000000001</v>
      </c>
      <c r="I29">
        <v>188</v>
      </c>
      <c r="J29">
        <v>224</v>
      </c>
      <c r="K29">
        <v>253.7</v>
      </c>
      <c r="L29">
        <v>244.2</v>
      </c>
      <c r="M29">
        <v>248</v>
      </c>
      <c r="N29">
        <v>219</v>
      </c>
      <c r="O29">
        <v>225.8</v>
      </c>
      <c r="P29">
        <v>157</v>
      </c>
      <c r="Q29">
        <v>129</v>
      </c>
      <c r="R29">
        <v>76</v>
      </c>
      <c r="S29">
        <v>51</v>
      </c>
      <c r="T29">
        <v>65.5</v>
      </c>
      <c r="U29">
        <v>96</v>
      </c>
      <c r="V29">
        <v>120</v>
      </c>
      <c r="W29">
        <v>152.5</v>
      </c>
      <c r="X29">
        <v>87</v>
      </c>
    </row>
    <row r="30" spans="1:24" x14ac:dyDescent="0.3">
      <c r="E30" s="80">
        <v>0.13713851648054134</v>
      </c>
      <c r="G30" t="s">
        <v>98</v>
      </c>
      <c r="H30">
        <v>286</v>
      </c>
      <c r="I30">
        <v>284</v>
      </c>
      <c r="J30">
        <v>348</v>
      </c>
      <c r="K30">
        <v>400</v>
      </c>
      <c r="L30">
        <v>471.3</v>
      </c>
      <c r="M30">
        <v>487</v>
      </c>
      <c r="N30">
        <v>624</v>
      </c>
      <c r="O30">
        <v>580.70000000000005</v>
      </c>
      <c r="P30">
        <v>512.20000000000005</v>
      </c>
      <c r="Q30">
        <v>456</v>
      </c>
      <c r="R30">
        <v>428</v>
      </c>
      <c r="S30">
        <v>365.8</v>
      </c>
      <c r="T30">
        <v>470.6</v>
      </c>
      <c r="U30">
        <v>500</v>
      </c>
      <c r="V30">
        <v>619</v>
      </c>
      <c r="W30">
        <v>492.4</v>
      </c>
      <c r="X30">
        <v>584</v>
      </c>
    </row>
    <row r="31" spans="1:24" x14ac:dyDescent="0.3">
      <c r="E31" s="80">
        <v>0.18999094916064521</v>
      </c>
      <c r="G31" t="s">
        <v>99</v>
      </c>
      <c r="H31">
        <v>137.6</v>
      </c>
      <c r="I31">
        <v>163</v>
      </c>
      <c r="J31">
        <v>150</v>
      </c>
      <c r="K31">
        <v>137.4</v>
      </c>
      <c r="L31">
        <v>165.5</v>
      </c>
      <c r="M31">
        <v>158</v>
      </c>
      <c r="N31">
        <v>161</v>
      </c>
      <c r="O31">
        <v>69.5</v>
      </c>
      <c r="P31">
        <v>67.8</v>
      </c>
      <c r="Q31">
        <v>65</v>
      </c>
      <c r="R31">
        <v>116</v>
      </c>
      <c r="S31">
        <v>81.2</v>
      </c>
      <c r="T31">
        <v>277.7</v>
      </c>
      <c r="U31">
        <v>369</v>
      </c>
      <c r="V31">
        <v>290</v>
      </c>
      <c r="W31">
        <v>188.3</v>
      </c>
      <c r="X31">
        <v>312</v>
      </c>
    </row>
    <row r="32" spans="1:24" x14ac:dyDescent="0.3">
      <c r="E32" s="80">
        <v>6.4746609952486656E-2</v>
      </c>
      <c r="G32" t="s">
        <v>100</v>
      </c>
      <c r="H32">
        <v>54.6</v>
      </c>
      <c r="I32">
        <v>133</v>
      </c>
      <c r="J32">
        <v>257</v>
      </c>
      <c r="K32">
        <v>280.39999999999998</v>
      </c>
      <c r="L32">
        <v>447.7</v>
      </c>
      <c r="M32">
        <v>619</v>
      </c>
      <c r="N32">
        <v>775</v>
      </c>
      <c r="O32">
        <v>483.3</v>
      </c>
      <c r="P32">
        <v>102.7</v>
      </c>
      <c r="Q32">
        <v>56</v>
      </c>
      <c r="R32">
        <v>14</v>
      </c>
      <c r="S32">
        <v>64.3</v>
      </c>
      <c r="T32">
        <v>-28.9</v>
      </c>
      <c r="U32">
        <v>109</v>
      </c>
      <c r="V32">
        <v>92</v>
      </c>
      <c r="W32">
        <v>-59.1</v>
      </c>
      <c r="X32">
        <v>-62</v>
      </c>
    </row>
    <row r="33" spans="5:24" x14ac:dyDescent="0.3">
      <c r="E33" s="80">
        <v>0.3384937774572257</v>
      </c>
      <c r="G33" t="s">
        <v>101</v>
      </c>
      <c r="H33">
        <v>238.7</v>
      </c>
      <c r="I33">
        <v>259</v>
      </c>
      <c r="J33">
        <v>266</v>
      </c>
      <c r="K33">
        <v>270.3</v>
      </c>
      <c r="L33">
        <v>290.60000000000002</v>
      </c>
      <c r="M33">
        <v>336</v>
      </c>
      <c r="N33">
        <v>351</v>
      </c>
      <c r="O33">
        <v>292.39999999999998</v>
      </c>
      <c r="P33">
        <v>221.3</v>
      </c>
      <c r="Q33">
        <v>130</v>
      </c>
      <c r="R33">
        <v>149</v>
      </c>
      <c r="S33">
        <v>166.7</v>
      </c>
      <c r="T33">
        <v>173.7</v>
      </c>
      <c r="U33">
        <v>203</v>
      </c>
      <c r="V33">
        <v>226</v>
      </c>
      <c r="W33">
        <v>204.3</v>
      </c>
      <c r="X33">
        <v>234</v>
      </c>
    </row>
    <row r="34" spans="5:24" x14ac:dyDescent="0.3">
      <c r="E34" s="80">
        <v>0.12452368492310838</v>
      </c>
      <c r="G34" t="s">
        <v>102</v>
      </c>
      <c r="H34">
        <v>-27.7</v>
      </c>
      <c r="I34">
        <v>114</v>
      </c>
      <c r="J34">
        <v>170</v>
      </c>
      <c r="K34">
        <v>212.7</v>
      </c>
      <c r="L34">
        <v>188.7</v>
      </c>
      <c r="M34">
        <v>331</v>
      </c>
      <c r="N34">
        <v>343</v>
      </c>
      <c r="O34">
        <v>303.3</v>
      </c>
      <c r="P34">
        <v>201.7</v>
      </c>
      <c r="Q34">
        <v>183</v>
      </c>
      <c r="R34">
        <v>132</v>
      </c>
      <c r="S34">
        <v>105.3</v>
      </c>
      <c r="T34">
        <v>229.9</v>
      </c>
      <c r="U34">
        <v>275</v>
      </c>
      <c r="V34">
        <v>259</v>
      </c>
      <c r="W34">
        <v>255.1</v>
      </c>
      <c r="X34">
        <v>0</v>
      </c>
    </row>
    <row r="35" spans="5:24" x14ac:dyDescent="0.3">
      <c r="E35" s="80">
        <v>0.1026545786820576</v>
      </c>
      <c r="G35" t="s">
        <v>103</v>
      </c>
      <c r="H35">
        <v>3314.8</v>
      </c>
      <c r="I35">
        <v>3393</v>
      </c>
      <c r="J35">
        <v>4578</v>
      </c>
      <c r="K35">
        <v>3583.2</v>
      </c>
      <c r="L35">
        <v>4105.5</v>
      </c>
      <c r="M35">
        <v>3601</v>
      </c>
      <c r="N35">
        <v>3110</v>
      </c>
      <c r="O35">
        <v>1011.5</v>
      </c>
      <c r="P35">
        <v>1400.6</v>
      </c>
      <c r="Q35">
        <v>2050</v>
      </c>
      <c r="R35">
        <v>1840</v>
      </c>
      <c r="S35">
        <v>1103.4000000000001</v>
      </c>
      <c r="T35">
        <v>1803.2</v>
      </c>
      <c r="U35">
        <v>2081</v>
      </c>
      <c r="V35">
        <v>2249</v>
      </c>
      <c r="W35">
        <v>1216.8</v>
      </c>
      <c r="X35">
        <v>2005</v>
      </c>
    </row>
    <row r="39" spans="5:24" x14ac:dyDescent="0.3">
      <c r="G39" t="s">
        <v>63</v>
      </c>
      <c r="H39" t="s">
        <v>64</v>
      </c>
      <c r="I39" t="s">
        <v>65</v>
      </c>
      <c r="J39" t="s">
        <v>66</v>
      </c>
      <c r="K39" t="s">
        <v>67</v>
      </c>
      <c r="L39" t="s">
        <v>68</v>
      </c>
      <c r="M39" t="s">
        <v>69</v>
      </c>
      <c r="N39" t="s">
        <v>70</v>
      </c>
      <c r="O39" t="s">
        <v>71</v>
      </c>
      <c r="P39" t="s">
        <v>72</v>
      </c>
      <c r="Q39" t="s">
        <v>73</v>
      </c>
      <c r="R39" t="s">
        <v>74</v>
      </c>
      <c r="S39" t="s">
        <v>75</v>
      </c>
      <c r="T39" t="s">
        <v>76</v>
      </c>
      <c r="U39" t="s">
        <v>77</v>
      </c>
      <c r="V39" t="s">
        <v>78</v>
      </c>
      <c r="W39" t="s">
        <v>79</v>
      </c>
      <c r="X39" t="s">
        <v>91</v>
      </c>
    </row>
    <row r="40" spans="5:24" x14ac:dyDescent="0.3">
      <c r="E40" s="82">
        <f>AVERAGE(H40:X40)</f>
        <v>0.15104647637070157</v>
      </c>
      <c r="F40" t="s">
        <v>104</v>
      </c>
      <c r="G40" t="s">
        <v>94</v>
      </c>
      <c r="H40" s="80">
        <f t="shared" ref="H40:X40" si="2">H28/H15</f>
        <v>0.12489894907033144</v>
      </c>
      <c r="I40" s="80">
        <f t="shared" si="2"/>
        <v>0.12444444444444444</v>
      </c>
      <c r="J40" s="80">
        <f t="shared" si="2"/>
        <v>8.7499999999999994E-2</v>
      </c>
      <c r="K40" s="80">
        <f t="shared" si="2"/>
        <v>0.16727140783744557</v>
      </c>
      <c r="L40" s="80">
        <f t="shared" si="2"/>
        <v>0.12261863526151714</v>
      </c>
      <c r="M40" s="80">
        <f t="shared" si="2"/>
        <v>0.11363636363636363</v>
      </c>
      <c r="N40" s="80">
        <f t="shared" si="2"/>
        <v>0.1550632911392405</v>
      </c>
      <c r="O40" s="80">
        <f t="shared" si="2"/>
        <v>0.12596959354638534</v>
      </c>
      <c r="P40" s="80">
        <f t="shared" si="2"/>
        <v>0.19657399606852008</v>
      </c>
      <c r="Q40" s="80">
        <f t="shared" si="2"/>
        <v>0.17318435754189945</v>
      </c>
      <c r="R40" s="80">
        <f t="shared" si="2"/>
        <v>0.14805194805194805</v>
      </c>
      <c r="S40" s="80">
        <f t="shared" si="2"/>
        <v>0.1510274820500124</v>
      </c>
      <c r="T40" s="80">
        <f t="shared" si="2"/>
        <v>0.17644242279147715</v>
      </c>
      <c r="U40" s="80">
        <f t="shared" si="2"/>
        <v>0.20047169811320756</v>
      </c>
      <c r="V40" s="80">
        <f t="shared" si="2"/>
        <v>0.20600858369098712</v>
      </c>
      <c r="W40" s="80">
        <f t="shared" si="2"/>
        <v>8.910015476453681E-2</v>
      </c>
      <c r="X40" s="80">
        <f t="shared" si="2"/>
        <v>0.20552677029360966</v>
      </c>
    </row>
    <row r="41" spans="5:24" x14ac:dyDescent="0.3">
      <c r="E41" s="82">
        <f t="shared" ref="E41:E47" si="3">AVERAGE(H41:X41)</f>
        <v>0.23143878082948377</v>
      </c>
      <c r="G41" t="s">
        <v>95</v>
      </c>
      <c r="H41" s="80">
        <f t="shared" ref="H41:X41" si="4">H29/H16</f>
        <v>0.28465436120159249</v>
      </c>
      <c r="I41" s="80">
        <f t="shared" si="4"/>
        <v>0.29467084639498431</v>
      </c>
      <c r="J41" s="80">
        <f t="shared" si="4"/>
        <v>0.3081155433287483</v>
      </c>
      <c r="K41" s="80">
        <f t="shared" si="4"/>
        <v>0.31976304512225862</v>
      </c>
      <c r="L41" s="80">
        <f t="shared" si="4"/>
        <v>0.30380691714356806</v>
      </c>
      <c r="M41" s="80">
        <f t="shared" si="4"/>
        <v>0.30693069306930693</v>
      </c>
      <c r="N41" s="80">
        <f t="shared" si="4"/>
        <v>0.30845070422535209</v>
      </c>
      <c r="O41" s="80">
        <f t="shared" si="4"/>
        <v>0.30058572949946749</v>
      </c>
      <c r="P41" s="80">
        <f t="shared" si="4"/>
        <v>0.22929750255586387</v>
      </c>
      <c r="Q41" s="80">
        <f t="shared" si="4"/>
        <v>0.19785276073619631</v>
      </c>
      <c r="R41" s="80">
        <f t="shared" si="4"/>
        <v>0.1431261770244821</v>
      </c>
      <c r="S41" s="80">
        <f t="shared" si="4"/>
        <v>0.10890454836643178</v>
      </c>
      <c r="T41" s="80">
        <f t="shared" si="4"/>
        <v>0.11341991341991342</v>
      </c>
      <c r="U41" s="80">
        <f t="shared" si="4"/>
        <v>0.15660685154975529</v>
      </c>
      <c r="V41" s="80">
        <f t="shared" si="4"/>
        <v>0.1892744479495268</v>
      </c>
      <c r="W41" s="80">
        <f t="shared" si="4"/>
        <v>0.22053506869125089</v>
      </c>
      <c r="X41" s="80">
        <f t="shared" si="4"/>
        <v>0.14846416382252559</v>
      </c>
    </row>
    <row r="42" spans="5:24" x14ac:dyDescent="0.3">
      <c r="E42" s="82">
        <f t="shared" si="3"/>
        <v>0.13713851648054134</v>
      </c>
      <c r="G42" t="s">
        <v>98</v>
      </c>
      <c r="H42" s="80">
        <f t="shared" ref="H42:W42" si="5">H30/H17</f>
        <v>0.1136499105901053</v>
      </c>
      <c r="I42" s="80">
        <f t="shared" si="5"/>
        <v>0.10338551146705496</v>
      </c>
      <c r="J42" s="80">
        <f t="shared" si="5"/>
        <v>0.11654387139986604</v>
      </c>
      <c r="K42" s="80">
        <f t="shared" si="5"/>
        <v>0.11892374015162777</v>
      </c>
      <c r="L42" s="80">
        <f t="shared" si="5"/>
        <v>0.13539601827113679</v>
      </c>
      <c r="M42" s="80">
        <f t="shared" si="5"/>
        <v>0.13576805129634792</v>
      </c>
      <c r="N42" s="80">
        <f t="shared" si="5"/>
        <v>0.16547334924423229</v>
      </c>
      <c r="O42" s="80">
        <f t="shared" si="5"/>
        <v>0.15555436500495567</v>
      </c>
      <c r="P42" s="80">
        <f t="shared" si="5"/>
        <v>0.14845085934556415</v>
      </c>
      <c r="Q42" s="80">
        <f t="shared" si="5"/>
        <v>0.13763960156957442</v>
      </c>
      <c r="R42" s="80">
        <f t="shared" si="5"/>
        <v>0.13757634201221472</v>
      </c>
      <c r="S42" s="80">
        <f t="shared" si="5"/>
        <v>0.11343690885973889</v>
      </c>
      <c r="T42" s="80">
        <f t="shared" si="5"/>
        <v>0.14132556533229226</v>
      </c>
      <c r="U42" s="80">
        <f t="shared" si="5"/>
        <v>0.14068655036578503</v>
      </c>
      <c r="V42" s="80">
        <f t="shared" si="5"/>
        <v>0.17223149693934334</v>
      </c>
      <c r="W42" s="80">
        <f t="shared" si="5"/>
        <v>0.13666009824873027</v>
      </c>
      <c r="X42" s="80">
        <f>X30/X17</f>
        <v>0.15865254007063298</v>
      </c>
    </row>
    <row r="43" spans="5:24" x14ac:dyDescent="0.3">
      <c r="E43" s="82">
        <f t="shared" si="3"/>
        <v>0.18999094916064521</v>
      </c>
      <c r="G43" t="s">
        <v>99</v>
      </c>
      <c r="H43" s="80">
        <f t="shared" ref="H43:W43" si="6">H31/H18</f>
        <v>0.23048576214405359</v>
      </c>
      <c r="I43" s="80">
        <f t="shared" si="6"/>
        <v>0.25310559006211181</v>
      </c>
      <c r="J43" s="80">
        <f t="shared" si="6"/>
        <v>0.22556390977443608</v>
      </c>
      <c r="K43" s="80">
        <f t="shared" si="6"/>
        <v>0.2069277108433735</v>
      </c>
      <c r="L43" s="80">
        <f t="shared" si="6"/>
        <v>0.23754844265824601</v>
      </c>
      <c r="M43" s="80">
        <f t="shared" si="6"/>
        <v>0.21974965229485396</v>
      </c>
      <c r="N43" s="80">
        <f t="shared" si="6"/>
        <v>0.21409574468085107</v>
      </c>
      <c r="O43" s="80">
        <f t="shared" si="6"/>
        <v>9.70263855926288E-2</v>
      </c>
      <c r="P43" s="80">
        <f t="shared" si="6"/>
        <v>0.10739743386662443</v>
      </c>
      <c r="Q43" s="80">
        <f t="shared" si="6"/>
        <v>0.1035031847133758</v>
      </c>
      <c r="R43" s="80">
        <f t="shared" si="6"/>
        <v>0.12705366922234393</v>
      </c>
      <c r="S43" s="80">
        <f t="shared" si="6"/>
        <v>9.015210391917397E-2</v>
      </c>
      <c r="T43" s="80">
        <f t="shared" si="6"/>
        <v>0.23529910184714453</v>
      </c>
      <c r="U43" s="80">
        <f t="shared" si="6"/>
        <v>0.27619760479041916</v>
      </c>
      <c r="V43" s="80">
        <f t="shared" si="6"/>
        <v>0.22709475332811277</v>
      </c>
      <c r="W43" s="80">
        <f t="shared" si="6"/>
        <v>0.14736265456252937</v>
      </c>
      <c r="X43" s="80">
        <f>X31/X18</f>
        <v>0.23128243143068941</v>
      </c>
    </row>
    <row r="44" spans="5:24" x14ac:dyDescent="0.3">
      <c r="E44" s="82">
        <f t="shared" si="3"/>
        <v>6.4746609952486656E-2</v>
      </c>
      <c r="G44" t="s">
        <v>100</v>
      </c>
      <c r="H44" s="80">
        <f t="shared" ref="H44:X44" si="7">H32/H19</f>
        <v>2.3309426229508195E-2</v>
      </c>
      <c r="I44" s="80">
        <f t="shared" si="7"/>
        <v>5.7650628521889902E-2</v>
      </c>
      <c r="J44" s="80">
        <f t="shared" si="7"/>
        <v>0.10050840829096598</v>
      </c>
      <c r="K44" s="80">
        <f t="shared" si="7"/>
        <v>0.10004995361450082</v>
      </c>
      <c r="L44" s="80">
        <f t="shared" si="7"/>
        <v>0.14661863435401998</v>
      </c>
      <c r="M44" s="80">
        <f t="shared" si="7"/>
        <v>0.180466472303207</v>
      </c>
      <c r="N44" s="80">
        <f t="shared" si="7"/>
        <v>0.20866989768443728</v>
      </c>
      <c r="O44" s="80">
        <f t="shared" si="7"/>
        <v>0.1630291786135942</v>
      </c>
      <c r="P44" s="80">
        <f t="shared" si="7"/>
        <v>4.7185848839880543E-2</v>
      </c>
      <c r="Q44" s="80">
        <f t="shared" si="7"/>
        <v>2.5466120964074579E-2</v>
      </c>
      <c r="R44" s="80">
        <f t="shared" si="7"/>
        <v>5.8873002523128683E-3</v>
      </c>
      <c r="S44" s="80">
        <f t="shared" si="7"/>
        <v>2.7437593343289948E-2</v>
      </c>
      <c r="T44" s="80">
        <f t="shared" si="7"/>
        <v>-1.3456255529170741E-2</v>
      </c>
      <c r="U44" s="80">
        <f t="shared" si="7"/>
        <v>4.5759865659109993E-2</v>
      </c>
      <c r="V44" s="80">
        <f t="shared" si="7"/>
        <v>3.9535883111302107E-2</v>
      </c>
      <c r="W44" s="80">
        <f t="shared" si="7"/>
        <v>-2.8629559657026592E-2</v>
      </c>
      <c r="X44" s="80">
        <f t="shared" si="7"/>
        <v>-2.8797027403622853E-2</v>
      </c>
    </row>
    <row r="45" spans="5:24" x14ac:dyDescent="0.3">
      <c r="E45" s="82">
        <f t="shared" si="3"/>
        <v>0.3384937774572257</v>
      </c>
      <c r="G45" t="s">
        <v>101</v>
      </c>
      <c r="H45" s="80">
        <f t="shared" ref="H45:X45" si="8">H33/H20</f>
        <v>0.37864847715736039</v>
      </c>
      <c r="I45" s="80">
        <f t="shared" si="8"/>
        <v>0.39123867069486407</v>
      </c>
      <c r="J45" s="80">
        <f t="shared" si="8"/>
        <v>0.38719068413391555</v>
      </c>
      <c r="K45" s="80">
        <f t="shared" si="8"/>
        <v>0.37098545155091955</v>
      </c>
      <c r="L45" s="80">
        <f t="shared" si="8"/>
        <v>0.37347384654928673</v>
      </c>
      <c r="M45" s="80">
        <f t="shared" si="8"/>
        <v>0.39575971731448761</v>
      </c>
      <c r="N45" s="80">
        <f t="shared" si="8"/>
        <v>0.42700729927007297</v>
      </c>
      <c r="O45" s="80">
        <f t="shared" si="8"/>
        <v>0.39148480385593787</v>
      </c>
      <c r="P45" s="80">
        <f t="shared" si="8"/>
        <v>0.34784658912291733</v>
      </c>
      <c r="Q45" s="80">
        <f t="shared" si="8"/>
        <v>0.27426160337552741</v>
      </c>
      <c r="R45" s="80">
        <f t="shared" si="8"/>
        <v>0.27746741154562382</v>
      </c>
      <c r="S45" s="80">
        <f t="shared" si="8"/>
        <v>0.26895772829945142</v>
      </c>
      <c r="T45" s="80">
        <f t="shared" si="8"/>
        <v>0.2945066124109868</v>
      </c>
      <c r="U45" s="80">
        <f t="shared" si="8"/>
        <v>0.29721815519765737</v>
      </c>
      <c r="V45" s="80">
        <f t="shared" si="8"/>
        <v>0.29894179894179895</v>
      </c>
      <c r="W45" s="80">
        <f t="shared" si="8"/>
        <v>0.28055479263938476</v>
      </c>
      <c r="X45" s="80">
        <f t="shared" si="8"/>
        <v>0.2988505747126437</v>
      </c>
    </row>
    <row r="46" spans="5:24" x14ac:dyDescent="0.3">
      <c r="E46" s="82" t="e">
        <f t="shared" si="3"/>
        <v>#DIV/0!</v>
      </c>
      <c r="G46" t="s">
        <v>102</v>
      </c>
      <c r="H46" s="80">
        <f t="shared" ref="H46:X46" si="9">H34/H21</f>
        <v>-2.264366876481648E-2</v>
      </c>
      <c r="I46" s="80">
        <f t="shared" si="9"/>
        <v>9.6692111959287536E-2</v>
      </c>
      <c r="J46" s="80">
        <f t="shared" si="9"/>
        <v>0.13178294573643412</v>
      </c>
      <c r="K46" s="80">
        <f t="shared" si="9"/>
        <v>0.21191591112882333</v>
      </c>
      <c r="L46" s="80">
        <f t="shared" si="9"/>
        <v>0.13433473339503096</v>
      </c>
      <c r="M46" s="80">
        <f t="shared" si="9"/>
        <v>0.19927754364840458</v>
      </c>
      <c r="N46" s="80">
        <f t="shared" si="9"/>
        <v>0.20093731693028705</v>
      </c>
      <c r="O46" s="80">
        <f t="shared" si="9"/>
        <v>0.18311900018112662</v>
      </c>
      <c r="P46" s="80">
        <f t="shared" si="9"/>
        <v>0.11728107919525525</v>
      </c>
      <c r="Q46" s="80">
        <f t="shared" si="9"/>
        <v>0.11172161172161173</v>
      </c>
      <c r="R46" s="80">
        <f t="shared" si="9"/>
        <v>7.9422382671480149E-2</v>
      </c>
      <c r="S46" s="80">
        <f t="shared" si="9"/>
        <v>6.0754673436418181E-2</v>
      </c>
      <c r="T46" s="80">
        <f t="shared" si="9"/>
        <v>0.1151745904513802</v>
      </c>
      <c r="U46" s="80">
        <f t="shared" si="9"/>
        <v>0.13434294088910601</v>
      </c>
      <c r="V46" s="80">
        <f t="shared" si="9"/>
        <v>0.12548449612403101</v>
      </c>
      <c r="W46" s="80">
        <f t="shared" si="9"/>
        <v>0.11278129006587381</v>
      </c>
      <c r="X46" s="80" t="e">
        <f t="shared" si="9"/>
        <v>#DIV/0!</v>
      </c>
    </row>
    <row r="47" spans="5:24" x14ac:dyDescent="0.3">
      <c r="E47" s="82">
        <f t="shared" si="3"/>
        <v>0.1026545786820576</v>
      </c>
      <c r="G47" t="s">
        <v>103</v>
      </c>
      <c r="H47" s="80">
        <f t="shared" ref="H47:X47" si="10">H35/H22</f>
        <v>0.13974999473007441</v>
      </c>
      <c r="I47" s="80">
        <f t="shared" si="10"/>
        <v>0.13706321955160575</v>
      </c>
      <c r="J47" s="80">
        <f t="shared" si="10"/>
        <v>0.17026815933350689</v>
      </c>
      <c r="K47" s="80">
        <f t="shared" si="10"/>
        <v>0.16752927975313836</v>
      </c>
      <c r="L47" s="80">
        <f t="shared" si="10"/>
        <v>0.15689189344115073</v>
      </c>
      <c r="M47" s="80">
        <f t="shared" si="10"/>
        <v>0.1466444046261606</v>
      </c>
      <c r="N47" s="80">
        <f t="shared" si="10"/>
        <v>0.13046943826823845</v>
      </c>
      <c r="O47" s="80">
        <f t="shared" si="10"/>
        <v>5.1383519682199411E-2</v>
      </c>
      <c r="P47" s="80">
        <f t="shared" si="10"/>
        <v>6.9276274137385255E-2</v>
      </c>
      <c r="Q47" s="80">
        <f t="shared" si="10"/>
        <v>9.2321549200630487E-2</v>
      </c>
      <c r="R47" s="80">
        <f t="shared" si="10"/>
        <v>7.7936380193993821E-2</v>
      </c>
      <c r="S47" s="80">
        <f t="shared" si="10"/>
        <v>4.7844109893159431E-2</v>
      </c>
      <c r="T47" s="80">
        <f t="shared" si="10"/>
        <v>6.8711918271227648E-2</v>
      </c>
      <c r="U47" s="80">
        <f t="shared" si="10"/>
        <v>8.0655788535328093E-2</v>
      </c>
      <c r="V47" s="80">
        <f t="shared" si="10"/>
        <v>8.5993958628073255E-2</v>
      </c>
      <c r="W47" s="80">
        <f t="shared" si="10"/>
        <v>4.9175358974462603E-2</v>
      </c>
      <c r="X47" s="80">
        <f t="shared" si="10"/>
        <v>7.3212590374643977E-2</v>
      </c>
    </row>
    <row r="50" spans="6:24" x14ac:dyDescent="0.3">
      <c r="F50" t="s">
        <v>11</v>
      </c>
      <c r="G50" t="s">
        <v>63</v>
      </c>
      <c r="H50" t="s">
        <v>64</v>
      </c>
      <c r="I50" t="s">
        <v>65</v>
      </c>
      <c r="J50" t="s">
        <v>66</v>
      </c>
      <c r="K50" t="s">
        <v>67</v>
      </c>
      <c r="L50" t="s">
        <v>68</v>
      </c>
      <c r="M50" t="s">
        <v>69</v>
      </c>
      <c r="N50" t="s">
        <v>70</v>
      </c>
      <c r="O50" t="s">
        <v>71</v>
      </c>
      <c r="P50" t="s">
        <v>72</v>
      </c>
      <c r="Q50" t="s">
        <v>73</v>
      </c>
      <c r="R50" t="s">
        <v>74</v>
      </c>
      <c r="S50" t="s">
        <v>75</v>
      </c>
      <c r="T50" t="s">
        <v>76</v>
      </c>
      <c r="U50" t="s">
        <v>77</v>
      </c>
      <c r="V50" t="s">
        <v>78</v>
      </c>
      <c r="W50" t="s">
        <v>79</v>
      </c>
      <c r="X50" t="s">
        <v>91</v>
      </c>
    </row>
    <row r="51" spans="6:24" x14ac:dyDescent="0.3">
      <c r="G51" t="s">
        <v>94</v>
      </c>
      <c r="H51" s="80"/>
      <c r="I51" s="80"/>
      <c r="J51" s="80"/>
      <c r="K51" s="80"/>
      <c r="L51" s="80">
        <f>(L15-H15)/H15</f>
        <v>0.1669361358124494</v>
      </c>
      <c r="M51" s="80">
        <f t="shared" ref="M51:X51" si="11">(M15-I15)/I15</f>
        <v>0.36888888888888888</v>
      </c>
      <c r="N51" s="80">
        <f t="shared" si="11"/>
        <v>0.31666666666666665</v>
      </c>
      <c r="O51" s="80">
        <f t="shared" si="11"/>
        <v>0.16944847605224958</v>
      </c>
      <c r="P51" s="80">
        <f t="shared" si="11"/>
        <v>0.23346033945271921</v>
      </c>
      <c r="Q51" s="80">
        <f t="shared" si="11"/>
        <v>0.16233766233766234</v>
      </c>
      <c r="R51" s="80">
        <f t="shared" si="11"/>
        <v>0.21835443037974683</v>
      </c>
      <c r="S51" s="80">
        <f t="shared" si="11"/>
        <v>0.25318026683214384</v>
      </c>
      <c r="T51" s="80">
        <f t="shared" si="11"/>
        <v>0.17298511654029755</v>
      </c>
      <c r="U51" s="80">
        <f t="shared" si="11"/>
        <v>0.18435754189944134</v>
      </c>
      <c r="V51" s="80">
        <f t="shared" si="11"/>
        <v>0.21038961038961038</v>
      </c>
      <c r="W51" s="80">
        <f t="shared" si="11"/>
        <v>0.11983164149541975</v>
      </c>
      <c r="X51" s="80">
        <f t="shared" si="11"/>
        <v>0.38616231745271729</v>
      </c>
    </row>
    <row r="52" spans="6:24" x14ac:dyDescent="0.3">
      <c r="G52" t="s">
        <v>95</v>
      </c>
      <c r="H52" s="80"/>
      <c r="I52" s="80"/>
      <c r="J52" s="80"/>
      <c r="K52" s="80"/>
      <c r="L52" s="80">
        <f t="shared" ref="L52:L58" si="12">(L16-H16)/H16</f>
        <v>0.45457835685848702</v>
      </c>
      <c r="M52" s="80">
        <f t="shared" ref="M52:M58" si="13">(M16-I16)/I16</f>
        <v>0.2664576802507837</v>
      </c>
      <c r="N52" s="80">
        <f t="shared" ref="N52:N58" si="14">(N16-J16)/J16</f>
        <v>-2.3383768913342505E-2</v>
      </c>
      <c r="O52" s="80">
        <f t="shared" ref="O52:O58" si="15">(O16-K16)/K16</f>
        <v>-5.3188807663221496E-2</v>
      </c>
      <c r="P52" s="80">
        <f t="shared" ref="P52:P58" si="16">(P16-L16)/L16</f>
        <v>-0.14817118686240346</v>
      </c>
      <c r="Q52" s="80">
        <f t="shared" ref="Q52:Q58" si="17">(Q16-M16)/M16</f>
        <v>-0.19306930693069307</v>
      </c>
      <c r="R52" s="80">
        <f t="shared" ref="R52:R58" si="18">(R16-N16)/N16</f>
        <v>-0.25211267605633803</v>
      </c>
      <c r="S52" s="80">
        <f t="shared" ref="S52:S58" si="19">(S16-O16)/O16</f>
        <v>-0.37659744408945689</v>
      </c>
      <c r="T52" s="80">
        <f t="shared" ref="T52:T58" si="20">(T16-P16)/P16</f>
        <v>-0.15656491894260266</v>
      </c>
      <c r="U52" s="80">
        <f t="shared" ref="U52:U58" si="21">(U16-Q16)/Q16</f>
        <v>-5.98159509202454E-2</v>
      </c>
      <c r="V52" s="80">
        <f t="shared" ref="V52:V58" si="22">(V16-R16)/R16</f>
        <v>0.19397363465160075</v>
      </c>
      <c r="W52" s="80">
        <f t="shared" ref="W52:X58" si="23">(W16-S16)/S16</f>
        <v>0.47661755285073665</v>
      </c>
      <c r="X52" s="80">
        <f t="shared" si="23"/>
        <v>1.4718614718614719E-2</v>
      </c>
    </row>
    <row r="53" spans="6:24" x14ac:dyDescent="0.3">
      <c r="G53" t="s">
        <v>98</v>
      </c>
      <c r="H53" s="80"/>
      <c r="I53" s="80"/>
      <c r="J53" s="80"/>
      <c r="K53" s="80"/>
      <c r="L53" s="80">
        <f t="shared" si="12"/>
        <v>0.38323067752831319</v>
      </c>
      <c r="M53" s="80">
        <f t="shared" si="13"/>
        <v>0.30578813250819076</v>
      </c>
      <c r="N53" s="80">
        <f t="shared" si="14"/>
        <v>0.26289350301406567</v>
      </c>
      <c r="O53" s="80">
        <f t="shared" si="15"/>
        <v>0.10988553590010403</v>
      </c>
      <c r="P53" s="80">
        <f t="shared" si="16"/>
        <v>-8.7908299577695165E-3</v>
      </c>
      <c r="Q53" s="80">
        <f t="shared" si="17"/>
        <v>-7.6386952885419565E-2</v>
      </c>
      <c r="R53" s="80">
        <f t="shared" si="18"/>
        <v>-0.17501988862370724</v>
      </c>
      <c r="S53" s="80">
        <f t="shared" si="19"/>
        <v>-0.13618708312126654</v>
      </c>
      <c r="T53" s="80">
        <f t="shared" si="20"/>
        <v>-3.4895516331913193E-2</v>
      </c>
      <c r="U53" s="80">
        <f t="shared" si="21"/>
        <v>7.2743736794446123E-2</v>
      </c>
      <c r="V53" s="80">
        <f t="shared" si="22"/>
        <v>0.15525554484088716</v>
      </c>
      <c r="W53" s="80">
        <f t="shared" si="23"/>
        <v>0.1173442490774336</v>
      </c>
      <c r="X53" s="80">
        <f t="shared" ref="X53:X58" si="24">(X17-T17)/T17</f>
        <v>0.10543860175981258</v>
      </c>
    </row>
    <row r="54" spans="6:24" x14ac:dyDescent="0.3">
      <c r="G54" t="s">
        <v>99</v>
      </c>
      <c r="H54" s="80"/>
      <c r="I54" s="80"/>
      <c r="J54" s="80"/>
      <c r="K54" s="80"/>
      <c r="L54" s="80">
        <f t="shared" si="12"/>
        <v>0.16700167504187613</v>
      </c>
      <c r="M54" s="80">
        <f t="shared" si="13"/>
        <v>0.11645962732919254</v>
      </c>
      <c r="N54" s="80">
        <f t="shared" si="14"/>
        <v>0.13082706766917293</v>
      </c>
      <c r="O54" s="80">
        <f t="shared" si="15"/>
        <v>7.8765060240963788E-2</v>
      </c>
      <c r="P54" s="80">
        <f t="shared" si="16"/>
        <v>-9.3871106645615168E-2</v>
      </c>
      <c r="Q54" s="80">
        <f t="shared" si="17"/>
        <v>-0.12656467315716272</v>
      </c>
      <c r="R54" s="80">
        <f t="shared" si="18"/>
        <v>0.21409574468085107</v>
      </c>
      <c r="S54" s="80">
        <f t="shared" si="19"/>
        <v>0.25743403601842818</v>
      </c>
      <c r="T54" s="80">
        <f t="shared" si="20"/>
        <v>0.86947568509425022</v>
      </c>
      <c r="U54" s="80">
        <f t="shared" si="21"/>
        <v>1.1273885350318471</v>
      </c>
      <c r="V54" s="80">
        <f t="shared" si="22"/>
        <v>0.39868565169769987</v>
      </c>
      <c r="W54" s="80">
        <f t="shared" si="23"/>
        <v>0.41867436438325734</v>
      </c>
      <c r="X54" s="80">
        <f t="shared" si="24"/>
        <v>0.14302660566005757</v>
      </c>
    </row>
    <row r="55" spans="6:24" x14ac:dyDescent="0.3">
      <c r="G55" t="s">
        <v>100</v>
      </c>
      <c r="H55" s="80"/>
      <c r="I55" s="80"/>
      <c r="J55" s="80"/>
      <c r="K55" s="80"/>
      <c r="L55" s="80">
        <f t="shared" si="12"/>
        <v>0.30357752732240434</v>
      </c>
      <c r="M55" s="80">
        <f t="shared" si="13"/>
        <v>0.48677936714347636</v>
      </c>
      <c r="N55" s="80">
        <f t="shared" si="14"/>
        <v>0.45248337895971841</v>
      </c>
      <c r="O55" s="80">
        <f t="shared" si="15"/>
        <v>5.7767787054877645E-2</v>
      </c>
      <c r="P55" s="80">
        <f t="shared" si="16"/>
        <v>-0.28721139675781887</v>
      </c>
      <c r="Q55" s="80">
        <f t="shared" si="17"/>
        <v>-0.35889212827988337</v>
      </c>
      <c r="R55" s="80">
        <f t="shared" si="18"/>
        <v>-0.35971997845988152</v>
      </c>
      <c r="S55" s="80">
        <f t="shared" si="19"/>
        <v>-0.20947883285545624</v>
      </c>
      <c r="T55" s="80">
        <f t="shared" si="20"/>
        <v>-1.3232253618194433E-2</v>
      </c>
      <c r="U55" s="80">
        <f t="shared" si="21"/>
        <v>8.3219645293315145E-2</v>
      </c>
      <c r="V55" s="80">
        <f t="shared" si="22"/>
        <v>-2.144659377628259E-2</v>
      </c>
      <c r="W55" s="80">
        <f t="shared" si="23"/>
        <v>-0.11913804139108164</v>
      </c>
      <c r="X55" s="80">
        <f t="shared" si="24"/>
        <v>2.4677562043116741E-3</v>
      </c>
    </row>
    <row r="56" spans="6:24" x14ac:dyDescent="0.3">
      <c r="G56" t="s">
        <v>101</v>
      </c>
      <c r="H56" s="80"/>
      <c r="I56" s="80"/>
      <c r="J56" s="80"/>
      <c r="K56" s="80"/>
      <c r="L56" s="80">
        <f t="shared" si="12"/>
        <v>0.2342956852791879</v>
      </c>
      <c r="M56" s="80">
        <f t="shared" si="13"/>
        <v>0.28247734138972808</v>
      </c>
      <c r="N56" s="80">
        <f t="shared" si="14"/>
        <v>0.1965065502183406</v>
      </c>
      <c r="O56" s="80">
        <f t="shared" si="15"/>
        <v>2.5116662091682614E-2</v>
      </c>
      <c r="P56" s="80">
        <f t="shared" si="16"/>
        <v>-0.18236730497365375</v>
      </c>
      <c r="Q56" s="80">
        <f t="shared" si="17"/>
        <v>-0.44169611307420492</v>
      </c>
      <c r="R56" s="80">
        <f t="shared" si="18"/>
        <v>-0.34671532846715331</v>
      </c>
      <c r="S56" s="80">
        <f t="shared" si="19"/>
        <v>-0.17017003614941764</v>
      </c>
      <c r="T56" s="80">
        <f t="shared" si="20"/>
        <v>-7.2933039924552162E-2</v>
      </c>
      <c r="U56" s="80">
        <f t="shared" si="21"/>
        <v>0.44092827004219409</v>
      </c>
      <c r="V56" s="80">
        <f t="shared" si="22"/>
        <v>0.40782122905027934</v>
      </c>
      <c r="W56" s="80">
        <f t="shared" si="23"/>
        <v>0.17489512746047128</v>
      </c>
      <c r="X56" s="80">
        <f t="shared" si="24"/>
        <v>0.32756866734486279</v>
      </c>
    </row>
    <row r="57" spans="6:24" x14ac:dyDescent="0.3">
      <c r="G57" t="s">
        <v>102</v>
      </c>
      <c r="H57" s="80"/>
      <c r="I57" s="80"/>
      <c r="J57" s="80"/>
      <c r="K57" s="80"/>
      <c r="L57" s="80">
        <f t="shared" si="12"/>
        <v>0.14828741927572966</v>
      </c>
      <c r="M57" s="80">
        <f t="shared" si="13"/>
        <v>0.40882103477523324</v>
      </c>
      <c r="N57" s="80">
        <f t="shared" si="14"/>
        <v>0.32325581395348835</v>
      </c>
      <c r="O57" s="80">
        <f t="shared" si="15"/>
        <v>0.65019428115970901</v>
      </c>
      <c r="P57" s="80">
        <f t="shared" si="16"/>
        <v>0.22431835979212636</v>
      </c>
      <c r="Q57" s="80">
        <f t="shared" si="17"/>
        <v>-1.3847080072245636E-2</v>
      </c>
      <c r="R57" s="80">
        <f t="shared" si="18"/>
        <v>-2.6362038664323375E-2</v>
      </c>
      <c r="S57" s="80">
        <f t="shared" si="19"/>
        <v>4.6428787055485171E-2</v>
      </c>
      <c r="T57" s="80">
        <f t="shared" si="20"/>
        <v>0.16065821607163622</v>
      </c>
      <c r="U57" s="80">
        <f t="shared" si="21"/>
        <v>0.2496947496947497</v>
      </c>
      <c r="V57" s="80">
        <f t="shared" si="22"/>
        <v>0.24187725631768953</v>
      </c>
      <c r="W57" s="80">
        <f t="shared" si="23"/>
        <v>0.30504269559196862</v>
      </c>
      <c r="X57" s="80"/>
    </row>
    <row r="58" spans="6:24" x14ac:dyDescent="0.3">
      <c r="G58" t="s">
        <v>103</v>
      </c>
      <c r="H58" s="80"/>
      <c r="I58" s="80"/>
      <c r="J58" s="80"/>
      <c r="K58" s="80"/>
      <c r="L58" s="80">
        <f t="shared" si="12"/>
        <v>0.10321465460907694</v>
      </c>
      <c r="M58" s="80">
        <f t="shared" si="13"/>
        <v>-8.038780044435468E-3</v>
      </c>
      <c r="N58" s="80">
        <f t="shared" si="14"/>
        <v>-0.11343772083162867</v>
      </c>
      <c r="O58" s="80">
        <f t="shared" si="15"/>
        <v>-7.9631577716997484E-2</v>
      </c>
      <c r="P58" s="80">
        <f t="shared" si="16"/>
        <v>-0.22738337721695073</v>
      </c>
      <c r="Q58" s="80">
        <f t="shared" si="17"/>
        <v>-9.574034859097573E-2</v>
      </c>
      <c r="R58" s="80">
        <f t="shared" si="18"/>
        <v>-9.56496203381298E-3</v>
      </c>
      <c r="S58" s="80">
        <f t="shared" si="19"/>
        <v>0.17155440861963001</v>
      </c>
      <c r="T58" s="80">
        <f t="shared" si="20"/>
        <v>0.29802251503640409</v>
      </c>
      <c r="U58" s="80">
        <f t="shared" si="21"/>
        <v>0.1619455077685206</v>
      </c>
      <c r="V58" s="80">
        <f t="shared" si="22"/>
        <v>0.10775551696386972</v>
      </c>
      <c r="W58" s="80">
        <f t="shared" si="23"/>
        <v>7.2919557374774388E-2</v>
      </c>
      <c r="X58" s="80">
        <f t="shared" si="24"/>
        <v>4.355844818979604E-2</v>
      </c>
    </row>
    <row r="61" spans="6:24" x14ac:dyDescent="0.3">
      <c r="F61" t="s">
        <v>105</v>
      </c>
      <c r="G61" t="s">
        <v>63</v>
      </c>
      <c r="H61" t="s">
        <v>64</v>
      </c>
      <c r="I61" t="s">
        <v>65</v>
      </c>
      <c r="J61" t="s">
        <v>66</v>
      </c>
      <c r="K61" t="s">
        <v>67</v>
      </c>
      <c r="L61" t="s">
        <v>68</v>
      </c>
      <c r="M61" t="s">
        <v>69</v>
      </c>
      <c r="N61" t="s">
        <v>70</v>
      </c>
      <c r="O61" t="s">
        <v>71</v>
      </c>
      <c r="P61" t="s">
        <v>72</v>
      </c>
      <c r="Q61" t="s">
        <v>73</v>
      </c>
      <c r="R61" t="s">
        <v>74</v>
      </c>
      <c r="S61" t="s">
        <v>75</v>
      </c>
      <c r="T61" t="s">
        <v>76</v>
      </c>
      <c r="U61" t="s">
        <v>77</v>
      </c>
      <c r="V61" t="s">
        <v>78</v>
      </c>
      <c r="W61" t="s">
        <v>79</v>
      </c>
      <c r="X61" t="s">
        <v>91</v>
      </c>
    </row>
    <row r="62" spans="6:24" x14ac:dyDescent="0.3">
      <c r="G62" t="s">
        <v>94</v>
      </c>
      <c r="H62" s="80"/>
      <c r="I62" s="80"/>
      <c r="J62" s="80"/>
      <c r="K62" s="80"/>
      <c r="L62" s="80">
        <f>(L28-H28)/ABS(H28)</f>
        <v>0.14563106796116507</v>
      </c>
      <c r="M62" s="80">
        <f t="shared" ref="M62:X62" si="25">(M28-I28)/ABS(I28)</f>
        <v>0.25</v>
      </c>
      <c r="N62" s="80">
        <f t="shared" si="25"/>
        <v>1.3333333333333333</v>
      </c>
      <c r="O62" s="80">
        <f t="shared" si="25"/>
        <v>-0.11930585683297179</v>
      </c>
      <c r="P62" s="80">
        <f t="shared" si="25"/>
        <v>0.97740112994350292</v>
      </c>
      <c r="Q62" s="80">
        <f t="shared" si="25"/>
        <v>0.77142857142857146</v>
      </c>
      <c r="R62" s="80">
        <f t="shared" si="25"/>
        <v>0.16326530612244897</v>
      </c>
      <c r="S62" s="80">
        <f t="shared" si="25"/>
        <v>0.50246305418719206</v>
      </c>
      <c r="T62" s="80">
        <f t="shared" si="25"/>
        <v>5.2857142857142901E-2</v>
      </c>
      <c r="U62" s="80">
        <f t="shared" si="25"/>
        <v>0.37096774193548387</v>
      </c>
      <c r="V62" s="80">
        <f t="shared" si="25"/>
        <v>0.68421052631578949</v>
      </c>
      <c r="W62" s="80">
        <f t="shared" si="25"/>
        <v>-0.33934426229508202</v>
      </c>
      <c r="X62" s="80">
        <f t="shared" si="25"/>
        <v>0.61465400271370418</v>
      </c>
    </row>
    <row r="63" spans="6:24" x14ac:dyDescent="0.3">
      <c r="G63" t="s">
        <v>95</v>
      </c>
      <c r="H63" s="80"/>
      <c r="I63" s="80"/>
      <c r="J63" s="80"/>
      <c r="K63" s="80"/>
      <c r="L63" s="80">
        <f t="shared" ref="L63:L69" si="26">(L29-H29)/ABS(H29)</f>
        <v>0.55244755244755228</v>
      </c>
      <c r="M63" s="80">
        <f t="shared" ref="M63:M69" si="27">(M29-I29)/ABS(I29)</f>
        <v>0.31914893617021278</v>
      </c>
      <c r="N63" s="80">
        <f t="shared" ref="N63:N69" si="28">(N29-J29)/ABS(J29)</f>
        <v>-2.2321428571428572E-2</v>
      </c>
      <c r="O63" s="80">
        <f t="shared" ref="O63:O69" si="29">(O29-K29)/ABS(K29)</f>
        <v>-0.10997240835632628</v>
      </c>
      <c r="P63" s="80">
        <f t="shared" ref="P63:P69" si="30">(P29-L29)/ABS(L29)</f>
        <v>-0.35708435708435704</v>
      </c>
      <c r="Q63" s="80">
        <f t="shared" ref="Q63:Q69" si="31">(Q29-M29)/ABS(M29)</f>
        <v>-0.47983870967741937</v>
      </c>
      <c r="R63" s="80">
        <f t="shared" ref="R63:R69" si="32">(R29-N29)/ABS(N29)</f>
        <v>-0.65296803652968038</v>
      </c>
      <c r="S63" s="80">
        <f t="shared" ref="S63:S69" si="33">(S29-O29)/ABS(O29)</f>
        <v>-0.77413640389725424</v>
      </c>
      <c r="T63" s="80">
        <f t="shared" ref="T63:T69" si="34">(T29-P29)/ABS(P29)</f>
        <v>-0.58280254777070062</v>
      </c>
      <c r="U63" s="80">
        <f t="shared" ref="U63:U69" si="35">(U29-Q29)/ABS(Q29)</f>
        <v>-0.2558139534883721</v>
      </c>
      <c r="V63" s="80">
        <f t="shared" ref="V63:V69" si="36">(V29-R29)/ABS(R29)</f>
        <v>0.57894736842105265</v>
      </c>
      <c r="W63" s="80">
        <f t="shared" ref="W63:X69" si="37">(W29-S29)/ABS(S29)</f>
        <v>1.9901960784313726</v>
      </c>
      <c r="X63" s="80">
        <f t="shared" si="37"/>
        <v>0.3282442748091603</v>
      </c>
    </row>
    <row r="64" spans="6:24" x14ac:dyDescent="0.3">
      <c r="G64" t="s">
        <v>98</v>
      </c>
      <c r="H64" s="80"/>
      <c r="I64" s="80"/>
      <c r="J64" s="80"/>
      <c r="K64" s="80"/>
      <c r="L64" s="80">
        <f t="shared" si="26"/>
        <v>0.64790209790209796</v>
      </c>
      <c r="M64" s="80">
        <f t="shared" si="27"/>
        <v>0.71478873239436624</v>
      </c>
      <c r="N64" s="80">
        <f t="shared" si="28"/>
        <v>0.7931034482758621</v>
      </c>
      <c r="O64" s="80">
        <f t="shared" si="29"/>
        <v>0.4517500000000001</v>
      </c>
      <c r="P64" s="80">
        <f t="shared" si="30"/>
        <v>8.6781243369403849E-2</v>
      </c>
      <c r="Q64" s="80">
        <f t="shared" si="31"/>
        <v>-6.3655030800821355E-2</v>
      </c>
      <c r="R64" s="80">
        <f t="shared" si="32"/>
        <v>-0.3141025641025641</v>
      </c>
      <c r="S64" s="80">
        <f t="shared" si="33"/>
        <v>-0.37007060444291373</v>
      </c>
      <c r="T64" s="80">
        <f t="shared" si="34"/>
        <v>-8.1218274111675162E-2</v>
      </c>
      <c r="U64" s="80">
        <f t="shared" si="35"/>
        <v>9.6491228070175433E-2</v>
      </c>
      <c r="V64" s="80">
        <f t="shared" si="36"/>
        <v>0.44626168224299068</v>
      </c>
      <c r="W64" s="80">
        <f t="shared" si="37"/>
        <v>0.34609075997813005</v>
      </c>
      <c r="X64" s="80">
        <f t="shared" ref="X64:X69" si="38">(X30-T30)/ABS(T30)</f>
        <v>0.24096897577560555</v>
      </c>
    </row>
    <row r="65" spans="7:24" x14ac:dyDescent="0.3">
      <c r="G65" t="s">
        <v>99</v>
      </c>
      <c r="H65" s="80"/>
      <c r="I65" s="80"/>
      <c r="J65" s="80"/>
      <c r="K65" s="80"/>
      <c r="L65" s="80">
        <f t="shared" si="26"/>
        <v>0.2027616279069768</v>
      </c>
      <c r="M65" s="80">
        <f t="shared" si="27"/>
        <v>-3.0674846625766871E-2</v>
      </c>
      <c r="N65" s="80">
        <f t="shared" si="28"/>
        <v>7.3333333333333334E-2</v>
      </c>
      <c r="O65" s="80">
        <f t="shared" si="29"/>
        <v>-0.49417758369723436</v>
      </c>
      <c r="P65" s="80">
        <f t="shared" si="30"/>
        <v>-0.59033232628398791</v>
      </c>
      <c r="Q65" s="80">
        <f t="shared" si="31"/>
        <v>-0.58860759493670889</v>
      </c>
      <c r="R65" s="80">
        <f t="shared" si="32"/>
        <v>-0.27950310559006208</v>
      </c>
      <c r="S65" s="80">
        <f t="shared" si="33"/>
        <v>0.16834532374100725</v>
      </c>
      <c r="T65" s="80">
        <f t="shared" si="34"/>
        <v>3.0958702064896753</v>
      </c>
      <c r="U65" s="80">
        <f t="shared" si="35"/>
        <v>4.6769230769230772</v>
      </c>
      <c r="V65" s="80">
        <f t="shared" si="36"/>
        <v>1.5</v>
      </c>
      <c r="W65" s="80">
        <f t="shared" si="37"/>
        <v>1.3189655172413794</v>
      </c>
      <c r="X65" s="80">
        <f t="shared" si="38"/>
        <v>0.12351458408354343</v>
      </c>
    </row>
    <row r="66" spans="7:24" x14ac:dyDescent="0.3">
      <c r="G66" t="s">
        <v>100</v>
      </c>
      <c r="H66" s="80"/>
      <c r="I66" s="80"/>
      <c r="J66" s="80"/>
      <c r="K66" s="80"/>
      <c r="L66" s="80">
        <f t="shared" si="26"/>
        <v>7.1996336996336989</v>
      </c>
      <c r="M66" s="80">
        <f t="shared" si="27"/>
        <v>3.6541353383458648</v>
      </c>
      <c r="N66" s="80">
        <f t="shared" si="28"/>
        <v>2.0155642023346303</v>
      </c>
      <c r="O66" s="80">
        <f t="shared" si="29"/>
        <v>0.72360912981455083</v>
      </c>
      <c r="P66" s="80">
        <f t="shared" si="30"/>
        <v>-0.77060531605986149</v>
      </c>
      <c r="Q66" s="80">
        <f t="shared" si="31"/>
        <v>-0.9095315024232633</v>
      </c>
      <c r="R66" s="80">
        <f t="shared" si="32"/>
        <v>-0.98193548387096774</v>
      </c>
      <c r="S66" s="80">
        <f t="shared" si="33"/>
        <v>-0.86695634181667702</v>
      </c>
      <c r="T66" s="80">
        <f t="shared" si="34"/>
        <v>-1.2814021421616357</v>
      </c>
      <c r="U66" s="80">
        <f t="shared" si="35"/>
        <v>0.9464285714285714</v>
      </c>
      <c r="V66" s="80">
        <f t="shared" si="36"/>
        <v>5.5714285714285712</v>
      </c>
      <c r="W66" s="80">
        <f t="shared" si="37"/>
        <v>-1.9191290824261278</v>
      </c>
      <c r="X66" s="80">
        <f t="shared" si="38"/>
        <v>-1.1453287197231834</v>
      </c>
    </row>
    <row r="67" spans="7:24" x14ac:dyDescent="0.3">
      <c r="G67" t="s">
        <v>101</v>
      </c>
      <c r="H67" s="80"/>
      <c r="I67" s="80"/>
      <c r="J67" s="80"/>
      <c r="K67" s="80"/>
      <c r="L67" s="80">
        <f t="shared" si="26"/>
        <v>0.21742773355676598</v>
      </c>
      <c r="M67" s="80">
        <f t="shared" si="27"/>
        <v>0.29729729729729731</v>
      </c>
      <c r="N67" s="80">
        <f t="shared" si="28"/>
        <v>0.31954887218045114</v>
      </c>
      <c r="O67" s="80">
        <f t="shared" si="29"/>
        <v>8.1761006289308047E-2</v>
      </c>
      <c r="P67" s="80">
        <f t="shared" si="30"/>
        <v>-0.23847212663454923</v>
      </c>
      <c r="Q67" s="80">
        <f t="shared" si="31"/>
        <v>-0.61309523809523814</v>
      </c>
      <c r="R67" s="80">
        <f t="shared" si="32"/>
        <v>-0.57549857549857553</v>
      </c>
      <c r="S67" s="80">
        <f t="shared" si="33"/>
        <v>-0.42989056087551297</v>
      </c>
      <c r="T67" s="80">
        <f t="shared" si="34"/>
        <v>-0.21509263443289661</v>
      </c>
      <c r="U67" s="80">
        <f t="shared" si="35"/>
        <v>0.56153846153846154</v>
      </c>
      <c r="V67" s="80">
        <f t="shared" si="36"/>
        <v>0.51677852348993292</v>
      </c>
      <c r="W67" s="80">
        <f t="shared" si="37"/>
        <v>0.22555488902219573</v>
      </c>
      <c r="X67" s="80">
        <f t="shared" si="38"/>
        <v>0.34715025906735758</v>
      </c>
    </row>
    <row r="68" spans="7:24" x14ac:dyDescent="0.3">
      <c r="G68" t="s">
        <v>102</v>
      </c>
      <c r="H68" s="80"/>
      <c r="I68" s="80"/>
      <c r="J68" s="80"/>
      <c r="K68" s="80"/>
      <c r="L68" s="80">
        <f t="shared" si="26"/>
        <v>7.812274368231046</v>
      </c>
      <c r="M68" s="80">
        <f t="shared" si="27"/>
        <v>1.9035087719298245</v>
      </c>
      <c r="N68" s="80">
        <f t="shared" si="28"/>
        <v>1.0176470588235293</v>
      </c>
      <c r="O68" s="80">
        <f t="shared" si="29"/>
        <v>0.42595204513399165</v>
      </c>
      <c r="P68" s="80">
        <f t="shared" si="30"/>
        <v>6.8892421833598311E-2</v>
      </c>
      <c r="Q68" s="80">
        <f t="shared" si="31"/>
        <v>-0.44712990936555891</v>
      </c>
      <c r="R68" s="80">
        <f t="shared" si="32"/>
        <v>-0.61516034985422741</v>
      </c>
      <c r="S68" s="80">
        <f t="shared" si="33"/>
        <v>-0.65281899109792285</v>
      </c>
      <c r="T68" s="80">
        <f t="shared" si="34"/>
        <v>0.1398116013882004</v>
      </c>
      <c r="U68" s="80">
        <f t="shared" si="35"/>
        <v>0.50273224043715847</v>
      </c>
      <c r="V68" s="80">
        <f t="shared" si="36"/>
        <v>0.96212121212121215</v>
      </c>
      <c r="W68" s="80">
        <f t="shared" si="37"/>
        <v>1.4226020892687561</v>
      </c>
      <c r="X68" s="80"/>
    </row>
    <row r="69" spans="7:24" x14ac:dyDescent="0.3">
      <c r="G69" t="s">
        <v>103</v>
      </c>
      <c r="H69" s="80"/>
      <c r="I69" s="80"/>
      <c r="J69" s="80"/>
      <c r="K69" s="80"/>
      <c r="L69" s="80">
        <f t="shared" si="26"/>
        <v>0.23853626161457697</v>
      </c>
      <c r="M69" s="80">
        <f t="shared" si="27"/>
        <v>6.1302681992337162E-2</v>
      </c>
      <c r="N69" s="80">
        <f t="shared" si="28"/>
        <v>-0.32066404543468763</v>
      </c>
      <c r="O69" s="80">
        <f t="shared" si="29"/>
        <v>-0.71771042643447192</v>
      </c>
      <c r="P69" s="80">
        <f t="shared" si="30"/>
        <v>-0.65884788698087937</v>
      </c>
      <c r="Q69" s="80">
        <f t="shared" si="31"/>
        <v>-0.43071369064148846</v>
      </c>
      <c r="R69" s="80">
        <f t="shared" si="32"/>
        <v>-0.40836012861736337</v>
      </c>
      <c r="S69" s="80">
        <f t="shared" si="33"/>
        <v>9.0855165595650114E-2</v>
      </c>
      <c r="T69" s="80">
        <f t="shared" si="34"/>
        <v>0.28744823647008438</v>
      </c>
      <c r="U69" s="80">
        <f t="shared" si="35"/>
        <v>1.5121951219512195E-2</v>
      </c>
      <c r="V69" s="80">
        <f t="shared" si="36"/>
        <v>0.22228260869565217</v>
      </c>
      <c r="W69" s="80">
        <f t="shared" si="37"/>
        <v>0.10277324632952678</v>
      </c>
      <c r="X69" s="80">
        <f t="shared" si="38"/>
        <v>0.11191215616681452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4352-229A-4EC6-9564-B652A3999FE3}">
  <dimension ref="A1:S17"/>
  <sheetViews>
    <sheetView workbookViewId="0">
      <selection activeCell="I20" sqref="I20"/>
    </sheetView>
  </sheetViews>
  <sheetFormatPr defaultRowHeight="16.5" x14ac:dyDescent="0.3"/>
  <sheetData>
    <row r="1" spans="1:19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91</v>
      </c>
    </row>
    <row r="2" spans="1:19" x14ac:dyDescent="0.3">
      <c r="A2" t="s">
        <v>106</v>
      </c>
      <c r="B2" t="s">
        <v>80</v>
      </c>
      <c r="C2">
        <v>3517.5</v>
      </c>
      <c r="D2">
        <v>3037</v>
      </c>
      <c r="E2">
        <v>3053</v>
      </c>
      <c r="F2">
        <v>4100.5</v>
      </c>
      <c r="G2">
        <v>4514.5</v>
      </c>
      <c r="H2">
        <v>1284</v>
      </c>
      <c r="I2">
        <v>1508</v>
      </c>
      <c r="J2">
        <v>1229.5</v>
      </c>
      <c r="K2">
        <v>900.5</v>
      </c>
      <c r="L2">
        <v>849</v>
      </c>
      <c r="M2">
        <v>919</v>
      </c>
      <c r="N2">
        <v>1005.5</v>
      </c>
      <c r="O2">
        <v>899.5</v>
      </c>
      <c r="P2">
        <v>1001</v>
      </c>
      <c r="Q2">
        <v>1088</v>
      </c>
      <c r="R2">
        <v>1154.5</v>
      </c>
      <c r="S2">
        <v>1159</v>
      </c>
    </row>
    <row r="3" spans="1:19" x14ac:dyDescent="0.3">
      <c r="A3" t="s">
        <v>106</v>
      </c>
      <c r="B3" t="s">
        <v>81</v>
      </c>
      <c r="C3">
        <v>1939.3</v>
      </c>
      <c r="D3">
        <v>1442</v>
      </c>
      <c r="E3">
        <v>1286</v>
      </c>
      <c r="F3">
        <v>1999.7</v>
      </c>
      <c r="G3">
        <v>1996.8</v>
      </c>
      <c r="H3">
        <v>130</v>
      </c>
      <c r="I3">
        <v>-322</v>
      </c>
      <c r="J3">
        <v>160.19999999999999</v>
      </c>
      <c r="K3">
        <v>-137.69999999999999</v>
      </c>
      <c r="L3">
        <v>-97</v>
      </c>
      <c r="M3">
        <v>-101</v>
      </c>
      <c r="N3">
        <v>34.700000000000003</v>
      </c>
      <c r="O3">
        <v>-143.69999999999999</v>
      </c>
      <c r="P3">
        <v>-11</v>
      </c>
      <c r="Q3">
        <v>53</v>
      </c>
      <c r="R3">
        <v>-63.3</v>
      </c>
      <c r="S3">
        <v>148</v>
      </c>
    </row>
    <row r="4" spans="1:19" x14ac:dyDescent="0.3">
      <c r="A4" t="s">
        <v>106</v>
      </c>
      <c r="B4" t="s">
        <v>82</v>
      </c>
      <c r="C4">
        <v>55.1</v>
      </c>
      <c r="D4">
        <v>47.5</v>
      </c>
      <c r="E4">
        <v>42.1</v>
      </c>
      <c r="F4">
        <v>48.8</v>
      </c>
      <c r="G4">
        <v>44.2</v>
      </c>
      <c r="H4">
        <v>10.1</v>
      </c>
      <c r="I4">
        <v>-21.4</v>
      </c>
      <c r="J4">
        <v>13</v>
      </c>
      <c r="K4">
        <v>-15.3</v>
      </c>
      <c r="L4">
        <v>-11.4</v>
      </c>
      <c r="M4">
        <v>-11</v>
      </c>
      <c r="N4">
        <v>3.5</v>
      </c>
      <c r="O4">
        <v>-16</v>
      </c>
      <c r="P4">
        <v>-1.1000000000000001</v>
      </c>
      <c r="Q4">
        <v>4.9000000000000004</v>
      </c>
      <c r="R4">
        <v>-5.5</v>
      </c>
      <c r="S4" s="77"/>
    </row>
    <row r="5" spans="1:19" x14ac:dyDescent="0.3">
      <c r="A5" t="s">
        <v>106</v>
      </c>
      <c r="B5" t="s">
        <v>83</v>
      </c>
      <c r="G5">
        <v>28.3</v>
      </c>
      <c r="H5">
        <v>-57.7</v>
      </c>
      <c r="I5">
        <v>-50.6</v>
      </c>
      <c r="J5">
        <v>-70</v>
      </c>
      <c r="K5">
        <v>-80.099999999999994</v>
      </c>
      <c r="L5">
        <v>-33.9</v>
      </c>
      <c r="M5">
        <v>-39.1</v>
      </c>
      <c r="N5">
        <v>-18.2</v>
      </c>
      <c r="O5">
        <v>-0.1</v>
      </c>
      <c r="P5">
        <v>17.899999999999999</v>
      </c>
      <c r="Q5">
        <v>18.399999999999999</v>
      </c>
      <c r="R5">
        <v>14.8</v>
      </c>
      <c r="S5" s="77"/>
    </row>
    <row r="6" spans="1:19" x14ac:dyDescent="0.3">
      <c r="A6" t="s">
        <v>106</v>
      </c>
      <c r="B6" t="s">
        <v>84</v>
      </c>
      <c r="D6">
        <v>-13.7</v>
      </c>
      <c r="E6">
        <v>0.5</v>
      </c>
      <c r="F6">
        <v>34.299999999999997</v>
      </c>
      <c r="G6">
        <v>10.1</v>
      </c>
      <c r="H6">
        <v>-71.599999999999994</v>
      </c>
      <c r="I6">
        <v>17.399999999999999</v>
      </c>
      <c r="J6">
        <v>-18.5</v>
      </c>
      <c r="K6">
        <v>-26.8</v>
      </c>
      <c r="L6">
        <v>-5.7</v>
      </c>
      <c r="M6">
        <v>8.1999999999999993</v>
      </c>
      <c r="N6">
        <v>9.4</v>
      </c>
      <c r="O6">
        <v>-10.5</v>
      </c>
      <c r="P6">
        <v>11.3</v>
      </c>
      <c r="Q6">
        <v>8.6999999999999993</v>
      </c>
      <c r="R6">
        <v>6.1</v>
      </c>
      <c r="S6" s="77"/>
    </row>
    <row r="7" spans="1:19" x14ac:dyDescent="0.3">
      <c r="A7" t="s">
        <v>106</v>
      </c>
      <c r="B7" t="s">
        <v>85</v>
      </c>
      <c r="G7">
        <v>3</v>
      </c>
      <c r="H7">
        <v>-91</v>
      </c>
      <c r="I7" t="s">
        <v>88</v>
      </c>
      <c r="J7">
        <v>-92</v>
      </c>
      <c r="K7" t="s">
        <v>88</v>
      </c>
      <c r="L7" t="s">
        <v>88</v>
      </c>
      <c r="M7">
        <v>68.599999999999994</v>
      </c>
      <c r="N7">
        <v>-78.3</v>
      </c>
      <c r="O7">
        <v>-4.4000000000000004</v>
      </c>
      <c r="P7">
        <v>88.7</v>
      </c>
      <c r="Q7" t="s">
        <v>86</v>
      </c>
      <c r="R7" t="s">
        <v>88</v>
      </c>
      <c r="S7" s="77"/>
    </row>
    <row r="8" spans="1:19" x14ac:dyDescent="0.3">
      <c r="A8" t="s">
        <v>106</v>
      </c>
      <c r="B8" t="s">
        <v>87</v>
      </c>
      <c r="D8">
        <v>-25.6</v>
      </c>
      <c r="E8">
        <v>-10.8</v>
      </c>
      <c r="F8">
        <v>55.5</v>
      </c>
      <c r="G8">
        <v>-0.1</v>
      </c>
      <c r="H8">
        <v>-93.5</v>
      </c>
      <c r="I8" t="s">
        <v>88</v>
      </c>
      <c r="J8" t="s">
        <v>86</v>
      </c>
      <c r="K8" t="s">
        <v>88</v>
      </c>
      <c r="L8">
        <v>29.6</v>
      </c>
      <c r="M8">
        <v>-4.0999999999999996</v>
      </c>
      <c r="N8" t="s">
        <v>86</v>
      </c>
      <c r="O8" t="s">
        <v>88</v>
      </c>
      <c r="P8">
        <v>92.3</v>
      </c>
      <c r="Q8" t="s">
        <v>86</v>
      </c>
      <c r="R8" t="s">
        <v>88</v>
      </c>
      <c r="S8" s="77"/>
    </row>
    <row r="10" spans="1:19" x14ac:dyDescent="0.3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  <c r="S10" t="s">
        <v>91</v>
      </c>
    </row>
    <row r="11" spans="1:19" x14ac:dyDescent="0.3">
      <c r="A11" t="s">
        <v>107</v>
      </c>
      <c r="B11" t="s">
        <v>80</v>
      </c>
      <c r="C11">
        <v>5703.7</v>
      </c>
      <c r="D11">
        <v>5772</v>
      </c>
      <c r="E11">
        <v>6071</v>
      </c>
      <c r="F11">
        <v>7522.3</v>
      </c>
      <c r="G11">
        <v>6314.7</v>
      </c>
      <c r="H11">
        <v>6606</v>
      </c>
      <c r="I11">
        <v>6945</v>
      </c>
      <c r="J11">
        <v>6868.3</v>
      </c>
      <c r="K11">
        <v>6026.1</v>
      </c>
      <c r="L11">
        <v>6033</v>
      </c>
      <c r="M11">
        <v>6306</v>
      </c>
      <c r="N11">
        <v>6655.9</v>
      </c>
      <c r="O11">
        <v>5853.9</v>
      </c>
      <c r="P11">
        <v>7821</v>
      </c>
      <c r="Q11">
        <v>6473</v>
      </c>
      <c r="R11">
        <v>6490.1</v>
      </c>
      <c r="S11">
        <v>6239</v>
      </c>
    </row>
    <row r="12" spans="1:19" x14ac:dyDescent="0.3">
      <c r="A12" t="s">
        <v>107</v>
      </c>
      <c r="B12" t="s">
        <v>81</v>
      </c>
      <c r="C12">
        <v>542.20000000000005</v>
      </c>
      <c r="D12">
        <v>161</v>
      </c>
      <c r="E12">
        <v>267</v>
      </c>
      <c r="F12">
        <v>539.79999999999995</v>
      </c>
      <c r="G12">
        <v>-119.5</v>
      </c>
      <c r="H12">
        <v>-346</v>
      </c>
      <c r="I12">
        <v>-380</v>
      </c>
      <c r="J12">
        <v>-241.5</v>
      </c>
      <c r="K12">
        <v>-281.89999999999998</v>
      </c>
      <c r="L12">
        <v>-372</v>
      </c>
      <c r="M12">
        <v>-219</v>
      </c>
      <c r="N12">
        <v>187.9</v>
      </c>
      <c r="O12">
        <v>36.9</v>
      </c>
      <c r="P12">
        <v>1112</v>
      </c>
      <c r="Q12">
        <v>655</v>
      </c>
      <c r="R12">
        <v>352.1</v>
      </c>
      <c r="S12">
        <v>497</v>
      </c>
    </row>
    <row r="13" spans="1:19" x14ac:dyDescent="0.3">
      <c r="A13" t="s">
        <v>107</v>
      </c>
      <c r="B13" t="s">
        <v>82</v>
      </c>
      <c r="C13">
        <v>9.5</v>
      </c>
      <c r="D13">
        <v>2.8</v>
      </c>
      <c r="E13">
        <v>4.4000000000000004</v>
      </c>
      <c r="F13">
        <v>7.2</v>
      </c>
      <c r="G13">
        <v>-1.9</v>
      </c>
      <c r="H13">
        <v>-5.2</v>
      </c>
      <c r="I13">
        <v>-5.5</v>
      </c>
      <c r="J13">
        <v>-3.5</v>
      </c>
      <c r="K13">
        <v>-4.7</v>
      </c>
      <c r="L13">
        <v>-6.2</v>
      </c>
      <c r="M13">
        <v>-3.5</v>
      </c>
      <c r="N13">
        <v>2.8</v>
      </c>
      <c r="O13">
        <v>0.6</v>
      </c>
      <c r="P13">
        <v>14.2</v>
      </c>
      <c r="Q13">
        <v>10.1</v>
      </c>
      <c r="R13">
        <v>5.4</v>
      </c>
      <c r="S13" s="77">
        <f>S12/S11*100</f>
        <v>7.9660201955441572</v>
      </c>
    </row>
    <row r="14" spans="1:19" x14ac:dyDescent="0.3">
      <c r="A14" t="s">
        <v>107</v>
      </c>
      <c r="B14" t="s">
        <v>83</v>
      </c>
      <c r="G14">
        <v>10.7</v>
      </c>
      <c r="H14">
        <v>14.4</v>
      </c>
      <c r="I14">
        <v>14.4</v>
      </c>
      <c r="J14">
        <v>-8.6999999999999993</v>
      </c>
      <c r="K14">
        <v>-4.5999999999999996</v>
      </c>
      <c r="L14">
        <v>-8.6999999999999993</v>
      </c>
      <c r="M14">
        <v>-9.1999999999999993</v>
      </c>
      <c r="N14">
        <v>-3.1</v>
      </c>
      <c r="O14">
        <v>-2.9</v>
      </c>
      <c r="P14">
        <v>29.6</v>
      </c>
      <c r="Q14">
        <v>2.6</v>
      </c>
      <c r="R14">
        <v>-2.5</v>
      </c>
      <c r="S14" s="77">
        <f>((S11-O11)/O11)*100</f>
        <v>6.5785203027041872</v>
      </c>
    </row>
    <row r="15" spans="1:19" x14ac:dyDescent="0.3">
      <c r="A15" t="s">
        <v>107</v>
      </c>
      <c r="B15" t="s">
        <v>84</v>
      </c>
      <c r="D15">
        <v>1.2</v>
      </c>
      <c r="E15">
        <v>5.2</v>
      </c>
      <c r="F15">
        <v>23.9</v>
      </c>
      <c r="G15">
        <v>-16.100000000000001</v>
      </c>
      <c r="H15">
        <v>4.5999999999999996</v>
      </c>
      <c r="I15">
        <v>5.0999999999999996</v>
      </c>
      <c r="J15">
        <v>-1.1000000000000001</v>
      </c>
      <c r="K15">
        <v>-12.3</v>
      </c>
      <c r="L15">
        <v>0.1</v>
      </c>
      <c r="M15">
        <v>4.5</v>
      </c>
      <c r="N15">
        <v>5.5</v>
      </c>
      <c r="O15">
        <v>-12</v>
      </c>
      <c r="P15">
        <v>33.6</v>
      </c>
      <c r="Q15">
        <v>-17.2</v>
      </c>
      <c r="R15">
        <v>0.3</v>
      </c>
      <c r="S15" s="77">
        <f>((S11-R11)/R11)*100</f>
        <v>-3.86896966148442</v>
      </c>
    </row>
    <row r="16" spans="1:19" x14ac:dyDescent="0.3">
      <c r="A16" t="s">
        <v>107</v>
      </c>
      <c r="B16" t="s">
        <v>85</v>
      </c>
      <c r="G16" t="s">
        <v>88</v>
      </c>
      <c r="H16" t="s">
        <v>88</v>
      </c>
      <c r="I16" t="s">
        <v>88</v>
      </c>
      <c r="J16" t="s">
        <v>88</v>
      </c>
      <c r="K16">
        <v>-135.9</v>
      </c>
      <c r="L16">
        <v>-7.5</v>
      </c>
      <c r="M16">
        <v>42.4</v>
      </c>
      <c r="N16" t="s">
        <v>86</v>
      </c>
      <c r="O16" t="s">
        <v>86</v>
      </c>
      <c r="P16" t="s">
        <v>86</v>
      </c>
      <c r="Q16" t="s">
        <v>86</v>
      </c>
      <c r="R16">
        <v>87.4</v>
      </c>
      <c r="S16" s="77">
        <f>((S12-O12)/ABS(O12))*100</f>
        <v>1246.8834688346885</v>
      </c>
    </row>
    <row r="17" spans="1:19" x14ac:dyDescent="0.3">
      <c r="A17" t="s">
        <v>107</v>
      </c>
      <c r="B17" t="s">
        <v>87</v>
      </c>
      <c r="D17">
        <v>-70.3</v>
      </c>
      <c r="E17">
        <v>65.8</v>
      </c>
      <c r="F17">
        <v>102.2</v>
      </c>
      <c r="G17" t="s">
        <v>88</v>
      </c>
      <c r="H17">
        <v>-189.5</v>
      </c>
      <c r="I17">
        <v>-9.8000000000000007</v>
      </c>
      <c r="J17">
        <v>36.4</v>
      </c>
      <c r="K17">
        <v>-16.7</v>
      </c>
      <c r="L17">
        <v>-32</v>
      </c>
      <c r="M17">
        <v>41.1</v>
      </c>
      <c r="N17" t="s">
        <v>86</v>
      </c>
      <c r="O17">
        <v>-80.400000000000006</v>
      </c>
      <c r="P17">
        <v>2913.6</v>
      </c>
      <c r="Q17">
        <v>-41.1</v>
      </c>
      <c r="R17">
        <v>-46.2</v>
      </c>
      <c r="S17" s="77">
        <f>((S12-R12)/ABS(R12))*100</f>
        <v>41.153081510934385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1262-2AB0-4E4D-8C6C-5F9DD7C463CC}">
  <dimension ref="A1:S65"/>
  <sheetViews>
    <sheetView topLeftCell="A43" workbookViewId="0">
      <selection activeCell="U57" sqref="U57"/>
    </sheetView>
  </sheetViews>
  <sheetFormatPr defaultRowHeight="16.5" x14ac:dyDescent="0.3"/>
  <cols>
    <col min="1" max="1" width="19.25" bestFit="1" customWidth="1"/>
    <col min="2" max="2" width="14.125" bestFit="1" customWidth="1"/>
  </cols>
  <sheetData>
    <row r="1" spans="1:19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108</v>
      </c>
    </row>
    <row r="2" spans="1:19" x14ac:dyDescent="0.3">
      <c r="A2" t="s">
        <v>109</v>
      </c>
      <c r="B2" t="s">
        <v>80</v>
      </c>
      <c r="C2">
        <v>35.6</v>
      </c>
      <c r="D2">
        <v>53</v>
      </c>
      <c r="E2">
        <v>47</v>
      </c>
      <c r="F2">
        <v>66.400000000000006</v>
      </c>
      <c r="G2">
        <v>48.5</v>
      </c>
      <c r="H2">
        <v>51</v>
      </c>
      <c r="I2">
        <v>63</v>
      </c>
      <c r="J2">
        <v>51.5</v>
      </c>
      <c r="K2">
        <v>51.3</v>
      </c>
      <c r="L2">
        <v>49</v>
      </c>
      <c r="M2">
        <v>42</v>
      </c>
      <c r="N2">
        <v>42.7</v>
      </c>
      <c r="O2">
        <v>53.2</v>
      </c>
      <c r="P2">
        <v>78</v>
      </c>
      <c r="Q2">
        <v>60</v>
      </c>
      <c r="R2">
        <v>64.8</v>
      </c>
      <c r="S2">
        <v>64.400000000000006</v>
      </c>
    </row>
    <row r="3" spans="1:19" x14ac:dyDescent="0.3">
      <c r="A3" t="s">
        <v>109</v>
      </c>
      <c r="B3" t="s">
        <v>81</v>
      </c>
      <c r="C3">
        <v>-1.7</v>
      </c>
      <c r="D3">
        <v>2</v>
      </c>
      <c r="E3">
        <v>2</v>
      </c>
      <c r="F3">
        <v>8.6999999999999993</v>
      </c>
      <c r="G3">
        <v>3.1</v>
      </c>
      <c r="H3">
        <v>3</v>
      </c>
      <c r="I3">
        <v>9</v>
      </c>
      <c r="J3">
        <v>1.9</v>
      </c>
      <c r="K3">
        <v>0.2</v>
      </c>
      <c r="L3">
        <v>-9</v>
      </c>
      <c r="M3">
        <v>-11</v>
      </c>
      <c r="N3">
        <v>-9.1999999999999993</v>
      </c>
      <c r="O3">
        <v>-1.8</v>
      </c>
      <c r="P3">
        <v>14</v>
      </c>
      <c r="Q3">
        <v>1</v>
      </c>
      <c r="R3">
        <v>-2.2000000000000002</v>
      </c>
      <c r="S3">
        <v>3.8</v>
      </c>
    </row>
    <row r="4" spans="1:19" x14ac:dyDescent="0.3">
      <c r="A4" t="s">
        <v>109</v>
      </c>
      <c r="B4" t="s">
        <v>82</v>
      </c>
      <c r="C4">
        <v>-4.8</v>
      </c>
      <c r="D4">
        <v>3.8</v>
      </c>
      <c r="E4">
        <v>4.3</v>
      </c>
      <c r="F4">
        <v>13.1</v>
      </c>
      <c r="G4">
        <v>6.4</v>
      </c>
      <c r="H4">
        <v>5.9</v>
      </c>
      <c r="I4">
        <v>14.3</v>
      </c>
      <c r="J4">
        <v>3.7</v>
      </c>
      <c r="K4">
        <v>0.4</v>
      </c>
      <c r="L4">
        <v>-18.399999999999999</v>
      </c>
      <c r="M4">
        <v>-26.2</v>
      </c>
      <c r="N4">
        <v>-21.5</v>
      </c>
      <c r="O4">
        <v>-3.4</v>
      </c>
      <c r="P4">
        <v>17.899999999999999</v>
      </c>
      <c r="Q4">
        <v>1.7</v>
      </c>
      <c r="R4">
        <v>-3.4</v>
      </c>
      <c r="S4">
        <v>5.9</v>
      </c>
    </row>
    <row r="5" spans="1:19" x14ac:dyDescent="0.3">
      <c r="A5" t="s">
        <v>109</v>
      </c>
      <c r="B5" t="s">
        <v>83</v>
      </c>
      <c r="G5">
        <v>36.200000000000003</v>
      </c>
      <c r="H5">
        <v>-3.8</v>
      </c>
      <c r="I5">
        <v>34</v>
      </c>
      <c r="J5">
        <v>-22.4</v>
      </c>
      <c r="K5">
        <v>5.8</v>
      </c>
      <c r="L5">
        <v>-3.9</v>
      </c>
      <c r="M5">
        <v>-33.299999999999997</v>
      </c>
      <c r="N5">
        <v>-17.100000000000001</v>
      </c>
      <c r="O5">
        <v>3.7</v>
      </c>
      <c r="P5">
        <v>59.2</v>
      </c>
      <c r="Q5">
        <v>42.9</v>
      </c>
      <c r="R5">
        <v>51.8</v>
      </c>
      <c r="S5">
        <v>21.1</v>
      </c>
    </row>
    <row r="6" spans="1:19" x14ac:dyDescent="0.3">
      <c r="A6" t="s">
        <v>109</v>
      </c>
      <c r="B6" t="s">
        <v>84</v>
      </c>
      <c r="D6">
        <v>48.9</v>
      </c>
      <c r="E6">
        <v>-11.3</v>
      </c>
      <c r="F6">
        <v>41.3</v>
      </c>
      <c r="G6">
        <v>-27</v>
      </c>
      <c r="H6">
        <v>5.2</v>
      </c>
      <c r="I6">
        <v>23.5</v>
      </c>
      <c r="J6">
        <v>-18.3</v>
      </c>
      <c r="K6">
        <v>-0.4</v>
      </c>
      <c r="L6">
        <v>-4.5</v>
      </c>
      <c r="M6">
        <v>-14.3</v>
      </c>
      <c r="N6">
        <v>1.7</v>
      </c>
      <c r="O6">
        <v>24.6</v>
      </c>
      <c r="P6">
        <v>46.6</v>
      </c>
      <c r="Q6">
        <v>-23.1</v>
      </c>
      <c r="R6">
        <v>8</v>
      </c>
      <c r="S6">
        <v>-0.6</v>
      </c>
    </row>
    <row r="7" spans="1:19" x14ac:dyDescent="0.3">
      <c r="A7" t="s">
        <v>109</v>
      </c>
      <c r="B7" t="s">
        <v>85</v>
      </c>
      <c r="G7" t="s">
        <v>86</v>
      </c>
      <c r="H7">
        <v>50</v>
      </c>
      <c r="I7">
        <v>350</v>
      </c>
      <c r="J7">
        <v>-78.2</v>
      </c>
      <c r="K7">
        <v>-93.5</v>
      </c>
      <c r="L7" t="s">
        <v>88</v>
      </c>
      <c r="M7" t="s">
        <v>88</v>
      </c>
      <c r="N7" t="s">
        <v>88</v>
      </c>
      <c r="O7" t="s">
        <v>88</v>
      </c>
      <c r="P7" t="s">
        <v>86</v>
      </c>
      <c r="Q7" t="s">
        <v>86</v>
      </c>
      <c r="R7">
        <v>76.099999999999994</v>
      </c>
      <c r="S7" t="s">
        <v>86</v>
      </c>
    </row>
    <row r="8" spans="1:19" x14ac:dyDescent="0.3">
      <c r="A8" t="s">
        <v>109</v>
      </c>
      <c r="B8" t="s">
        <v>87</v>
      </c>
      <c r="D8" t="s">
        <v>86</v>
      </c>
      <c r="E8">
        <v>0</v>
      </c>
      <c r="F8">
        <v>335</v>
      </c>
      <c r="G8">
        <v>-64.400000000000006</v>
      </c>
      <c r="H8">
        <v>-3.2</v>
      </c>
      <c r="I8">
        <v>200</v>
      </c>
      <c r="J8">
        <v>-78.900000000000006</v>
      </c>
      <c r="K8">
        <v>-89.5</v>
      </c>
      <c r="L8" t="s">
        <v>88</v>
      </c>
      <c r="M8">
        <v>-22.2</v>
      </c>
      <c r="N8">
        <v>16.399999999999999</v>
      </c>
      <c r="O8">
        <v>80.400000000000006</v>
      </c>
      <c r="P8" t="s">
        <v>86</v>
      </c>
      <c r="Q8">
        <v>-92.9</v>
      </c>
      <c r="R8" t="s">
        <v>88</v>
      </c>
      <c r="S8" t="s">
        <v>86</v>
      </c>
    </row>
    <row r="9" spans="1:19" x14ac:dyDescent="0.3">
      <c r="A9" t="s">
        <v>110</v>
      </c>
      <c r="B9" t="s">
        <v>80</v>
      </c>
      <c r="O9">
        <v>96</v>
      </c>
      <c r="P9">
        <v>111</v>
      </c>
      <c r="Q9">
        <v>126</v>
      </c>
      <c r="R9">
        <v>156</v>
      </c>
      <c r="S9">
        <v>120.6</v>
      </c>
    </row>
    <row r="10" spans="1:19" x14ac:dyDescent="0.3">
      <c r="A10" t="s">
        <v>110</v>
      </c>
      <c r="B10" t="s">
        <v>81</v>
      </c>
      <c r="O10">
        <v>6.1</v>
      </c>
      <c r="P10">
        <v>18</v>
      </c>
      <c r="Q10">
        <v>22</v>
      </c>
      <c r="R10">
        <v>28.9</v>
      </c>
      <c r="S10">
        <v>12</v>
      </c>
    </row>
    <row r="11" spans="1:19" x14ac:dyDescent="0.3">
      <c r="A11" t="s">
        <v>110</v>
      </c>
      <c r="B11" t="s">
        <v>82</v>
      </c>
      <c r="O11">
        <v>6.4</v>
      </c>
      <c r="P11">
        <v>16.2</v>
      </c>
      <c r="Q11">
        <v>17.5</v>
      </c>
      <c r="R11">
        <v>18.5</v>
      </c>
      <c r="S11">
        <v>10</v>
      </c>
    </row>
    <row r="12" spans="1:19" x14ac:dyDescent="0.3">
      <c r="A12" t="s">
        <v>110</v>
      </c>
      <c r="B12" t="s">
        <v>83</v>
      </c>
      <c r="Q12">
        <v>0</v>
      </c>
      <c r="R12">
        <v>-69.8</v>
      </c>
      <c r="S12">
        <v>25.6</v>
      </c>
    </row>
    <row r="13" spans="1:19" x14ac:dyDescent="0.3">
      <c r="A13" t="s">
        <v>110</v>
      </c>
      <c r="B13" t="s">
        <v>84</v>
      </c>
      <c r="O13">
        <v>-81.400000000000006</v>
      </c>
      <c r="P13">
        <v>15.6</v>
      </c>
      <c r="Q13">
        <v>13.5</v>
      </c>
      <c r="R13">
        <v>23.8</v>
      </c>
      <c r="S13">
        <v>-22.7</v>
      </c>
    </row>
    <row r="14" spans="1:19" x14ac:dyDescent="0.3">
      <c r="A14" t="s">
        <v>110</v>
      </c>
      <c r="B14" t="s">
        <v>85</v>
      </c>
      <c r="Q14">
        <v>1000</v>
      </c>
      <c r="R14">
        <v>3.2</v>
      </c>
      <c r="S14">
        <v>96.7</v>
      </c>
    </row>
    <row r="15" spans="1:19" x14ac:dyDescent="0.3">
      <c r="A15" t="s">
        <v>110</v>
      </c>
      <c r="B15" t="s">
        <v>87</v>
      </c>
      <c r="O15">
        <v>-78.2</v>
      </c>
      <c r="P15">
        <v>195.1</v>
      </c>
      <c r="Q15">
        <v>22.2</v>
      </c>
      <c r="R15">
        <v>31.4</v>
      </c>
      <c r="S15">
        <v>-58.5</v>
      </c>
    </row>
    <row r="16" spans="1:19" x14ac:dyDescent="0.3">
      <c r="A16" t="s">
        <v>111</v>
      </c>
      <c r="B16" t="s">
        <v>80</v>
      </c>
      <c r="C16">
        <v>73</v>
      </c>
      <c r="D16">
        <v>88</v>
      </c>
      <c r="E16">
        <v>108</v>
      </c>
      <c r="F16">
        <v>125</v>
      </c>
      <c r="G16">
        <v>107.2</v>
      </c>
      <c r="H16">
        <v>146</v>
      </c>
      <c r="I16">
        <v>128</v>
      </c>
      <c r="J16">
        <v>173.8</v>
      </c>
      <c r="K16">
        <v>143.9</v>
      </c>
      <c r="L16">
        <v>166</v>
      </c>
      <c r="M16">
        <v>114</v>
      </c>
      <c r="N16">
        <v>270.10000000000002</v>
      </c>
      <c r="O16">
        <v>151.9</v>
      </c>
      <c r="P16">
        <v>79</v>
      </c>
      <c r="Q16">
        <v>362</v>
      </c>
      <c r="R16">
        <v>367.1</v>
      </c>
      <c r="S16">
        <v>395.1</v>
      </c>
    </row>
    <row r="17" spans="1:19" x14ac:dyDescent="0.3">
      <c r="A17" t="s">
        <v>111</v>
      </c>
      <c r="B17" t="s">
        <v>81</v>
      </c>
      <c r="C17">
        <v>-38.299999999999997</v>
      </c>
      <c r="D17">
        <v>-25</v>
      </c>
      <c r="E17">
        <v>15</v>
      </c>
      <c r="F17">
        <v>-23.7</v>
      </c>
      <c r="G17">
        <v>-3</v>
      </c>
      <c r="H17">
        <v>6</v>
      </c>
      <c r="I17">
        <v>-10</v>
      </c>
      <c r="J17">
        <v>-31</v>
      </c>
      <c r="K17">
        <v>-4.5</v>
      </c>
      <c r="L17">
        <v>20</v>
      </c>
      <c r="M17">
        <v>-33</v>
      </c>
      <c r="N17">
        <v>94.5</v>
      </c>
      <c r="O17">
        <v>23.8</v>
      </c>
      <c r="P17">
        <v>-16</v>
      </c>
      <c r="Q17">
        <v>170</v>
      </c>
      <c r="R17">
        <v>165.2</v>
      </c>
      <c r="S17">
        <v>169.1</v>
      </c>
    </row>
    <row r="18" spans="1:19" x14ac:dyDescent="0.3">
      <c r="A18" t="s">
        <v>111</v>
      </c>
      <c r="B18" t="s">
        <v>82</v>
      </c>
      <c r="C18">
        <v>-52.5</v>
      </c>
      <c r="D18">
        <v>-28.4</v>
      </c>
      <c r="E18">
        <v>13.9</v>
      </c>
      <c r="F18">
        <v>-19</v>
      </c>
      <c r="G18">
        <v>-2.8</v>
      </c>
      <c r="H18">
        <v>4.0999999999999996</v>
      </c>
      <c r="I18">
        <v>-7.8</v>
      </c>
      <c r="J18">
        <v>-17.8</v>
      </c>
      <c r="K18">
        <v>-3.1</v>
      </c>
      <c r="L18">
        <v>12</v>
      </c>
      <c r="M18">
        <v>-28.9</v>
      </c>
      <c r="N18">
        <v>35</v>
      </c>
      <c r="O18">
        <v>15.7</v>
      </c>
      <c r="P18">
        <v>-20.3</v>
      </c>
      <c r="Q18">
        <v>47</v>
      </c>
      <c r="R18">
        <v>45</v>
      </c>
      <c r="S18">
        <v>42.8</v>
      </c>
    </row>
    <row r="19" spans="1:19" x14ac:dyDescent="0.3">
      <c r="A19" t="s">
        <v>111</v>
      </c>
      <c r="B19" t="s">
        <v>83</v>
      </c>
      <c r="G19">
        <v>46.8</v>
      </c>
      <c r="H19">
        <v>65.900000000000006</v>
      </c>
      <c r="I19">
        <v>18.5</v>
      </c>
      <c r="J19">
        <v>39</v>
      </c>
      <c r="K19">
        <v>34.200000000000003</v>
      </c>
      <c r="L19">
        <v>13.7</v>
      </c>
      <c r="M19">
        <v>-10.9</v>
      </c>
      <c r="N19">
        <v>55.4</v>
      </c>
      <c r="O19">
        <v>5.6</v>
      </c>
      <c r="P19">
        <v>-52.4</v>
      </c>
      <c r="Q19">
        <v>217.5</v>
      </c>
      <c r="R19">
        <v>35.9</v>
      </c>
      <c r="S19">
        <v>160.1</v>
      </c>
    </row>
    <row r="20" spans="1:19" x14ac:dyDescent="0.3">
      <c r="A20" t="s">
        <v>111</v>
      </c>
      <c r="B20" t="s">
        <v>84</v>
      </c>
      <c r="D20">
        <v>20.5</v>
      </c>
      <c r="E20">
        <v>22.7</v>
      </c>
      <c r="F20">
        <v>15.7</v>
      </c>
      <c r="G20">
        <v>-14.2</v>
      </c>
      <c r="H20">
        <v>36.200000000000003</v>
      </c>
      <c r="I20">
        <v>-12.3</v>
      </c>
      <c r="J20">
        <v>35.799999999999997</v>
      </c>
      <c r="K20">
        <v>-17.2</v>
      </c>
      <c r="L20">
        <v>15.4</v>
      </c>
      <c r="M20">
        <v>-31.3</v>
      </c>
      <c r="N20">
        <v>136.9</v>
      </c>
      <c r="O20">
        <v>-43.8</v>
      </c>
      <c r="P20">
        <v>-48</v>
      </c>
      <c r="Q20">
        <v>358.2</v>
      </c>
      <c r="R20">
        <v>1.4</v>
      </c>
      <c r="S20">
        <v>7.6</v>
      </c>
    </row>
    <row r="21" spans="1:19" x14ac:dyDescent="0.3">
      <c r="A21" t="s">
        <v>111</v>
      </c>
      <c r="B21" t="s">
        <v>85</v>
      </c>
      <c r="G21">
        <v>92.2</v>
      </c>
      <c r="H21" t="s">
        <v>86</v>
      </c>
      <c r="I21" t="s">
        <v>88</v>
      </c>
      <c r="J21">
        <v>-30.8</v>
      </c>
      <c r="K21">
        <v>-50</v>
      </c>
      <c r="L21">
        <v>233.3</v>
      </c>
      <c r="M21">
        <v>-230</v>
      </c>
      <c r="N21" t="s">
        <v>86</v>
      </c>
      <c r="O21" t="s">
        <v>86</v>
      </c>
      <c r="P21" t="s">
        <v>88</v>
      </c>
      <c r="Q21" t="s">
        <v>86</v>
      </c>
      <c r="R21">
        <v>74.8</v>
      </c>
      <c r="S21">
        <v>610.5</v>
      </c>
    </row>
    <row r="22" spans="1:19" x14ac:dyDescent="0.3">
      <c r="A22" t="s">
        <v>111</v>
      </c>
      <c r="B22" t="s">
        <v>87</v>
      </c>
      <c r="D22">
        <v>34.700000000000003</v>
      </c>
      <c r="E22" t="s">
        <v>86</v>
      </c>
      <c r="F22" t="s">
        <v>88</v>
      </c>
      <c r="G22">
        <v>87.3</v>
      </c>
      <c r="H22" t="s">
        <v>86</v>
      </c>
      <c r="I22" t="s">
        <v>88</v>
      </c>
      <c r="J22">
        <v>-210</v>
      </c>
      <c r="K22">
        <v>85.5</v>
      </c>
      <c r="L22" t="s">
        <v>86</v>
      </c>
      <c r="M22" t="s">
        <v>88</v>
      </c>
      <c r="N22" t="s">
        <v>86</v>
      </c>
      <c r="O22">
        <v>-74.8</v>
      </c>
      <c r="P22" t="s">
        <v>88</v>
      </c>
      <c r="Q22" t="s">
        <v>86</v>
      </c>
      <c r="R22">
        <v>-2.8</v>
      </c>
      <c r="S22">
        <v>2.4</v>
      </c>
    </row>
    <row r="23" spans="1:19" x14ac:dyDescent="0.3">
      <c r="A23" t="s">
        <v>92</v>
      </c>
      <c r="B23" t="s">
        <v>80</v>
      </c>
      <c r="C23">
        <v>73.099999999999994</v>
      </c>
      <c r="D23">
        <v>84</v>
      </c>
      <c r="E23">
        <v>85</v>
      </c>
      <c r="F23">
        <v>56.9</v>
      </c>
      <c r="G23">
        <v>111.1</v>
      </c>
      <c r="H23">
        <v>112</v>
      </c>
      <c r="I23">
        <v>105</v>
      </c>
      <c r="J23">
        <v>99.9</v>
      </c>
      <c r="K23">
        <v>85.8</v>
      </c>
      <c r="L23">
        <v>179</v>
      </c>
      <c r="M23">
        <v>201</v>
      </c>
      <c r="N23">
        <v>242.2</v>
      </c>
      <c r="O23">
        <v>136.80000000000001</v>
      </c>
      <c r="P23">
        <v>384</v>
      </c>
      <c r="Q23">
        <v>374</v>
      </c>
      <c r="R23">
        <v>408.2</v>
      </c>
    </row>
    <row r="24" spans="1:19" x14ac:dyDescent="0.3">
      <c r="A24" t="s">
        <v>92</v>
      </c>
      <c r="B24" t="s">
        <v>81</v>
      </c>
      <c r="C24">
        <v>-3.8</v>
      </c>
      <c r="D24">
        <v>11</v>
      </c>
      <c r="E24">
        <v>-13</v>
      </c>
      <c r="F24">
        <v>-45.2</v>
      </c>
      <c r="G24">
        <v>0.6</v>
      </c>
      <c r="H24">
        <v>-18</v>
      </c>
      <c r="I24">
        <v>-29</v>
      </c>
      <c r="J24">
        <v>-19.600000000000001</v>
      </c>
      <c r="K24">
        <v>15.4</v>
      </c>
      <c r="L24">
        <v>55</v>
      </c>
      <c r="M24">
        <v>41</v>
      </c>
      <c r="N24">
        <v>19.600000000000001</v>
      </c>
      <c r="O24">
        <v>-28.4</v>
      </c>
      <c r="P24">
        <v>59</v>
      </c>
      <c r="Q24">
        <v>72</v>
      </c>
      <c r="R24">
        <v>21.4</v>
      </c>
    </row>
    <row r="25" spans="1:19" x14ac:dyDescent="0.3">
      <c r="A25" t="s">
        <v>92</v>
      </c>
      <c r="B25" t="s">
        <v>82</v>
      </c>
      <c r="C25">
        <v>-5.2</v>
      </c>
      <c r="D25">
        <v>13.1</v>
      </c>
      <c r="E25">
        <v>-15.3</v>
      </c>
      <c r="F25">
        <v>-79.400000000000006</v>
      </c>
      <c r="G25">
        <v>0.5</v>
      </c>
      <c r="H25">
        <v>-16.100000000000001</v>
      </c>
      <c r="I25">
        <v>-27.6</v>
      </c>
      <c r="J25">
        <v>-19.600000000000001</v>
      </c>
      <c r="K25">
        <v>17.899999999999999</v>
      </c>
      <c r="L25">
        <v>30.7</v>
      </c>
      <c r="M25">
        <v>20.399999999999999</v>
      </c>
      <c r="N25">
        <v>8.1</v>
      </c>
      <c r="O25">
        <v>-20.8</v>
      </c>
      <c r="P25">
        <v>15.4</v>
      </c>
      <c r="Q25">
        <v>19.3</v>
      </c>
      <c r="R25">
        <v>5.2</v>
      </c>
    </row>
    <row r="26" spans="1:19" x14ac:dyDescent="0.3">
      <c r="A26" t="s">
        <v>92</v>
      </c>
      <c r="B26" t="s">
        <v>83</v>
      </c>
      <c r="G26">
        <v>52</v>
      </c>
      <c r="H26">
        <v>33.299999999999997</v>
      </c>
      <c r="I26">
        <v>23.5</v>
      </c>
      <c r="J26">
        <v>75.599999999999994</v>
      </c>
      <c r="K26">
        <v>-22.8</v>
      </c>
      <c r="L26">
        <v>59.8</v>
      </c>
      <c r="M26">
        <v>91.4</v>
      </c>
      <c r="N26">
        <v>142.4</v>
      </c>
      <c r="O26">
        <v>59.4</v>
      </c>
      <c r="P26">
        <v>114.5</v>
      </c>
      <c r="Q26">
        <v>86.1</v>
      </c>
      <c r="R26">
        <v>68.5</v>
      </c>
    </row>
    <row r="27" spans="1:19" x14ac:dyDescent="0.3">
      <c r="A27" t="s">
        <v>92</v>
      </c>
      <c r="B27" t="s">
        <v>84</v>
      </c>
      <c r="D27">
        <v>14.9</v>
      </c>
      <c r="E27">
        <v>1.2</v>
      </c>
      <c r="F27">
        <v>-33.1</v>
      </c>
      <c r="G27">
        <v>95.3</v>
      </c>
      <c r="H27">
        <v>0.8</v>
      </c>
      <c r="I27">
        <v>-6.2</v>
      </c>
      <c r="J27">
        <v>-4.9000000000000004</v>
      </c>
      <c r="K27">
        <v>-14.1</v>
      </c>
      <c r="L27">
        <v>108.6</v>
      </c>
      <c r="M27">
        <v>12.3</v>
      </c>
      <c r="N27">
        <v>20.5</v>
      </c>
      <c r="O27">
        <v>-43.5</v>
      </c>
      <c r="P27">
        <v>180.7</v>
      </c>
      <c r="Q27">
        <v>-2.6</v>
      </c>
      <c r="R27">
        <v>9.1</v>
      </c>
    </row>
    <row r="28" spans="1:19" x14ac:dyDescent="0.3">
      <c r="A28" t="s">
        <v>92</v>
      </c>
      <c r="B28" t="s">
        <v>85</v>
      </c>
      <c r="G28" t="s">
        <v>86</v>
      </c>
      <c r="H28" t="s">
        <v>88</v>
      </c>
      <c r="I28">
        <v>-123.1</v>
      </c>
      <c r="J28">
        <v>56.6</v>
      </c>
      <c r="K28">
        <v>2466.6999999999998</v>
      </c>
      <c r="L28" t="s">
        <v>86</v>
      </c>
      <c r="M28" t="s">
        <v>86</v>
      </c>
      <c r="N28" t="s">
        <v>86</v>
      </c>
      <c r="O28" t="s">
        <v>88</v>
      </c>
      <c r="P28">
        <v>7.3</v>
      </c>
      <c r="Q28">
        <v>75.599999999999994</v>
      </c>
      <c r="R28">
        <v>9.1999999999999993</v>
      </c>
    </row>
    <row r="29" spans="1:19" x14ac:dyDescent="0.3">
      <c r="A29" t="s">
        <v>92</v>
      </c>
      <c r="B29" t="s">
        <v>87</v>
      </c>
      <c r="D29" t="s">
        <v>86</v>
      </c>
      <c r="E29" t="s">
        <v>88</v>
      </c>
      <c r="F29">
        <v>-247.7</v>
      </c>
      <c r="G29" t="s">
        <v>86</v>
      </c>
      <c r="H29" t="s">
        <v>88</v>
      </c>
      <c r="I29">
        <v>-61.1</v>
      </c>
      <c r="J29">
        <v>32.4</v>
      </c>
      <c r="K29" t="s">
        <v>86</v>
      </c>
      <c r="L29">
        <v>257.10000000000002</v>
      </c>
      <c r="M29">
        <v>-25.5</v>
      </c>
      <c r="N29">
        <v>-52.2</v>
      </c>
      <c r="O29" t="s">
        <v>88</v>
      </c>
      <c r="P29" t="s">
        <v>86</v>
      </c>
      <c r="Q29">
        <v>22</v>
      </c>
      <c r="R29">
        <v>-70.3</v>
      </c>
    </row>
    <row r="30" spans="1:19" x14ac:dyDescent="0.3">
      <c r="A30" t="s">
        <v>112</v>
      </c>
      <c r="B30" t="s">
        <v>80</v>
      </c>
      <c r="C30">
        <v>1156.7</v>
      </c>
      <c r="D30">
        <v>1212</v>
      </c>
      <c r="E30">
        <v>1374</v>
      </c>
      <c r="F30">
        <v>1475.3</v>
      </c>
      <c r="G30">
        <v>1664.6</v>
      </c>
      <c r="H30">
        <v>1756</v>
      </c>
      <c r="I30">
        <v>1752</v>
      </c>
      <c r="J30">
        <v>1629.4</v>
      </c>
      <c r="K30">
        <v>1418.9</v>
      </c>
      <c r="L30">
        <v>1384</v>
      </c>
      <c r="M30">
        <v>1420</v>
      </c>
      <c r="N30">
        <v>1525.1</v>
      </c>
      <c r="O30">
        <v>1431.9</v>
      </c>
      <c r="P30">
        <v>1509</v>
      </c>
      <c r="Q30">
        <v>1664</v>
      </c>
      <c r="R30">
        <v>1219.0999999999999</v>
      </c>
    </row>
    <row r="31" spans="1:19" x14ac:dyDescent="0.3">
      <c r="A31" t="s">
        <v>112</v>
      </c>
      <c r="B31" t="s">
        <v>81</v>
      </c>
      <c r="C31">
        <v>46.9</v>
      </c>
      <c r="D31">
        <v>54</v>
      </c>
      <c r="E31">
        <v>132</v>
      </c>
      <c r="F31">
        <v>27.1</v>
      </c>
      <c r="G31">
        <v>138.4</v>
      </c>
      <c r="H31">
        <v>217</v>
      </c>
      <c r="I31">
        <v>206</v>
      </c>
      <c r="J31">
        <v>84.6</v>
      </c>
      <c r="K31">
        <v>52.3</v>
      </c>
      <c r="L31">
        <v>45</v>
      </c>
      <c r="M31">
        <v>104</v>
      </c>
      <c r="N31">
        <v>45.7</v>
      </c>
      <c r="O31">
        <v>75.099999999999994</v>
      </c>
      <c r="P31">
        <v>166</v>
      </c>
      <c r="Q31">
        <v>199</v>
      </c>
      <c r="R31">
        <v>152.9</v>
      </c>
    </row>
    <row r="32" spans="1:19" x14ac:dyDescent="0.3">
      <c r="A32" t="s">
        <v>112</v>
      </c>
      <c r="B32" t="s">
        <v>82</v>
      </c>
      <c r="C32">
        <v>4.0999999999999996</v>
      </c>
      <c r="D32">
        <v>4.5</v>
      </c>
      <c r="E32">
        <v>9.6</v>
      </c>
      <c r="F32">
        <v>1.8</v>
      </c>
      <c r="G32">
        <v>8.3000000000000007</v>
      </c>
      <c r="H32">
        <v>12.4</v>
      </c>
      <c r="I32">
        <v>11.8</v>
      </c>
      <c r="J32">
        <v>5.2</v>
      </c>
      <c r="K32">
        <v>3.7</v>
      </c>
      <c r="L32">
        <v>3.3</v>
      </c>
      <c r="M32">
        <v>7.3</v>
      </c>
      <c r="N32">
        <v>3</v>
      </c>
      <c r="O32">
        <v>5.2</v>
      </c>
      <c r="P32">
        <v>11</v>
      </c>
      <c r="Q32">
        <v>12</v>
      </c>
      <c r="R32">
        <v>12.5</v>
      </c>
    </row>
    <row r="33" spans="1:19" x14ac:dyDescent="0.3">
      <c r="A33" t="s">
        <v>112</v>
      </c>
      <c r="B33" t="s">
        <v>83</v>
      </c>
      <c r="G33">
        <v>43.9</v>
      </c>
      <c r="H33">
        <v>44.9</v>
      </c>
      <c r="I33">
        <v>27.5</v>
      </c>
      <c r="J33">
        <v>10.4</v>
      </c>
      <c r="K33">
        <v>-14.8</v>
      </c>
      <c r="L33">
        <v>-21.2</v>
      </c>
      <c r="M33">
        <v>-18.899999999999999</v>
      </c>
      <c r="N33">
        <v>-6.4</v>
      </c>
      <c r="O33">
        <v>0.9</v>
      </c>
      <c r="P33">
        <v>9</v>
      </c>
      <c r="Q33">
        <v>17.2</v>
      </c>
      <c r="R33">
        <v>-20.100000000000001</v>
      </c>
    </row>
    <row r="34" spans="1:19" x14ac:dyDescent="0.3">
      <c r="A34" t="s">
        <v>112</v>
      </c>
      <c r="B34" t="s">
        <v>84</v>
      </c>
      <c r="D34">
        <v>4.8</v>
      </c>
      <c r="E34">
        <v>13.4</v>
      </c>
      <c r="F34">
        <v>7.4</v>
      </c>
      <c r="G34">
        <v>12.8</v>
      </c>
      <c r="H34">
        <v>5.5</v>
      </c>
      <c r="I34">
        <v>-0.2</v>
      </c>
      <c r="J34">
        <v>-7</v>
      </c>
      <c r="K34">
        <v>-12.9</v>
      </c>
      <c r="L34">
        <v>-2.5</v>
      </c>
      <c r="M34">
        <v>2.6</v>
      </c>
      <c r="N34">
        <v>7.4</v>
      </c>
      <c r="O34">
        <v>-6.1</v>
      </c>
      <c r="P34">
        <v>5.4</v>
      </c>
      <c r="Q34">
        <v>10.3</v>
      </c>
      <c r="R34">
        <v>-26.7</v>
      </c>
    </row>
    <row r="35" spans="1:19" x14ac:dyDescent="0.3">
      <c r="A35" t="s">
        <v>112</v>
      </c>
      <c r="B35" t="s">
        <v>85</v>
      </c>
      <c r="G35">
        <v>195.1</v>
      </c>
      <c r="H35">
        <v>301.89999999999998</v>
      </c>
      <c r="I35">
        <v>56.1</v>
      </c>
      <c r="J35">
        <v>212.2</v>
      </c>
      <c r="K35">
        <v>-62.2</v>
      </c>
      <c r="L35">
        <v>-79.3</v>
      </c>
      <c r="M35">
        <v>-49.5</v>
      </c>
      <c r="N35">
        <v>-46</v>
      </c>
      <c r="O35">
        <v>43.6</v>
      </c>
      <c r="P35">
        <v>268.89999999999998</v>
      </c>
      <c r="Q35">
        <v>91.3</v>
      </c>
      <c r="R35">
        <v>234.6</v>
      </c>
    </row>
    <row r="36" spans="1:19" x14ac:dyDescent="0.3">
      <c r="A36" t="s">
        <v>112</v>
      </c>
      <c r="B36" t="s">
        <v>87</v>
      </c>
      <c r="D36">
        <v>15.1</v>
      </c>
      <c r="E36">
        <v>144.4</v>
      </c>
      <c r="F36">
        <v>-79.5</v>
      </c>
      <c r="G36">
        <v>410.7</v>
      </c>
      <c r="H36">
        <v>56.8</v>
      </c>
      <c r="I36">
        <v>-5.0999999999999996</v>
      </c>
      <c r="J36">
        <v>-58.9</v>
      </c>
      <c r="K36">
        <v>-38.200000000000003</v>
      </c>
      <c r="L36">
        <v>-14</v>
      </c>
      <c r="M36">
        <v>131.1</v>
      </c>
      <c r="N36">
        <v>-56.1</v>
      </c>
      <c r="O36">
        <v>64.3</v>
      </c>
      <c r="P36">
        <v>121</v>
      </c>
      <c r="Q36">
        <v>19.899999999999999</v>
      </c>
      <c r="R36">
        <v>-23.2</v>
      </c>
    </row>
    <row r="37" spans="1:19" x14ac:dyDescent="0.3">
      <c r="A37" t="s">
        <v>94</v>
      </c>
      <c r="B37" t="s">
        <v>80</v>
      </c>
      <c r="C37">
        <v>247.4</v>
      </c>
      <c r="D37">
        <v>225</v>
      </c>
      <c r="E37">
        <v>240</v>
      </c>
      <c r="F37">
        <v>275.60000000000002</v>
      </c>
      <c r="G37">
        <v>288.7</v>
      </c>
      <c r="H37">
        <v>308</v>
      </c>
      <c r="I37">
        <v>316</v>
      </c>
      <c r="J37">
        <v>322.3</v>
      </c>
      <c r="K37">
        <v>356.1</v>
      </c>
      <c r="L37">
        <v>358</v>
      </c>
      <c r="M37">
        <v>385</v>
      </c>
      <c r="N37">
        <v>403.9</v>
      </c>
      <c r="O37">
        <v>417.7</v>
      </c>
      <c r="P37">
        <v>424</v>
      </c>
      <c r="Q37">
        <v>466</v>
      </c>
      <c r="R37">
        <v>452.3</v>
      </c>
      <c r="S37">
        <v>578.6</v>
      </c>
    </row>
    <row r="38" spans="1:19" x14ac:dyDescent="0.3">
      <c r="A38" t="s">
        <v>94</v>
      </c>
      <c r="B38" t="s">
        <v>81</v>
      </c>
      <c r="C38">
        <v>30.9</v>
      </c>
      <c r="D38">
        <v>28</v>
      </c>
      <c r="E38">
        <v>21</v>
      </c>
      <c r="F38">
        <v>46.1</v>
      </c>
      <c r="G38">
        <v>35.4</v>
      </c>
      <c r="H38">
        <v>35</v>
      </c>
      <c r="I38">
        <v>49</v>
      </c>
      <c r="J38">
        <v>40.6</v>
      </c>
      <c r="K38">
        <v>70</v>
      </c>
      <c r="L38">
        <v>62</v>
      </c>
      <c r="M38">
        <v>57</v>
      </c>
      <c r="N38">
        <v>61</v>
      </c>
      <c r="O38">
        <v>73.7</v>
      </c>
      <c r="P38">
        <v>85</v>
      </c>
      <c r="Q38">
        <v>96</v>
      </c>
      <c r="R38">
        <v>40.299999999999997</v>
      </c>
      <c r="S38">
        <v>118.8</v>
      </c>
    </row>
    <row r="39" spans="1:19" x14ac:dyDescent="0.3">
      <c r="A39" t="s">
        <v>94</v>
      </c>
      <c r="B39" t="s">
        <v>82</v>
      </c>
      <c r="C39">
        <v>12.5</v>
      </c>
      <c r="D39">
        <v>12.4</v>
      </c>
      <c r="E39">
        <v>8.8000000000000007</v>
      </c>
      <c r="F39">
        <v>16.7</v>
      </c>
      <c r="G39">
        <v>12.3</v>
      </c>
      <c r="H39">
        <v>11.4</v>
      </c>
      <c r="I39">
        <v>15.5</v>
      </c>
      <c r="J39">
        <v>12.6</v>
      </c>
      <c r="K39">
        <v>19.7</v>
      </c>
      <c r="L39">
        <v>17.3</v>
      </c>
      <c r="M39">
        <v>14.8</v>
      </c>
      <c r="N39">
        <v>15.1</v>
      </c>
      <c r="O39">
        <v>17.600000000000001</v>
      </c>
      <c r="P39">
        <v>20</v>
      </c>
      <c r="Q39">
        <v>20.6</v>
      </c>
      <c r="R39">
        <v>8.9</v>
      </c>
      <c r="S39">
        <v>20.5</v>
      </c>
    </row>
    <row r="40" spans="1:19" x14ac:dyDescent="0.3">
      <c r="A40" t="s">
        <v>94</v>
      </c>
      <c r="B40" t="s">
        <v>83</v>
      </c>
      <c r="G40">
        <v>16.7</v>
      </c>
      <c r="H40">
        <v>36.9</v>
      </c>
      <c r="I40">
        <v>31.7</v>
      </c>
      <c r="J40">
        <v>16.899999999999999</v>
      </c>
      <c r="K40">
        <v>23.3</v>
      </c>
      <c r="L40">
        <v>16.2</v>
      </c>
      <c r="M40">
        <v>21.8</v>
      </c>
      <c r="N40">
        <v>25.3</v>
      </c>
      <c r="O40">
        <v>17.3</v>
      </c>
      <c r="P40">
        <v>18.399999999999999</v>
      </c>
      <c r="Q40">
        <v>21</v>
      </c>
      <c r="R40">
        <v>12</v>
      </c>
      <c r="S40">
        <v>38.5</v>
      </c>
    </row>
    <row r="41" spans="1:19" x14ac:dyDescent="0.3">
      <c r="A41" t="s">
        <v>94</v>
      </c>
      <c r="B41" t="s">
        <v>84</v>
      </c>
      <c r="D41">
        <v>-9.1</v>
      </c>
      <c r="E41">
        <v>6.7</v>
      </c>
      <c r="F41">
        <v>14.8</v>
      </c>
      <c r="G41">
        <v>4.8</v>
      </c>
      <c r="H41">
        <v>6.7</v>
      </c>
      <c r="I41">
        <v>2.6</v>
      </c>
      <c r="J41">
        <v>2</v>
      </c>
      <c r="K41">
        <v>10.5</v>
      </c>
      <c r="L41">
        <v>0.5</v>
      </c>
      <c r="M41">
        <v>7.5</v>
      </c>
      <c r="N41">
        <v>4.9000000000000004</v>
      </c>
      <c r="O41">
        <v>3.4</v>
      </c>
      <c r="P41">
        <v>1.5</v>
      </c>
      <c r="Q41">
        <v>9.9</v>
      </c>
      <c r="R41">
        <v>-2.9</v>
      </c>
      <c r="S41">
        <v>27.9</v>
      </c>
    </row>
    <row r="42" spans="1:19" x14ac:dyDescent="0.3">
      <c r="A42" t="s">
        <v>94</v>
      </c>
      <c r="B42" t="s">
        <v>85</v>
      </c>
      <c r="G42">
        <v>14.6</v>
      </c>
      <c r="H42">
        <v>25</v>
      </c>
      <c r="I42">
        <v>133.30000000000001</v>
      </c>
      <c r="J42">
        <v>-11.9</v>
      </c>
      <c r="K42">
        <v>97.7</v>
      </c>
      <c r="L42">
        <v>77.099999999999994</v>
      </c>
      <c r="M42">
        <v>16.3</v>
      </c>
      <c r="N42">
        <v>50.2</v>
      </c>
      <c r="O42">
        <v>5.3</v>
      </c>
      <c r="P42">
        <v>37.1</v>
      </c>
      <c r="Q42">
        <v>68.400000000000006</v>
      </c>
      <c r="R42">
        <v>-33.9</v>
      </c>
      <c r="S42">
        <v>61.2</v>
      </c>
    </row>
    <row r="43" spans="1:19" x14ac:dyDescent="0.3">
      <c r="A43" t="s">
        <v>94</v>
      </c>
      <c r="B43" t="s">
        <v>87</v>
      </c>
      <c r="D43">
        <v>-9.4</v>
      </c>
      <c r="E43">
        <v>-25</v>
      </c>
      <c r="F43">
        <v>119.5</v>
      </c>
      <c r="G43">
        <v>-23.2</v>
      </c>
      <c r="H43">
        <v>-1.1000000000000001</v>
      </c>
      <c r="I43">
        <v>40</v>
      </c>
      <c r="J43">
        <v>-17.100000000000001</v>
      </c>
      <c r="K43">
        <v>72.400000000000006</v>
      </c>
      <c r="L43">
        <v>-11.4</v>
      </c>
      <c r="M43">
        <v>-8.1</v>
      </c>
      <c r="N43">
        <v>7</v>
      </c>
      <c r="O43">
        <v>20.8</v>
      </c>
      <c r="P43">
        <v>15.3</v>
      </c>
      <c r="Q43">
        <v>12.9</v>
      </c>
      <c r="R43">
        <v>-58</v>
      </c>
      <c r="S43">
        <v>194.8</v>
      </c>
    </row>
    <row r="44" spans="1:19" x14ac:dyDescent="0.3">
      <c r="A44" t="s">
        <v>95</v>
      </c>
      <c r="B44" t="s">
        <v>80</v>
      </c>
      <c r="C44">
        <v>552.6</v>
      </c>
      <c r="D44">
        <v>638</v>
      </c>
      <c r="E44">
        <v>727</v>
      </c>
      <c r="F44">
        <v>793.4</v>
      </c>
      <c r="G44">
        <v>803.8</v>
      </c>
      <c r="H44">
        <v>808</v>
      </c>
      <c r="I44">
        <v>710</v>
      </c>
      <c r="J44">
        <v>751.2</v>
      </c>
      <c r="K44">
        <v>684.7</v>
      </c>
      <c r="L44">
        <v>652</v>
      </c>
      <c r="M44">
        <v>531</v>
      </c>
      <c r="N44">
        <v>468.3</v>
      </c>
      <c r="O44">
        <v>577.5</v>
      </c>
      <c r="P44">
        <v>613</v>
      </c>
      <c r="Q44">
        <v>634</v>
      </c>
      <c r="R44">
        <v>691.5</v>
      </c>
    </row>
    <row r="45" spans="1:19" x14ac:dyDescent="0.3">
      <c r="A45" t="s">
        <v>95</v>
      </c>
      <c r="B45" t="s">
        <v>81</v>
      </c>
      <c r="C45">
        <v>157.30000000000001</v>
      </c>
      <c r="D45">
        <v>188</v>
      </c>
      <c r="E45">
        <v>224</v>
      </c>
      <c r="F45">
        <v>253.7</v>
      </c>
      <c r="G45">
        <v>244.2</v>
      </c>
      <c r="H45">
        <v>248</v>
      </c>
      <c r="I45">
        <v>219</v>
      </c>
      <c r="J45">
        <v>225.8</v>
      </c>
      <c r="K45">
        <v>157</v>
      </c>
      <c r="L45">
        <v>129</v>
      </c>
      <c r="M45">
        <v>76</v>
      </c>
      <c r="N45">
        <v>51</v>
      </c>
      <c r="O45">
        <v>65.5</v>
      </c>
      <c r="P45">
        <v>96</v>
      </c>
      <c r="Q45">
        <v>120</v>
      </c>
      <c r="R45">
        <v>152.5</v>
      </c>
    </row>
    <row r="46" spans="1:19" x14ac:dyDescent="0.3">
      <c r="A46" t="s">
        <v>95</v>
      </c>
      <c r="B46" t="s">
        <v>82</v>
      </c>
      <c r="C46">
        <v>28.5</v>
      </c>
      <c r="D46">
        <v>29.5</v>
      </c>
      <c r="E46">
        <v>30.8</v>
      </c>
      <c r="F46">
        <v>32</v>
      </c>
      <c r="G46">
        <v>30.4</v>
      </c>
      <c r="H46">
        <v>30.7</v>
      </c>
      <c r="I46">
        <v>30.8</v>
      </c>
      <c r="J46">
        <v>30.1</v>
      </c>
      <c r="K46">
        <v>22.9</v>
      </c>
      <c r="L46">
        <v>19.8</v>
      </c>
      <c r="M46">
        <v>14.3</v>
      </c>
      <c r="N46">
        <v>10.9</v>
      </c>
      <c r="O46">
        <v>11.3</v>
      </c>
      <c r="P46">
        <v>15.7</v>
      </c>
      <c r="Q46">
        <v>18.899999999999999</v>
      </c>
      <c r="R46">
        <v>22.1</v>
      </c>
    </row>
    <row r="47" spans="1:19" x14ac:dyDescent="0.3">
      <c r="A47" t="s">
        <v>95</v>
      </c>
      <c r="B47" t="s">
        <v>83</v>
      </c>
      <c r="G47">
        <v>45.5</v>
      </c>
      <c r="H47">
        <v>26.6</v>
      </c>
      <c r="I47">
        <v>-2.2999999999999998</v>
      </c>
      <c r="J47">
        <v>-5.3</v>
      </c>
      <c r="K47">
        <v>-14.8</v>
      </c>
      <c r="L47">
        <v>-19.3</v>
      </c>
      <c r="M47">
        <v>-25.2</v>
      </c>
      <c r="N47">
        <v>-37.700000000000003</v>
      </c>
      <c r="O47">
        <v>-15.7</v>
      </c>
      <c r="P47">
        <v>-6</v>
      </c>
      <c r="Q47">
        <v>19.399999999999999</v>
      </c>
      <c r="R47">
        <v>47.7</v>
      </c>
    </row>
    <row r="48" spans="1:19" x14ac:dyDescent="0.3">
      <c r="A48" t="s">
        <v>95</v>
      </c>
      <c r="B48" t="s">
        <v>84</v>
      </c>
      <c r="D48">
        <v>15.5</v>
      </c>
      <c r="E48">
        <v>13.9</v>
      </c>
      <c r="F48">
        <v>9.1</v>
      </c>
      <c r="G48">
        <v>1.3</v>
      </c>
      <c r="H48">
        <v>0.5</v>
      </c>
      <c r="I48">
        <v>-12.1</v>
      </c>
      <c r="J48">
        <v>5.8</v>
      </c>
      <c r="K48">
        <v>-8.9</v>
      </c>
      <c r="L48">
        <v>-4.8</v>
      </c>
      <c r="M48">
        <v>-18.600000000000001</v>
      </c>
      <c r="N48">
        <v>-11.8</v>
      </c>
      <c r="O48">
        <v>23.3</v>
      </c>
      <c r="P48">
        <v>6.1</v>
      </c>
      <c r="Q48">
        <v>3.4</v>
      </c>
      <c r="R48">
        <v>9.1</v>
      </c>
    </row>
    <row r="49" spans="1:19" x14ac:dyDescent="0.3">
      <c r="A49" t="s">
        <v>95</v>
      </c>
      <c r="B49" t="s">
        <v>85</v>
      </c>
      <c r="G49">
        <v>55.2</v>
      </c>
      <c r="H49">
        <v>31.9</v>
      </c>
      <c r="I49">
        <v>-2.2000000000000002</v>
      </c>
      <c r="J49">
        <v>-11</v>
      </c>
      <c r="K49">
        <v>-35.700000000000003</v>
      </c>
      <c r="L49">
        <v>-48</v>
      </c>
      <c r="M49">
        <v>-65.3</v>
      </c>
      <c r="N49">
        <v>-77.400000000000006</v>
      </c>
      <c r="O49">
        <v>-58.3</v>
      </c>
      <c r="P49">
        <v>-25.6</v>
      </c>
      <c r="Q49">
        <v>57.9</v>
      </c>
      <c r="R49">
        <v>199</v>
      </c>
    </row>
    <row r="50" spans="1:19" x14ac:dyDescent="0.3">
      <c r="A50" t="s">
        <v>95</v>
      </c>
      <c r="B50" t="s">
        <v>87</v>
      </c>
      <c r="D50">
        <v>19.5</v>
      </c>
      <c r="E50">
        <v>19.100000000000001</v>
      </c>
      <c r="F50">
        <v>13.3</v>
      </c>
      <c r="G50">
        <v>-3.7</v>
      </c>
      <c r="H50">
        <v>1.6</v>
      </c>
      <c r="I50">
        <v>-11.7</v>
      </c>
      <c r="J50">
        <v>3.1</v>
      </c>
      <c r="K50">
        <v>-30.5</v>
      </c>
      <c r="L50">
        <v>-17.8</v>
      </c>
      <c r="M50">
        <v>-41.1</v>
      </c>
      <c r="N50">
        <v>-32.9</v>
      </c>
      <c r="O50">
        <v>28.4</v>
      </c>
      <c r="P50">
        <v>46.6</v>
      </c>
      <c r="Q50">
        <v>25</v>
      </c>
      <c r="R50">
        <v>27.1</v>
      </c>
    </row>
    <row r="51" spans="1:19" x14ac:dyDescent="0.3">
      <c r="A51" t="s">
        <v>62</v>
      </c>
      <c r="B51" t="s">
        <v>63</v>
      </c>
      <c r="C51" t="s">
        <v>64</v>
      </c>
      <c r="D51" t="s">
        <v>65</v>
      </c>
      <c r="E51" t="s">
        <v>66</v>
      </c>
      <c r="F51" t="s">
        <v>67</v>
      </c>
      <c r="G51" t="s">
        <v>68</v>
      </c>
      <c r="H51" t="s">
        <v>69</v>
      </c>
      <c r="I51" t="s">
        <v>70</v>
      </c>
      <c r="J51" t="s">
        <v>71</v>
      </c>
      <c r="K51" t="s">
        <v>72</v>
      </c>
      <c r="L51" t="s">
        <v>73</v>
      </c>
      <c r="M51" t="s">
        <v>74</v>
      </c>
      <c r="N51" t="s">
        <v>75</v>
      </c>
      <c r="O51" t="s">
        <v>76</v>
      </c>
      <c r="P51" t="s">
        <v>77</v>
      </c>
      <c r="Q51" t="s">
        <v>78</v>
      </c>
      <c r="R51" t="s">
        <v>79</v>
      </c>
    </row>
    <row r="52" spans="1:19" x14ac:dyDescent="0.3">
      <c r="A52" t="s">
        <v>113</v>
      </c>
      <c r="B52" t="s">
        <v>80</v>
      </c>
      <c r="C52">
        <v>2151.1</v>
      </c>
      <c r="D52">
        <v>2353</v>
      </c>
      <c r="E52">
        <v>2364</v>
      </c>
      <c r="F52">
        <v>2633.9</v>
      </c>
      <c r="G52">
        <v>2519.6</v>
      </c>
      <c r="H52">
        <v>2541</v>
      </c>
      <c r="I52">
        <v>2519</v>
      </c>
      <c r="J52">
        <v>2881.4</v>
      </c>
      <c r="K52">
        <v>2912.6</v>
      </c>
      <c r="L52">
        <v>3154</v>
      </c>
      <c r="M52">
        <v>3094</v>
      </c>
      <c r="N52">
        <v>3318.4</v>
      </c>
      <c r="O52">
        <v>3201.5</v>
      </c>
      <c r="P52">
        <v>3091</v>
      </c>
      <c r="Q52">
        <v>3225</v>
      </c>
      <c r="R52">
        <v>3316.5</v>
      </c>
      <c r="S52">
        <v>3321</v>
      </c>
    </row>
    <row r="53" spans="1:19" x14ac:dyDescent="0.3">
      <c r="A53" t="s">
        <v>113</v>
      </c>
      <c r="B53" t="s">
        <v>81</v>
      </c>
      <c r="C53">
        <v>136.69999999999999</v>
      </c>
      <c r="D53">
        <v>137</v>
      </c>
      <c r="E53">
        <v>185</v>
      </c>
      <c r="F53">
        <v>130.30000000000001</v>
      </c>
      <c r="G53">
        <v>196.5</v>
      </c>
      <c r="H53">
        <v>158</v>
      </c>
      <c r="I53">
        <v>168</v>
      </c>
      <c r="J53">
        <v>153.5</v>
      </c>
      <c r="K53">
        <v>313.39999999999998</v>
      </c>
      <c r="L53">
        <v>264</v>
      </c>
      <c r="M53">
        <v>358</v>
      </c>
      <c r="N53">
        <v>309.60000000000002</v>
      </c>
      <c r="O53">
        <v>373</v>
      </c>
      <c r="P53">
        <v>265</v>
      </c>
      <c r="Q53">
        <v>224</v>
      </c>
      <c r="R53">
        <v>127</v>
      </c>
      <c r="S53">
        <v>270</v>
      </c>
    </row>
    <row r="54" spans="1:19" x14ac:dyDescent="0.3">
      <c r="A54" t="s">
        <v>113</v>
      </c>
      <c r="B54" t="s">
        <v>82</v>
      </c>
      <c r="C54">
        <v>6.4</v>
      </c>
      <c r="D54">
        <v>5.8</v>
      </c>
      <c r="E54">
        <v>7.8</v>
      </c>
      <c r="F54">
        <v>4.9000000000000004</v>
      </c>
      <c r="G54">
        <v>7.8</v>
      </c>
      <c r="H54">
        <v>6.2</v>
      </c>
      <c r="I54">
        <v>6.7</v>
      </c>
      <c r="J54">
        <v>5.3</v>
      </c>
      <c r="K54">
        <v>10.8</v>
      </c>
      <c r="L54">
        <v>8.4</v>
      </c>
      <c r="M54">
        <v>11.6</v>
      </c>
      <c r="N54">
        <v>9.3000000000000007</v>
      </c>
      <c r="O54">
        <v>11.7</v>
      </c>
      <c r="P54">
        <v>8.6</v>
      </c>
      <c r="Q54">
        <v>6.9</v>
      </c>
      <c r="R54">
        <v>3.8</v>
      </c>
    </row>
    <row r="55" spans="1:19" x14ac:dyDescent="0.3">
      <c r="A55" t="s">
        <v>113</v>
      </c>
      <c r="B55" t="s">
        <v>83</v>
      </c>
      <c r="G55">
        <v>17.100000000000001</v>
      </c>
      <c r="H55">
        <v>8</v>
      </c>
      <c r="I55">
        <v>6.6</v>
      </c>
      <c r="J55">
        <v>9.4</v>
      </c>
      <c r="K55">
        <v>15.6</v>
      </c>
      <c r="L55">
        <v>24.1</v>
      </c>
      <c r="M55">
        <v>22.8</v>
      </c>
      <c r="N55">
        <v>15.2</v>
      </c>
      <c r="O55">
        <v>9.9</v>
      </c>
      <c r="P55">
        <v>-2</v>
      </c>
      <c r="Q55">
        <v>4.2</v>
      </c>
      <c r="R55">
        <v>-0.1</v>
      </c>
    </row>
    <row r="56" spans="1:19" x14ac:dyDescent="0.3">
      <c r="A56" t="s">
        <v>113</v>
      </c>
      <c r="B56" t="s">
        <v>84</v>
      </c>
      <c r="D56">
        <v>9.4</v>
      </c>
      <c r="E56">
        <v>0.5</v>
      </c>
      <c r="F56">
        <v>11.4</v>
      </c>
      <c r="G56">
        <v>-4.3</v>
      </c>
      <c r="H56">
        <v>0.8</v>
      </c>
      <c r="I56">
        <v>-0.9</v>
      </c>
      <c r="J56">
        <v>14.4</v>
      </c>
      <c r="K56">
        <v>1.1000000000000001</v>
      </c>
      <c r="L56">
        <v>8.3000000000000007</v>
      </c>
      <c r="M56">
        <v>-1.9</v>
      </c>
      <c r="N56">
        <v>7.3</v>
      </c>
      <c r="O56">
        <v>-3.5</v>
      </c>
      <c r="P56">
        <v>-3.5</v>
      </c>
      <c r="Q56">
        <v>4.3</v>
      </c>
      <c r="R56">
        <v>2.8</v>
      </c>
    </row>
    <row r="57" spans="1:19" x14ac:dyDescent="0.3">
      <c r="A57" t="s">
        <v>113</v>
      </c>
      <c r="B57" t="s">
        <v>85</v>
      </c>
      <c r="G57">
        <v>43.7</v>
      </c>
      <c r="H57">
        <v>15.3</v>
      </c>
      <c r="I57">
        <v>-9.1999999999999993</v>
      </c>
      <c r="J57">
        <v>17.8</v>
      </c>
      <c r="K57">
        <v>59.5</v>
      </c>
      <c r="L57">
        <v>67.099999999999994</v>
      </c>
      <c r="M57">
        <v>113.1</v>
      </c>
      <c r="N57">
        <v>101.7</v>
      </c>
      <c r="O57">
        <v>19</v>
      </c>
      <c r="P57">
        <v>0.4</v>
      </c>
      <c r="Q57">
        <v>-37.4</v>
      </c>
      <c r="R57">
        <v>-59</v>
      </c>
    </row>
    <row r="58" spans="1:19" x14ac:dyDescent="0.3">
      <c r="A58" t="s">
        <v>113</v>
      </c>
      <c r="B58" t="s">
        <v>87</v>
      </c>
      <c r="D58">
        <v>0.2</v>
      </c>
      <c r="E58">
        <v>35</v>
      </c>
      <c r="F58">
        <v>-29.6</v>
      </c>
      <c r="G58">
        <v>50.8</v>
      </c>
      <c r="H58">
        <v>-19.600000000000001</v>
      </c>
      <c r="I58">
        <v>6.3</v>
      </c>
      <c r="J58">
        <v>-8.6</v>
      </c>
      <c r="K58">
        <v>104.2</v>
      </c>
      <c r="L58">
        <v>-15.8</v>
      </c>
      <c r="M58">
        <v>35.6</v>
      </c>
      <c r="N58">
        <v>-13.5</v>
      </c>
      <c r="O58">
        <v>20.5</v>
      </c>
      <c r="P58">
        <v>-29</v>
      </c>
      <c r="Q58">
        <v>-15.5</v>
      </c>
      <c r="R58">
        <v>-43.3</v>
      </c>
    </row>
    <row r="59" spans="1:19" x14ac:dyDescent="0.3">
      <c r="A59" t="s">
        <v>114</v>
      </c>
      <c r="B59" t="s">
        <v>80</v>
      </c>
      <c r="C59">
        <v>787.7</v>
      </c>
      <c r="D59">
        <v>896</v>
      </c>
      <c r="E59">
        <v>796</v>
      </c>
      <c r="F59">
        <v>864.3</v>
      </c>
      <c r="G59">
        <v>1100.4000000000001</v>
      </c>
      <c r="H59">
        <v>1149</v>
      </c>
      <c r="I59">
        <v>988</v>
      </c>
      <c r="J59">
        <v>1058.5999999999999</v>
      </c>
      <c r="K59">
        <v>1103.4000000000001</v>
      </c>
      <c r="L59">
        <v>1165</v>
      </c>
      <c r="M59">
        <v>1109</v>
      </c>
      <c r="N59">
        <v>956.6</v>
      </c>
      <c r="O59">
        <v>1063.9000000000001</v>
      </c>
      <c r="P59">
        <v>1254</v>
      </c>
      <c r="Q59">
        <v>1145</v>
      </c>
      <c r="R59">
        <v>1260.0999999999999</v>
      </c>
    </row>
    <row r="60" spans="1:19" x14ac:dyDescent="0.3">
      <c r="A60" t="s">
        <v>114</v>
      </c>
      <c r="B60" t="s">
        <v>81</v>
      </c>
      <c r="C60">
        <v>77.7</v>
      </c>
      <c r="D60">
        <v>103</v>
      </c>
      <c r="E60">
        <v>73</v>
      </c>
      <c r="F60">
        <v>102.3</v>
      </c>
      <c r="G60">
        <v>78.599999999999994</v>
      </c>
      <c r="H60">
        <v>90</v>
      </c>
      <c r="I60">
        <v>-71</v>
      </c>
      <c r="J60">
        <v>39.4</v>
      </c>
      <c r="K60">
        <v>45.5</v>
      </c>
      <c r="L60">
        <v>4</v>
      </c>
      <c r="M60">
        <v>32</v>
      </c>
      <c r="N60">
        <v>20.5</v>
      </c>
      <c r="O60">
        <v>29.5</v>
      </c>
      <c r="P60">
        <v>120</v>
      </c>
      <c r="Q60">
        <v>65</v>
      </c>
      <c r="R60">
        <v>37.5</v>
      </c>
    </row>
    <row r="61" spans="1:19" x14ac:dyDescent="0.3">
      <c r="A61" t="s">
        <v>114</v>
      </c>
      <c r="B61" t="s">
        <v>82</v>
      </c>
      <c r="C61">
        <v>9.9</v>
      </c>
      <c r="D61">
        <v>11.5</v>
      </c>
      <c r="E61">
        <v>9.1999999999999993</v>
      </c>
      <c r="F61">
        <v>11.8</v>
      </c>
      <c r="G61">
        <v>7.1</v>
      </c>
      <c r="H61">
        <v>7.8</v>
      </c>
      <c r="I61">
        <v>-7.2</v>
      </c>
      <c r="J61">
        <v>3.7</v>
      </c>
      <c r="K61">
        <v>4.0999999999999996</v>
      </c>
      <c r="L61">
        <v>0.3</v>
      </c>
      <c r="M61">
        <v>2.9</v>
      </c>
      <c r="N61">
        <v>2.1</v>
      </c>
      <c r="O61">
        <v>2.8</v>
      </c>
      <c r="P61">
        <v>9.6</v>
      </c>
      <c r="Q61">
        <v>5.7</v>
      </c>
      <c r="R61">
        <v>3</v>
      </c>
    </row>
    <row r="62" spans="1:19" x14ac:dyDescent="0.3">
      <c r="A62" t="s">
        <v>114</v>
      </c>
      <c r="B62" t="s">
        <v>83</v>
      </c>
      <c r="G62">
        <v>39.700000000000003</v>
      </c>
      <c r="H62">
        <v>28.2</v>
      </c>
      <c r="I62">
        <v>24.1</v>
      </c>
      <c r="J62">
        <v>22.5</v>
      </c>
      <c r="K62">
        <v>0.3</v>
      </c>
      <c r="L62">
        <v>1.4</v>
      </c>
      <c r="M62">
        <v>12.2</v>
      </c>
      <c r="N62">
        <v>-9.6</v>
      </c>
      <c r="O62">
        <v>-3.6</v>
      </c>
      <c r="P62">
        <v>7.6</v>
      </c>
      <c r="Q62">
        <v>3.2</v>
      </c>
      <c r="R62">
        <v>31.7</v>
      </c>
    </row>
    <row r="63" spans="1:19" x14ac:dyDescent="0.3">
      <c r="A63" t="s">
        <v>114</v>
      </c>
      <c r="B63" t="s">
        <v>84</v>
      </c>
      <c r="D63">
        <v>13.7</v>
      </c>
      <c r="E63">
        <v>-11.2</v>
      </c>
      <c r="F63">
        <v>8.6</v>
      </c>
      <c r="G63">
        <v>27.3</v>
      </c>
      <c r="H63">
        <v>4.4000000000000004</v>
      </c>
      <c r="I63">
        <v>-14</v>
      </c>
      <c r="J63">
        <v>7.1</v>
      </c>
      <c r="K63">
        <v>4.2</v>
      </c>
      <c r="L63">
        <v>5.6</v>
      </c>
      <c r="M63">
        <v>-4.8</v>
      </c>
      <c r="N63">
        <v>-13.7</v>
      </c>
      <c r="O63">
        <v>11.2</v>
      </c>
      <c r="P63">
        <v>17.899999999999999</v>
      </c>
      <c r="Q63">
        <v>-8.6999999999999993</v>
      </c>
      <c r="R63">
        <v>10.1</v>
      </c>
    </row>
    <row r="64" spans="1:19" x14ac:dyDescent="0.3">
      <c r="A64" t="s">
        <v>114</v>
      </c>
      <c r="B64" t="s">
        <v>85</v>
      </c>
      <c r="G64">
        <v>1.2</v>
      </c>
      <c r="H64">
        <v>-12.6</v>
      </c>
      <c r="I64" t="s">
        <v>88</v>
      </c>
      <c r="J64">
        <v>-61.5</v>
      </c>
      <c r="K64">
        <v>-42.1</v>
      </c>
      <c r="L64">
        <v>-95.6</v>
      </c>
      <c r="M64" t="s">
        <v>86</v>
      </c>
      <c r="N64">
        <v>-48</v>
      </c>
      <c r="O64">
        <v>-35.200000000000003</v>
      </c>
      <c r="P64">
        <v>2900</v>
      </c>
      <c r="Q64">
        <v>103.1</v>
      </c>
      <c r="R64">
        <v>82.9</v>
      </c>
    </row>
    <row r="65" spans="1:18" x14ac:dyDescent="0.3">
      <c r="A65" t="s">
        <v>114</v>
      </c>
      <c r="B65" t="s">
        <v>87</v>
      </c>
      <c r="D65">
        <v>32.6</v>
      </c>
      <c r="E65">
        <v>-29.1</v>
      </c>
      <c r="F65">
        <v>40.1</v>
      </c>
      <c r="G65">
        <v>-23.2</v>
      </c>
      <c r="H65">
        <v>14.5</v>
      </c>
      <c r="I65" t="s">
        <v>88</v>
      </c>
      <c r="J65" t="s">
        <v>86</v>
      </c>
      <c r="K65">
        <v>15.5</v>
      </c>
      <c r="L65">
        <v>-91.2</v>
      </c>
      <c r="M65">
        <v>700</v>
      </c>
      <c r="N65">
        <v>-35.9</v>
      </c>
      <c r="O65">
        <v>43.9</v>
      </c>
      <c r="P65">
        <v>306.8</v>
      </c>
      <c r="Q65">
        <v>-45.8</v>
      </c>
      <c r="R65">
        <v>-42.3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8BFA-2E67-450B-9483-6DB542FD88AC}">
  <dimension ref="A1:S76"/>
  <sheetViews>
    <sheetView topLeftCell="A56" workbookViewId="0">
      <selection activeCell="F84" sqref="F84"/>
    </sheetView>
  </sheetViews>
  <sheetFormatPr defaultRowHeight="16.5" x14ac:dyDescent="0.3"/>
  <cols>
    <col min="1" max="1" width="13" bestFit="1" customWidth="1"/>
  </cols>
  <sheetData>
    <row r="1" spans="1:19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108</v>
      </c>
    </row>
    <row r="2" spans="1:19" x14ac:dyDescent="0.3">
      <c r="A2" t="s">
        <v>115</v>
      </c>
      <c r="B2" t="s">
        <v>80</v>
      </c>
      <c r="C2">
        <v>2696.2</v>
      </c>
      <c r="D2">
        <v>2897</v>
      </c>
      <c r="E2">
        <v>2906</v>
      </c>
      <c r="F2">
        <v>3030.8</v>
      </c>
      <c r="G2">
        <v>2983.6</v>
      </c>
      <c r="H2">
        <v>3221</v>
      </c>
      <c r="I2">
        <v>3319</v>
      </c>
      <c r="J2">
        <v>3277.4</v>
      </c>
      <c r="K2">
        <v>3224.1</v>
      </c>
      <c r="L2">
        <v>3502</v>
      </c>
      <c r="M2">
        <v>3409</v>
      </c>
      <c r="N2">
        <v>3617.9</v>
      </c>
      <c r="O2">
        <v>3357.9</v>
      </c>
      <c r="P2">
        <v>3605</v>
      </c>
      <c r="Q2">
        <v>3585</v>
      </c>
      <c r="R2">
        <v>3679.1</v>
      </c>
      <c r="S2">
        <v>3161</v>
      </c>
    </row>
    <row r="3" spans="1:19" x14ac:dyDescent="0.3">
      <c r="A3" t="s">
        <v>115</v>
      </c>
      <c r="B3" t="s">
        <v>81</v>
      </c>
      <c r="C3">
        <v>225.6</v>
      </c>
      <c r="D3">
        <v>187</v>
      </c>
      <c r="E3">
        <v>227</v>
      </c>
      <c r="F3">
        <v>249.4</v>
      </c>
      <c r="G3">
        <v>230.5</v>
      </c>
      <c r="H3">
        <v>300</v>
      </c>
      <c r="I3">
        <v>301</v>
      </c>
      <c r="J3">
        <v>126.5</v>
      </c>
      <c r="K3">
        <v>244.7</v>
      </c>
      <c r="L3">
        <v>401</v>
      </c>
      <c r="M3">
        <v>294</v>
      </c>
      <c r="N3">
        <v>286.3</v>
      </c>
      <c r="O3">
        <v>296.60000000000002</v>
      </c>
      <c r="P3">
        <v>423</v>
      </c>
      <c r="Q3">
        <v>373</v>
      </c>
      <c r="R3">
        <v>386.4</v>
      </c>
      <c r="S3">
        <v>420</v>
      </c>
    </row>
    <row r="4" spans="1:19" x14ac:dyDescent="0.3">
      <c r="A4" t="s">
        <v>115</v>
      </c>
      <c r="B4" t="s">
        <v>82</v>
      </c>
      <c r="C4">
        <v>8.4</v>
      </c>
      <c r="D4">
        <v>6.5</v>
      </c>
      <c r="E4">
        <v>7.8</v>
      </c>
      <c r="F4">
        <v>8.1999999999999993</v>
      </c>
      <c r="G4">
        <v>7.7</v>
      </c>
      <c r="H4">
        <v>9.3000000000000007</v>
      </c>
      <c r="I4">
        <v>9.1</v>
      </c>
      <c r="J4">
        <v>3.9</v>
      </c>
      <c r="K4">
        <v>7.6</v>
      </c>
      <c r="L4">
        <v>11.5</v>
      </c>
      <c r="M4">
        <v>8.6</v>
      </c>
      <c r="N4">
        <v>7.9</v>
      </c>
      <c r="O4">
        <v>8.8000000000000007</v>
      </c>
      <c r="P4">
        <v>11.7</v>
      </c>
      <c r="Q4">
        <v>10.4</v>
      </c>
      <c r="R4">
        <v>10.5</v>
      </c>
      <c r="S4" s="77">
        <f>S3/S2*100</f>
        <v>13.286934514394181</v>
      </c>
    </row>
    <row r="5" spans="1:19" x14ac:dyDescent="0.3">
      <c r="A5" t="s">
        <v>115</v>
      </c>
      <c r="B5" t="s">
        <v>83</v>
      </c>
      <c r="G5">
        <v>10.7</v>
      </c>
      <c r="H5">
        <v>11.2</v>
      </c>
      <c r="I5">
        <v>14.2</v>
      </c>
      <c r="J5">
        <v>8.1</v>
      </c>
      <c r="K5">
        <v>8.1</v>
      </c>
      <c r="L5">
        <v>8.6999999999999993</v>
      </c>
      <c r="M5">
        <v>2.7</v>
      </c>
      <c r="N5">
        <v>10.4</v>
      </c>
      <c r="O5">
        <v>4.0999999999999996</v>
      </c>
      <c r="P5">
        <v>2.9</v>
      </c>
      <c r="Q5">
        <v>5.2</v>
      </c>
      <c r="R5">
        <v>1.7</v>
      </c>
    </row>
    <row r="6" spans="1:19" x14ac:dyDescent="0.3">
      <c r="A6" t="s">
        <v>115</v>
      </c>
      <c r="B6" t="s">
        <v>84</v>
      </c>
      <c r="D6">
        <v>7.4</v>
      </c>
      <c r="E6">
        <v>0.3</v>
      </c>
      <c r="F6">
        <v>4.3</v>
      </c>
      <c r="G6">
        <v>-1.6</v>
      </c>
      <c r="H6">
        <v>8</v>
      </c>
      <c r="I6">
        <v>3</v>
      </c>
      <c r="J6">
        <v>-1.3</v>
      </c>
      <c r="K6">
        <v>-1.6</v>
      </c>
      <c r="L6">
        <v>8.6</v>
      </c>
      <c r="M6">
        <v>-2.7</v>
      </c>
      <c r="N6">
        <v>6.1</v>
      </c>
      <c r="O6">
        <v>-7.2</v>
      </c>
      <c r="P6">
        <v>7.4</v>
      </c>
      <c r="Q6">
        <v>-0.6</v>
      </c>
      <c r="R6">
        <v>2.6</v>
      </c>
    </row>
    <row r="7" spans="1:19" x14ac:dyDescent="0.3">
      <c r="A7" t="s">
        <v>115</v>
      </c>
      <c r="B7" t="s">
        <v>85</v>
      </c>
      <c r="G7">
        <v>2.2000000000000002</v>
      </c>
      <c r="H7">
        <v>60.4</v>
      </c>
      <c r="I7">
        <v>32.6</v>
      </c>
      <c r="J7">
        <v>-49.3</v>
      </c>
      <c r="K7">
        <v>6.2</v>
      </c>
      <c r="L7">
        <v>33.700000000000003</v>
      </c>
      <c r="M7">
        <v>-2.2999999999999998</v>
      </c>
      <c r="N7">
        <v>126.3</v>
      </c>
      <c r="O7">
        <v>21.2</v>
      </c>
      <c r="P7">
        <v>5.5</v>
      </c>
      <c r="Q7">
        <v>26.9</v>
      </c>
      <c r="R7">
        <v>35</v>
      </c>
    </row>
    <row r="8" spans="1:19" x14ac:dyDescent="0.3">
      <c r="A8" t="s">
        <v>115</v>
      </c>
      <c r="B8" t="s">
        <v>87</v>
      </c>
      <c r="D8">
        <v>-17.100000000000001</v>
      </c>
      <c r="E8">
        <v>21.4</v>
      </c>
      <c r="F8">
        <v>9.9</v>
      </c>
      <c r="G8">
        <v>-7.6</v>
      </c>
      <c r="H8">
        <v>30.2</v>
      </c>
      <c r="I8">
        <v>0.3</v>
      </c>
      <c r="J8">
        <v>-58</v>
      </c>
      <c r="K8">
        <v>93.4</v>
      </c>
      <c r="L8">
        <v>63.9</v>
      </c>
      <c r="M8">
        <v>-26.7</v>
      </c>
      <c r="N8">
        <v>-2.6</v>
      </c>
      <c r="O8">
        <v>3.6</v>
      </c>
      <c r="P8">
        <v>42.6</v>
      </c>
      <c r="Q8">
        <v>-11.8</v>
      </c>
      <c r="R8">
        <v>3.6</v>
      </c>
    </row>
    <row r="9" spans="1:19" x14ac:dyDescent="0.3">
      <c r="A9" t="s">
        <v>116</v>
      </c>
      <c r="B9" t="s">
        <v>80</v>
      </c>
      <c r="C9">
        <v>318.2</v>
      </c>
      <c r="D9">
        <v>439</v>
      </c>
      <c r="E9">
        <v>699</v>
      </c>
      <c r="F9">
        <v>392.8</v>
      </c>
      <c r="G9">
        <v>397.6</v>
      </c>
      <c r="H9">
        <v>498</v>
      </c>
      <c r="I9">
        <v>533</v>
      </c>
      <c r="J9">
        <v>522.4</v>
      </c>
      <c r="K9">
        <v>426.7</v>
      </c>
      <c r="L9">
        <v>518</v>
      </c>
      <c r="M9">
        <v>587</v>
      </c>
      <c r="N9">
        <v>679.3</v>
      </c>
      <c r="O9">
        <v>545.9</v>
      </c>
      <c r="P9">
        <v>650</v>
      </c>
      <c r="Q9">
        <v>539</v>
      </c>
      <c r="R9">
        <v>551.1</v>
      </c>
      <c r="S9">
        <v>639.6</v>
      </c>
    </row>
    <row r="10" spans="1:19" x14ac:dyDescent="0.3">
      <c r="A10" t="s">
        <v>116</v>
      </c>
      <c r="B10" t="s">
        <v>81</v>
      </c>
      <c r="C10">
        <v>-44.1</v>
      </c>
      <c r="D10">
        <v>44</v>
      </c>
      <c r="E10">
        <v>339</v>
      </c>
      <c r="F10">
        <v>6.1</v>
      </c>
      <c r="G10">
        <v>54.7</v>
      </c>
      <c r="H10">
        <v>104</v>
      </c>
      <c r="I10">
        <v>145</v>
      </c>
      <c r="J10">
        <v>163.30000000000001</v>
      </c>
      <c r="K10">
        <v>17.7</v>
      </c>
      <c r="L10">
        <v>96</v>
      </c>
      <c r="M10">
        <v>36</v>
      </c>
      <c r="N10">
        <v>23.3</v>
      </c>
      <c r="O10">
        <v>-9.3000000000000007</v>
      </c>
      <c r="P10">
        <v>143</v>
      </c>
      <c r="Q10">
        <v>60</v>
      </c>
      <c r="R10">
        <v>9.3000000000000007</v>
      </c>
      <c r="S10">
        <v>54.8</v>
      </c>
    </row>
    <row r="11" spans="1:19" x14ac:dyDescent="0.3">
      <c r="A11" t="s">
        <v>116</v>
      </c>
      <c r="B11" t="s">
        <v>82</v>
      </c>
      <c r="C11">
        <v>-13.9</v>
      </c>
      <c r="D11">
        <v>10</v>
      </c>
      <c r="E11">
        <v>48.5</v>
      </c>
      <c r="F11">
        <v>1.6</v>
      </c>
      <c r="G11">
        <v>13.8</v>
      </c>
      <c r="H11">
        <v>20.9</v>
      </c>
      <c r="I11">
        <v>27.2</v>
      </c>
      <c r="J11">
        <v>31.3</v>
      </c>
      <c r="K11">
        <v>4.0999999999999996</v>
      </c>
      <c r="L11">
        <v>18.5</v>
      </c>
      <c r="M11">
        <v>6.1</v>
      </c>
      <c r="N11">
        <v>3.4</v>
      </c>
      <c r="O11">
        <v>-1.7</v>
      </c>
      <c r="P11">
        <v>22</v>
      </c>
      <c r="Q11">
        <v>11.1</v>
      </c>
      <c r="R11">
        <v>1.7</v>
      </c>
      <c r="S11">
        <v>8.6</v>
      </c>
    </row>
    <row r="12" spans="1:19" x14ac:dyDescent="0.3">
      <c r="A12" t="s">
        <v>116</v>
      </c>
      <c r="B12" t="s">
        <v>83</v>
      </c>
      <c r="G12">
        <v>25</v>
      </c>
      <c r="H12">
        <v>13.4</v>
      </c>
      <c r="I12">
        <v>-23.7</v>
      </c>
      <c r="J12">
        <v>33</v>
      </c>
      <c r="K12">
        <v>7.3</v>
      </c>
      <c r="L12">
        <v>4</v>
      </c>
      <c r="M12">
        <v>10.1</v>
      </c>
      <c r="N12">
        <v>30</v>
      </c>
      <c r="O12">
        <v>27.9</v>
      </c>
      <c r="P12">
        <v>25.5</v>
      </c>
      <c r="Q12">
        <v>-8.1999999999999993</v>
      </c>
      <c r="R12">
        <v>-18.899999999999999</v>
      </c>
      <c r="S12">
        <v>17.2</v>
      </c>
    </row>
    <row r="13" spans="1:19" x14ac:dyDescent="0.3">
      <c r="A13" t="s">
        <v>116</v>
      </c>
      <c r="B13" t="s">
        <v>84</v>
      </c>
      <c r="D13">
        <v>38</v>
      </c>
      <c r="E13">
        <v>59.2</v>
      </c>
      <c r="F13">
        <v>-43.8</v>
      </c>
      <c r="G13">
        <v>1.2</v>
      </c>
      <c r="H13">
        <v>25.3</v>
      </c>
      <c r="I13">
        <v>7</v>
      </c>
      <c r="J13">
        <v>-2</v>
      </c>
      <c r="K13">
        <v>-18.3</v>
      </c>
      <c r="L13">
        <v>21.4</v>
      </c>
      <c r="M13">
        <v>13.3</v>
      </c>
      <c r="N13">
        <v>15.7</v>
      </c>
      <c r="O13">
        <v>-19.600000000000001</v>
      </c>
      <c r="P13">
        <v>19.100000000000001</v>
      </c>
      <c r="Q13">
        <v>-17.100000000000001</v>
      </c>
      <c r="R13">
        <v>2.2000000000000002</v>
      </c>
      <c r="S13">
        <v>16.100000000000001</v>
      </c>
    </row>
    <row r="14" spans="1:19" x14ac:dyDescent="0.3">
      <c r="A14" t="s">
        <v>116</v>
      </c>
      <c r="B14" t="s">
        <v>85</v>
      </c>
      <c r="G14" t="s">
        <v>86</v>
      </c>
      <c r="H14">
        <v>136.4</v>
      </c>
      <c r="I14">
        <v>-57.2</v>
      </c>
      <c r="J14">
        <v>2577</v>
      </c>
      <c r="K14">
        <v>-67.599999999999994</v>
      </c>
      <c r="L14">
        <v>-7.7</v>
      </c>
      <c r="M14">
        <v>-75.2</v>
      </c>
      <c r="N14">
        <v>-85.7</v>
      </c>
      <c r="O14" t="s">
        <v>88</v>
      </c>
      <c r="P14">
        <v>49</v>
      </c>
      <c r="Q14">
        <v>66.7</v>
      </c>
      <c r="R14">
        <v>-60.1</v>
      </c>
      <c r="S14" t="s">
        <v>86</v>
      </c>
    </row>
    <row r="15" spans="1:19" x14ac:dyDescent="0.3">
      <c r="A15" t="s">
        <v>116</v>
      </c>
      <c r="B15" t="s">
        <v>87</v>
      </c>
      <c r="D15" t="s">
        <v>86</v>
      </c>
      <c r="E15">
        <v>670.5</v>
      </c>
      <c r="F15">
        <v>-98.2</v>
      </c>
      <c r="G15">
        <v>796.7</v>
      </c>
      <c r="H15">
        <v>90.1</v>
      </c>
      <c r="I15">
        <v>39.4</v>
      </c>
      <c r="J15">
        <v>12.6</v>
      </c>
      <c r="K15">
        <v>-89.2</v>
      </c>
      <c r="L15">
        <v>442.4</v>
      </c>
      <c r="M15">
        <v>-62.5</v>
      </c>
      <c r="N15">
        <v>-35.299999999999997</v>
      </c>
      <c r="O15" t="s">
        <v>88</v>
      </c>
      <c r="P15" t="s">
        <v>86</v>
      </c>
      <c r="Q15">
        <v>-58</v>
      </c>
      <c r="R15">
        <v>-84.5</v>
      </c>
      <c r="S15">
        <v>489.2</v>
      </c>
    </row>
    <row r="16" spans="1:19" x14ac:dyDescent="0.3">
      <c r="A16" t="s">
        <v>117</v>
      </c>
      <c r="B16" t="s">
        <v>80</v>
      </c>
      <c r="C16">
        <v>638.20000000000005</v>
      </c>
      <c r="D16">
        <v>645</v>
      </c>
      <c r="E16">
        <v>558</v>
      </c>
      <c r="F16">
        <v>610.79999999999995</v>
      </c>
      <c r="G16">
        <v>649</v>
      </c>
      <c r="H16">
        <v>674</v>
      </c>
      <c r="I16">
        <v>707</v>
      </c>
      <c r="J16">
        <v>787</v>
      </c>
      <c r="K16">
        <v>643.79999999999995</v>
      </c>
      <c r="L16">
        <v>816</v>
      </c>
      <c r="M16">
        <v>848</v>
      </c>
      <c r="N16">
        <v>889.2</v>
      </c>
      <c r="O16">
        <v>743.1</v>
      </c>
      <c r="P16">
        <v>954</v>
      </c>
      <c r="Q16">
        <v>1051</v>
      </c>
      <c r="R16">
        <v>981.9</v>
      </c>
      <c r="S16">
        <v>898</v>
      </c>
    </row>
    <row r="17" spans="1:19" x14ac:dyDescent="0.3">
      <c r="A17" t="s">
        <v>117</v>
      </c>
      <c r="B17" t="s">
        <v>81</v>
      </c>
      <c r="C17">
        <v>294.60000000000002</v>
      </c>
      <c r="D17">
        <v>266</v>
      </c>
      <c r="E17">
        <v>214</v>
      </c>
      <c r="F17">
        <v>197.4</v>
      </c>
      <c r="G17">
        <v>249.9</v>
      </c>
      <c r="H17">
        <v>223</v>
      </c>
      <c r="I17">
        <v>248</v>
      </c>
      <c r="J17">
        <v>293.10000000000002</v>
      </c>
      <c r="K17">
        <v>185</v>
      </c>
      <c r="L17">
        <v>280</v>
      </c>
      <c r="M17">
        <v>346</v>
      </c>
      <c r="N17">
        <v>367</v>
      </c>
      <c r="O17">
        <v>239.6</v>
      </c>
      <c r="P17">
        <v>424</v>
      </c>
      <c r="Q17">
        <v>534</v>
      </c>
      <c r="R17">
        <v>464.4</v>
      </c>
      <c r="S17">
        <v>389</v>
      </c>
    </row>
    <row r="18" spans="1:19" x14ac:dyDescent="0.3">
      <c r="A18" t="s">
        <v>117</v>
      </c>
      <c r="B18" t="s">
        <v>82</v>
      </c>
      <c r="C18">
        <v>46.2</v>
      </c>
      <c r="D18">
        <v>41.2</v>
      </c>
      <c r="E18">
        <v>38.4</v>
      </c>
      <c r="F18">
        <v>32.299999999999997</v>
      </c>
      <c r="G18">
        <v>38.5</v>
      </c>
      <c r="H18">
        <v>33.1</v>
      </c>
      <c r="I18">
        <v>35.1</v>
      </c>
      <c r="J18">
        <v>37.200000000000003</v>
      </c>
      <c r="K18">
        <v>28.7</v>
      </c>
      <c r="L18">
        <v>34.299999999999997</v>
      </c>
      <c r="M18">
        <v>40.799999999999997</v>
      </c>
      <c r="N18">
        <v>41.3</v>
      </c>
      <c r="O18">
        <v>32.200000000000003</v>
      </c>
      <c r="P18">
        <v>44.4</v>
      </c>
      <c r="Q18">
        <v>50.8</v>
      </c>
      <c r="R18">
        <v>47.3</v>
      </c>
      <c r="S18" s="77">
        <f>S17/S16*100</f>
        <v>43.318485523385306</v>
      </c>
    </row>
    <row r="19" spans="1:19" x14ac:dyDescent="0.3">
      <c r="A19" t="s">
        <v>117</v>
      </c>
      <c r="B19" t="s">
        <v>83</v>
      </c>
      <c r="G19">
        <v>1.7</v>
      </c>
      <c r="H19">
        <v>4.5</v>
      </c>
      <c r="I19">
        <v>26.7</v>
      </c>
      <c r="J19">
        <v>28.8</v>
      </c>
      <c r="K19">
        <v>-0.8</v>
      </c>
      <c r="L19">
        <v>21.1</v>
      </c>
      <c r="M19">
        <v>19.899999999999999</v>
      </c>
      <c r="N19">
        <v>13</v>
      </c>
      <c r="O19">
        <v>15.4</v>
      </c>
      <c r="P19">
        <v>16.899999999999999</v>
      </c>
      <c r="Q19">
        <v>23.9</v>
      </c>
      <c r="R19">
        <v>10.4</v>
      </c>
    </row>
    <row r="20" spans="1:19" x14ac:dyDescent="0.3">
      <c r="A20" t="s">
        <v>117</v>
      </c>
      <c r="B20" t="s">
        <v>84</v>
      </c>
      <c r="D20">
        <v>1.1000000000000001</v>
      </c>
      <c r="E20">
        <v>-13.5</v>
      </c>
      <c r="F20">
        <v>9.5</v>
      </c>
      <c r="G20">
        <v>6.3</v>
      </c>
      <c r="H20">
        <v>3.9</v>
      </c>
      <c r="I20">
        <v>4.9000000000000004</v>
      </c>
      <c r="J20">
        <v>11.3</v>
      </c>
      <c r="K20">
        <v>-18.2</v>
      </c>
      <c r="L20">
        <v>26.7</v>
      </c>
      <c r="M20">
        <v>3.9</v>
      </c>
      <c r="N20">
        <v>4.9000000000000004</v>
      </c>
      <c r="O20">
        <v>-16.399999999999999</v>
      </c>
      <c r="P20">
        <v>28.4</v>
      </c>
      <c r="Q20">
        <v>10.199999999999999</v>
      </c>
      <c r="R20">
        <v>-6.6</v>
      </c>
    </row>
    <row r="21" spans="1:19" x14ac:dyDescent="0.3">
      <c r="A21" t="s">
        <v>117</v>
      </c>
      <c r="B21" t="s">
        <v>85</v>
      </c>
      <c r="G21">
        <v>-15.2</v>
      </c>
      <c r="H21">
        <v>-16.2</v>
      </c>
      <c r="I21">
        <v>15.9</v>
      </c>
      <c r="J21">
        <v>48.5</v>
      </c>
      <c r="K21">
        <v>-26</v>
      </c>
      <c r="L21">
        <v>25.6</v>
      </c>
      <c r="M21">
        <v>39.5</v>
      </c>
      <c r="N21">
        <v>25.2</v>
      </c>
      <c r="O21">
        <v>29.5</v>
      </c>
      <c r="P21">
        <v>51.4</v>
      </c>
      <c r="Q21">
        <v>54.3</v>
      </c>
      <c r="R21">
        <v>26.5</v>
      </c>
    </row>
    <row r="22" spans="1:19" x14ac:dyDescent="0.3">
      <c r="A22" t="s">
        <v>117</v>
      </c>
      <c r="B22" t="s">
        <v>87</v>
      </c>
      <c r="D22">
        <v>-9.6999999999999993</v>
      </c>
      <c r="E22">
        <v>-19.5</v>
      </c>
      <c r="F22">
        <v>-7.8</v>
      </c>
      <c r="G22">
        <v>26.6</v>
      </c>
      <c r="H22">
        <v>-10.8</v>
      </c>
      <c r="I22">
        <v>11.2</v>
      </c>
      <c r="J22">
        <v>18.2</v>
      </c>
      <c r="K22">
        <v>-36.9</v>
      </c>
      <c r="L22">
        <v>51.4</v>
      </c>
      <c r="M22">
        <v>23.6</v>
      </c>
      <c r="N22">
        <v>6.1</v>
      </c>
      <c r="O22">
        <v>-34.700000000000003</v>
      </c>
      <c r="P22">
        <v>77</v>
      </c>
      <c r="Q22">
        <v>25.9</v>
      </c>
      <c r="R22">
        <v>-13</v>
      </c>
    </row>
    <row r="23" spans="1:19" x14ac:dyDescent="0.3">
      <c r="A23" t="s">
        <v>118</v>
      </c>
      <c r="B23" t="s">
        <v>80</v>
      </c>
      <c r="C23">
        <v>75.3</v>
      </c>
      <c r="D23">
        <v>82</v>
      </c>
      <c r="E23">
        <v>73</v>
      </c>
      <c r="F23">
        <v>101.7</v>
      </c>
      <c r="G23">
        <v>96.1</v>
      </c>
      <c r="H23">
        <v>103</v>
      </c>
      <c r="I23">
        <v>120</v>
      </c>
      <c r="J23">
        <v>140.9</v>
      </c>
      <c r="K23">
        <v>133.9</v>
      </c>
      <c r="L23">
        <v>160</v>
      </c>
      <c r="M23">
        <v>142</v>
      </c>
      <c r="N23">
        <v>151.1</v>
      </c>
      <c r="O23">
        <v>172.3</v>
      </c>
      <c r="P23">
        <v>173</v>
      </c>
      <c r="Q23">
        <v>150</v>
      </c>
      <c r="R23">
        <v>189.7</v>
      </c>
    </row>
    <row r="24" spans="1:19" x14ac:dyDescent="0.3">
      <c r="A24" t="s">
        <v>118</v>
      </c>
      <c r="B24" t="s">
        <v>81</v>
      </c>
      <c r="C24">
        <v>9.6</v>
      </c>
      <c r="D24">
        <v>8</v>
      </c>
      <c r="E24">
        <v>-12</v>
      </c>
      <c r="F24">
        <v>17.399999999999999</v>
      </c>
      <c r="G24">
        <v>5</v>
      </c>
      <c r="H24">
        <v>11</v>
      </c>
      <c r="I24">
        <v>11</v>
      </c>
      <c r="J24">
        <v>13</v>
      </c>
      <c r="K24">
        <v>11</v>
      </c>
      <c r="L24">
        <v>9</v>
      </c>
      <c r="M24">
        <v>5</v>
      </c>
      <c r="N24">
        <v>1</v>
      </c>
      <c r="O24">
        <v>17.3</v>
      </c>
      <c r="P24">
        <v>22</v>
      </c>
      <c r="Q24">
        <v>2</v>
      </c>
      <c r="R24">
        <v>-0.3</v>
      </c>
    </row>
    <row r="25" spans="1:19" x14ac:dyDescent="0.3">
      <c r="A25" t="s">
        <v>118</v>
      </c>
      <c r="B25" t="s">
        <v>82</v>
      </c>
      <c r="C25">
        <v>12.7</v>
      </c>
      <c r="D25">
        <v>9.8000000000000007</v>
      </c>
      <c r="E25">
        <v>-16.399999999999999</v>
      </c>
      <c r="F25">
        <v>17.100000000000001</v>
      </c>
      <c r="G25">
        <v>5.2</v>
      </c>
      <c r="H25">
        <v>10.7</v>
      </c>
      <c r="I25">
        <v>9.1999999999999993</v>
      </c>
      <c r="J25">
        <v>9.1999999999999993</v>
      </c>
      <c r="K25">
        <v>8.1999999999999993</v>
      </c>
      <c r="L25">
        <v>5.6</v>
      </c>
      <c r="M25">
        <v>3.5</v>
      </c>
      <c r="N25">
        <v>0.7</v>
      </c>
      <c r="O25">
        <v>10</v>
      </c>
      <c r="P25">
        <v>12.7</v>
      </c>
      <c r="Q25">
        <v>1.3</v>
      </c>
      <c r="R25">
        <v>-0.2</v>
      </c>
    </row>
    <row r="26" spans="1:19" x14ac:dyDescent="0.3">
      <c r="A26" t="s">
        <v>118</v>
      </c>
      <c r="B26" t="s">
        <v>83</v>
      </c>
      <c r="G26">
        <v>27.6</v>
      </c>
      <c r="H26">
        <v>25.6</v>
      </c>
      <c r="I26">
        <v>64.400000000000006</v>
      </c>
      <c r="J26">
        <v>38.5</v>
      </c>
      <c r="K26">
        <v>39.299999999999997</v>
      </c>
      <c r="L26">
        <v>55.3</v>
      </c>
      <c r="M26">
        <v>18.3</v>
      </c>
      <c r="N26">
        <v>7.2</v>
      </c>
      <c r="O26">
        <v>28.7</v>
      </c>
      <c r="P26">
        <v>8.1</v>
      </c>
      <c r="Q26">
        <v>5.6</v>
      </c>
      <c r="R26">
        <v>25.5</v>
      </c>
    </row>
    <row r="27" spans="1:19" x14ac:dyDescent="0.3">
      <c r="A27" t="s">
        <v>118</v>
      </c>
      <c r="B27" t="s">
        <v>84</v>
      </c>
      <c r="D27">
        <v>8.9</v>
      </c>
      <c r="E27">
        <v>-11</v>
      </c>
      <c r="F27">
        <v>39.299999999999997</v>
      </c>
      <c r="G27">
        <v>-5.5</v>
      </c>
      <c r="H27">
        <v>7.2</v>
      </c>
      <c r="I27">
        <v>16.5</v>
      </c>
      <c r="J27">
        <v>17.399999999999999</v>
      </c>
      <c r="K27">
        <v>-5</v>
      </c>
      <c r="L27">
        <v>19.5</v>
      </c>
      <c r="M27">
        <v>-11.2</v>
      </c>
      <c r="N27">
        <v>6.4</v>
      </c>
      <c r="O27">
        <v>14</v>
      </c>
      <c r="P27">
        <v>0.4</v>
      </c>
      <c r="Q27">
        <v>-13.3</v>
      </c>
      <c r="R27">
        <v>26.5</v>
      </c>
    </row>
    <row r="28" spans="1:19" x14ac:dyDescent="0.3">
      <c r="A28" t="s">
        <v>118</v>
      </c>
      <c r="B28" t="s">
        <v>85</v>
      </c>
      <c r="G28">
        <v>-47.9</v>
      </c>
      <c r="H28">
        <v>37.5</v>
      </c>
      <c r="I28" t="s">
        <v>86</v>
      </c>
      <c r="J28">
        <v>-25.3</v>
      </c>
      <c r="K28">
        <v>120</v>
      </c>
      <c r="L28">
        <v>-18.2</v>
      </c>
      <c r="M28">
        <v>-54.5</v>
      </c>
      <c r="N28">
        <v>-92.3</v>
      </c>
      <c r="O28">
        <v>57.3</v>
      </c>
      <c r="P28">
        <v>144.4</v>
      </c>
      <c r="Q28">
        <v>-60</v>
      </c>
      <c r="R28" t="s">
        <v>88</v>
      </c>
    </row>
    <row r="29" spans="1:19" x14ac:dyDescent="0.3">
      <c r="A29" t="s">
        <v>118</v>
      </c>
      <c r="B29" t="s">
        <v>87</v>
      </c>
      <c r="D29">
        <v>-16.7</v>
      </c>
      <c r="E29" t="s">
        <v>88</v>
      </c>
      <c r="F29" t="s">
        <v>86</v>
      </c>
      <c r="G29">
        <v>-71.3</v>
      </c>
      <c r="H29">
        <v>120</v>
      </c>
      <c r="I29">
        <v>0</v>
      </c>
      <c r="J29">
        <v>18.2</v>
      </c>
      <c r="K29">
        <v>-15.4</v>
      </c>
      <c r="L29">
        <v>-18.2</v>
      </c>
      <c r="M29">
        <v>-44.4</v>
      </c>
      <c r="N29">
        <v>-80</v>
      </c>
      <c r="O29">
        <v>1630</v>
      </c>
      <c r="P29">
        <v>27.2</v>
      </c>
      <c r="Q29">
        <v>-90.9</v>
      </c>
      <c r="R29" t="s">
        <v>88</v>
      </c>
    </row>
    <row r="30" spans="1:19" x14ac:dyDescent="0.3">
      <c r="A30" t="s">
        <v>119</v>
      </c>
      <c r="B30" t="s">
        <v>80</v>
      </c>
      <c r="E30">
        <v>81</v>
      </c>
      <c r="F30">
        <v>374</v>
      </c>
      <c r="G30">
        <v>120.2</v>
      </c>
      <c r="H30">
        <v>141</v>
      </c>
      <c r="I30">
        <v>141</v>
      </c>
      <c r="J30">
        <v>164.8</v>
      </c>
      <c r="K30">
        <v>124.1</v>
      </c>
      <c r="L30">
        <v>190</v>
      </c>
      <c r="M30">
        <v>175</v>
      </c>
      <c r="N30">
        <v>160.9</v>
      </c>
      <c r="O30">
        <v>96.1</v>
      </c>
      <c r="P30">
        <v>113</v>
      </c>
      <c r="Q30">
        <v>164</v>
      </c>
      <c r="R30">
        <v>290.89999999999998</v>
      </c>
      <c r="S30">
        <v>229.8</v>
      </c>
    </row>
    <row r="31" spans="1:19" x14ac:dyDescent="0.3">
      <c r="A31" t="s">
        <v>119</v>
      </c>
      <c r="B31" t="s">
        <v>81</v>
      </c>
      <c r="E31">
        <v>36</v>
      </c>
      <c r="F31">
        <v>182</v>
      </c>
      <c r="G31">
        <v>56.1</v>
      </c>
      <c r="H31">
        <v>66</v>
      </c>
      <c r="I31">
        <v>64</v>
      </c>
      <c r="J31">
        <v>66.900000000000006</v>
      </c>
      <c r="K31">
        <v>55.2</v>
      </c>
      <c r="L31">
        <v>87</v>
      </c>
      <c r="M31">
        <v>75</v>
      </c>
      <c r="N31">
        <v>62.8</v>
      </c>
      <c r="O31">
        <v>24.2</v>
      </c>
      <c r="P31">
        <v>27</v>
      </c>
      <c r="Q31">
        <v>47</v>
      </c>
      <c r="R31">
        <v>138.80000000000001</v>
      </c>
      <c r="S31">
        <v>71</v>
      </c>
    </row>
    <row r="32" spans="1:19" x14ac:dyDescent="0.3">
      <c r="A32" t="s">
        <v>119</v>
      </c>
      <c r="B32" t="s">
        <v>82</v>
      </c>
      <c r="E32">
        <v>44.4</v>
      </c>
      <c r="F32">
        <v>48.7</v>
      </c>
      <c r="G32">
        <v>46.7</v>
      </c>
      <c r="H32">
        <v>46.8</v>
      </c>
      <c r="I32">
        <v>45.4</v>
      </c>
      <c r="J32">
        <v>40.6</v>
      </c>
      <c r="K32">
        <v>44.5</v>
      </c>
      <c r="L32">
        <v>45.8</v>
      </c>
      <c r="M32">
        <v>42.9</v>
      </c>
      <c r="N32">
        <v>39</v>
      </c>
      <c r="O32">
        <v>25.2</v>
      </c>
      <c r="P32">
        <v>23.9</v>
      </c>
      <c r="Q32">
        <v>28.7</v>
      </c>
      <c r="R32">
        <v>47.7</v>
      </c>
      <c r="S32">
        <v>30.9</v>
      </c>
    </row>
    <row r="33" spans="1:19" x14ac:dyDescent="0.3">
      <c r="A33" t="s">
        <v>119</v>
      </c>
      <c r="B33" t="s">
        <v>83</v>
      </c>
      <c r="I33">
        <v>74.099999999999994</v>
      </c>
      <c r="J33">
        <v>-55.9</v>
      </c>
      <c r="K33">
        <v>3.2</v>
      </c>
      <c r="L33">
        <v>34.799999999999997</v>
      </c>
      <c r="M33">
        <v>24.1</v>
      </c>
      <c r="N33">
        <v>-2.4</v>
      </c>
      <c r="O33">
        <v>-22.6</v>
      </c>
      <c r="P33">
        <v>-40.5</v>
      </c>
      <c r="Q33">
        <v>-6.3</v>
      </c>
      <c r="R33">
        <v>80.8</v>
      </c>
      <c r="S33">
        <v>139.1</v>
      </c>
    </row>
    <row r="34" spans="1:19" x14ac:dyDescent="0.3">
      <c r="A34" t="s">
        <v>119</v>
      </c>
      <c r="B34" t="s">
        <v>84</v>
      </c>
      <c r="F34">
        <v>361.7</v>
      </c>
      <c r="G34">
        <v>-67.900000000000006</v>
      </c>
      <c r="H34">
        <v>17.3</v>
      </c>
      <c r="I34">
        <v>0</v>
      </c>
      <c r="J34">
        <v>16.899999999999999</v>
      </c>
      <c r="K34">
        <v>-24.7</v>
      </c>
      <c r="L34">
        <v>53.1</v>
      </c>
      <c r="M34">
        <v>-7.9</v>
      </c>
      <c r="N34">
        <v>-8.1</v>
      </c>
      <c r="O34">
        <v>-40.299999999999997</v>
      </c>
      <c r="P34">
        <v>17.600000000000001</v>
      </c>
      <c r="Q34">
        <v>45.1</v>
      </c>
      <c r="R34">
        <v>77.400000000000006</v>
      </c>
      <c r="S34">
        <v>-21</v>
      </c>
    </row>
    <row r="35" spans="1:19" x14ac:dyDescent="0.3">
      <c r="A35" t="s">
        <v>119</v>
      </c>
      <c r="B35" t="s">
        <v>85</v>
      </c>
      <c r="I35">
        <v>77.8</v>
      </c>
      <c r="J35">
        <v>-63.2</v>
      </c>
      <c r="K35">
        <v>-1.6</v>
      </c>
      <c r="L35">
        <v>31.8</v>
      </c>
      <c r="M35">
        <v>17.2</v>
      </c>
      <c r="N35">
        <v>-6.1</v>
      </c>
      <c r="O35">
        <v>-56.2</v>
      </c>
      <c r="P35">
        <v>-69</v>
      </c>
      <c r="Q35">
        <v>-37.299999999999997</v>
      </c>
      <c r="R35">
        <v>121</v>
      </c>
      <c r="S35">
        <v>193.4</v>
      </c>
    </row>
    <row r="36" spans="1:19" x14ac:dyDescent="0.3">
      <c r="A36" t="s">
        <v>119</v>
      </c>
      <c r="B36" t="s">
        <v>87</v>
      </c>
      <c r="F36">
        <v>405.6</v>
      </c>
      <c r="G36">
        <v>-69.2</v>
      </c>
      <c r="H36">
        <v>17.600000000000001</v>
      </c>
      <c r="I36">
        <v>-3</v>
      </c>
      <c r="J36">
        <v>4.5</v>
      </c>
      <c r="K36">
        <v>-17.5</v>
      </c>
      <c r="L36">
        <v>57.6</v>
      </c>
      <c r="M36">
        <v>-13.8</v>
      </c>
      <c r="N36">
        <v>-16.3</v>
      </c>
      <c r="O36">
        <v>-61.5</v>
      </c>
      <c r="P36">
        <v>11.6</v>
      </c>
      <c r="Q36">
        <v>74.099999999999994</v>
      </c>
      <c r="R36">
        <v>195.3</v>
      </c>
      <c r="S36">
        <v>-48.8</v>
      </c>
    </row>
    <row r="37" spans="1:19" x14ac:dyDescent="0.3">
      <c r="A37" t="s">
        <v>120</v>
      </c>
      <c r="B37" t="s">
        <v>80</v>
      </c>
      <c r="C37">
        <v>345.4</v>
      </c>
      <c r="D37">
        <v>388</v>
      </c>
      <c r="E37">
        <v>387</v>
      </c>
      <c r="F37">
        <v>420.6</v>
      </c>
      <c r="G37">
        <v>452.7</v>
      </c>
      <c r="H37">
        <v>497</v>
      </c>
      <c r="I37">
        <v>462</v>
      </c>
      <c r="J37">
        <v>536.29999999999995</v>
      </c>
      <c r="K37">
        <v>554.4</v>
      </c>
      <c r="L37">
        <v>668</v>
      </c>
      <c r="M37">
        <v>688</v>
      </c>
      <c r="N37">
        <v>699.6</v>
      </c>
      <c r="O37">
        <v>747.2</v>
      </c>
      <c r="P37">
        <v>831</v>
      </c>
      <c r="Q37">
        <v>892</v>
      </c>
      <c r="R37">
        <v>1030.8</v>
      </c>
      <c r="S37">
        <v>1169</v>
      </c>
    </row>
    <row r="38" spans="1:19" x14ac:dyDescent="0.3">
      <c r="A38" t="s">
        <v>120</v>
      </c>
      <c r="B38" t="s">
        <v>81</v>
      </c>
      <c r="C38">
        <v>122.9</v>
      </c>
      <c r="D38">
        <v>139</v>
      </c>
      <c r="E38">
        <v>137</v>
      </c>
      <c r="F38">
        <v>126.1</v>
      </c>
      <c r="G38">
        <v>152.30000000000001</v>
      </c>
      <c r="H38">
        <v>174</v>
      </c>
      <c r="I38">
        <v>165</v>
      </c>
      <c r="J38">
        <v>167.7</v>
      </c>
      <c r="K38">
        <v>207.4</v>
      </c>
      <c r="L38">
        <v>236</v>
      </c>
      <c r="M38">
        <v>275</v>
      </c>
      <c r="N38">
        <v>204.6</v>
      </c>
      <c r="O38">
        <v>266.7</v>
      </c>
      <c r="P38">
        <v>308</v>
      </c>
      <c r="Q38">
        <v>349</v>
      </c>
      <c r="R38">
        <v>337.3</v>
      </c>
      <c r="S38">
        <v>447</v>
      </c>
    </row>
    <row r="39" spans="1:19" x14ac:dyDescent="0.3">
      <c r="A39" t="s">
        <v>120</v>
      </c>
      <c r="B39" t="s">
        <v>82</v>
      </c>
      <c r="C39">
        <v>35.6</v>
      </c>
      <c r="D39">
        <v>35.799999999999997</v>
      </c>
      <c r="E39">
        <v>35.4</v>
      </c>
      <c r="F39">
        <v>30</v>
      </c>
      <c r="G39">
        <v>33.6</v>
      </c>
      <c r="H39">
        <v>35</v>
      </c>
      <c r="I39">
        <v>35.700000000000003</v>
      </c>
      <c r="J39">
        <v>31.3</v>
      </c>
      <c r="K39">
        <v>37.4</v>
      </c>
      <c r="L39">
        <v>35.299999999999997</v>
      </c>
      <c r="M39">
        <v>40</v>
      </c>
      <c r="N39">
        <v>29.2</v>
      </c>
      <c r="O39">
        <v>35.700000000000003</v>
      </c>
      <c r="P39">
        <v>37.1</v>
      </c>
      <c r="Q39">
        <v>39.1</v>
      </c>
      <c r="R39">
        <v>32.700000000000003</v>
      </c>
      <c r="S39" s="77">
        <f>S38/S37*100</f>
        <v>38.237810094097519</v>
      </c>
    </row>
    <row r="40" spans="1:19" x14ac:dyDescent="0.3">
      <c r="A40" t="s">
        <v>120</v>
      </c>
      <c r="B40" t="s">
        <v>83</v>
      </c>
      <c r="G40">
        <v>31.1</v>
      </c>
      <c r="H40">
        <v>28.1</v>
      </c>
      <c r="I40">
        <v>19.399999999999999</v>
      </c>
      <c r="J40">
        <v>27.5</v>
      </c>
      <c r="K40">
        <v>22.5</v>
      </c>
      <c r="L40">
        <v>34.4</v>
      </c>
      <c r="M40">
        <v>48.9</v>
      </c>
      <c r="N40">
        <v>30.4</v>
      </c>
      <c r="O40">
        <v>34.799999999999997</v>
      </c>
      <c r="P40">
        <v>24.4</v>
      </c>
      <c r="Q40">
        <v>29.7</v>
      </c>
      <c r="R40">
        <v>47.3</v>
      </c>
    </row>
    <row r="41" spans="1:19" x14ac:dyDescent="0.3">
      <c r="A41" t="s">
        <v>120</v>
      </c>
      <c r="B41" t="s">
        <v>84</v>
      </c>
      <c r="D41">
        <v>12.3</v>
      </c>
      <c r="E41">
        <v>-0.3</v>
      </c>
      <c r="F41">
        <v>8.6999999999999993</v>
      </c>
      <c r="G41">
        <v>7.6</v>
      </c>
      <c r="H41">
        <v>9.8000000000000007</v>
      </c>
      <c r="I41">
        <v>-7</v>
      </c>
      <c r="J41">
        <v>16.100000000000001</v>
      </c>
      <c r="K41">
        <v>3.4</v>
      </c>
      <c r="L41">
        <v>20.5</v>
      </c>
      <c r="M41">
        <v>3</v>
      </c>
      <c r="N41">
        <v>1.7</v>
      </c>
      <c r="O41">
        <v>6.8</v>
      </c>
      <c r="P41">
        <v>11.2</v>
      </c>
      <c r="Q41">
        <v>7.3</v>
      </c>
      <c r="R41">
        <v>15.6</v>
      </c>
    </row>
    <row r="42" spans="1:19" x14ac:dyDescent="0.3">
      <c r="A42" t="s">
        <v>120</v>
      </c>
      <c r="B42" t="s">
        <v>85</v>
      </c>
      <c r="G42">
        <v>23.9</v>
      </c>
      <c r="H42">
        <v>25.2</v>
      </c>
      <c r="I42">
        <v>20.399999999999999</v>
      </c>
      <c r="J42">
        <v>33</v>
      </c>
      <c r="K42">
        <v>36.200000000000003</v>
      </c>
      <c r="L42">
        <v>35.6</v>
      </c>
      <c r="M42">
        <v>66.7</v>
      </c>
      <c r="N42">
        <v>22</v>
      </c>
      <c r="O42">
        <v>28.6</v>
      </c>
      <c r="P42">
        <v>30.5</v>
      </c>
      <c r="Q42">
        <v>26.9</v>
      </c>
      <c r="R42">
        <v>64.900000000000006</v>
      </c>
    </row>
    <row r="43" spans="1:19" x14ac:dyDescent="0.3">
      <c r="A43" t="s">
        <v>120</v>
      </c>
      <c r="B43" t="s">
        <v>87</v>
      </c>
      <c r="D43">
        <v>13.1</v>
      </c>
      <c r="E43">
        <v>-1.4</v>
      </c>
      <c r="F43">
        <v>-8</v>
      </c>
      <c r="G43">
        <v>20.8</v>
      </c>
      <c r="H43">
        <v>14.2</v>
      </c>
      <c r="I43">
        <v>-5.2</v>
      </c>
      <c r="J43">
        <v>1.6</v>
      </c>
      <c r="K43">
        <v>23.7</v>
      </c>
      <c r="L43">
        <v>13.8</v>
      </c>
      <c r="M43">
        <v>16.5</v>
      </c>
      <c r="N43">
        <v>-25.6</v>
      </c>
      <c r="O43">
        <v>30.4</v>
      </c>
      <c r="P43">
        <v>15.5</v>
      </c>
      <c r="Q43">
        <v>13.3</v>
      </c>
      <c r="R43">
        <v>-3.4</v>
      </c>
    </row>
    <row r="44" spans="1:19" x14ac:dyDescent="0.3">
      <c r="A44" t="s">
        <v>121</v>
      </c>
      <c r="B44" t="s">
        <v>80</v>
      </c>
      <c r="C44">
        <v>284.2</v>
      </c>
      <c r="D44">
        <v>258</v>
      </c>
      <c r="E44">
        <v>264</v>
      </c>
      <c r="F44">
        <v>303.8</v>
      </c>
      <c r="G44">
        <v>268.5</v>
      </c>
      <c r="H44">
        <v>317</v>
      </c>
      <c r="I44">
        <v>319</v>
      </c>
      <c r="J44">
        <v>327.5</v>
      </c>
      <c r="K44">
        <v>361.2</v>
      </c>
      <c r="L44">
        <v>398</v>
      </c>
      <c r="M44">
        <v>397</v>
      </c>
      <c r="N44">
        <v>366.8</v>
      </c>
      <c r="O44">
        <v>411.7</v>
      </c>
      <c r="P44">
        <v>459</v>
      </c>
      <c r="Q44">
        <v>374</v>
      </c>
      <c r="R44">
        <v>374.3</v>
      </c>
    </row>
    <row r="45" spans="1:19" x14ac:dyDescent="0.3">
      <c r="A45" t="s">
        <v>121</v>
      </c>
      <c r="B45" t="s">
        <v>81</v>
      </c>
      <c r="C45">
        <v>45</v>
      </c>
      <c r="D45">
        <v>37</v>
      </c>
      <c r="E45">
        <v>31</v>
      </c>
      <c r="F45">
        <v>47</v>
      </c>
      <c r="G45">
        <v>43.1</v>
      </c>
      <c r="H45">
        <v>76</v>
      </c>
      <c r="I45">
        <v>78</v>
      </c>
      <c r="J45">
        <v>62.9</v>
      </c>
      <c r="K45">
        <v>93</v>
      </c>
      <c r="L45">
        <v>114</v>
      </c>
      <c r="M45">
        <v>114</v>
      </c>
      <c r="N45">
        <v>52</v>
      </c>
      <c r="O45">
        <v>106.5</v>
      </c>
      <c r="P45">
        <v>131</v>
      </c>
      <c r="Q45">
        <v>92</v>
      </c>
      <c r="R45">
        <v>101.5</v>
      </c>
    </row>
    <row r="46" spans="1:19" x14ac:dyDescent="0.3">
      <c r="A46" t="s">
        <v>121</v>
      </c>
      <c r="B46" t="s">
        <v>82</v>
      </c>
      <c r="C46">
        <v>15.8</v>
      </c>
      <c r="D46">
        <v>14.3</v>
      </c>
      <c r="E46">
        <v>11.7</v>
      </c>
      <c r="F46">
        <v>15.5</v>
      </c>
      <c r="G46">
        <v>16.100000000000001</v>
      </c>
      <c r="H46">
        <v>24</v>
      </c>
      <c r="I46">
        <v>24.5</v>
      </c>
      <c r="J46">
        <v>19.2</v>
      </c>
      <c r="K46">
        <v>25.7</v>
      </c>
      <c r="L46">
        <v>28.6</v>
      </c>
      <c r="M46">
        <v>28.7</v>
      </c>
      <c r="N46">
        <v>14.2</v>
      </c>
      <c r="O46">
        <v>25.9</v>
      </c>
      <c r="P46">
        <v>28.5</v>
      </c>
      <c r="Q46">
        <v>24.6</v>
      </c>
      <c r="R46">
        <v>27.1</v>
      </c>
    </row>
    <row r="47" spans="1:19" x14ac:dyDescent="0.3">
      <c r="A47" t="s">
        <v>121</v>
      </c>
      <c r="B47" t="s">
        <v>83</v>
      </c>
      <c r="G47">
        <v>-5.5</v>
      </c>
      <c r="H47">
        <v>22.9</v>
      </c>
      <c r="I47">
        <v>20.8</v>
      </c>
      <c r="J47">
        <v>7.8</v>
      </c>
      <c r="K47">
        <v>34.5</v>
      </c>
      <c r="L47">
        <v>25.6</v>
      </c>
      <c r="M47">
        <v>24.5</v>
      </c>
      <c r="N47">
        <v>12</v>
      </c>
      <c r="O47">
        <v>14</v>
      </c>
      <c r="P47">
        <v>15.3</v>
      </c>
      <c r="Q47">
        <v>-5.8</v>
      </c>
      <c r="R47">
        <v>2</v>
      </c>
    </row>
    <row r="48" spans="1:19" x14ac:dyDescent="0.3">
      <c r="A48" t="s">
        <v>121</v>
      </c>
      <c r="B48" t="s">
        <v>84</v>
      </c>
      <c r="D48">
        <v>-9.1999999999999993</v>
      </c>
      <c r="E48">
        <v>2.2999999999999998</v>
      </c>
      <c r="F48">
        <v>15.1</v>
      </c>
      <c r="G48">
        <v>-11.6</v>
      </c>
      <c r="H48">
        <v>18.100000000000001</v>
      </c>
      <c r="I48">
        <v>0.6</v>
      </c>
      <c r="J48">
        <v>2.7</v>
      </c>
      <c r="K48">
        <v>10.3</v>
      </c>
      <c r="L48">
        <v>10.199999999999999</v>
      </c>
      <c r="M48">
        <v>-0.3</v>
      </c>
      <c r="N48">
        <v>-7.6</v>
      </c>
      <c r="O48">
        <v>12.2</v>
      </c>
      <c r="P48">
        <v>11.5</v>
      </c>
      <c r="Q48">
        <v>-18.5</v>
      </c>
      <c r="R48">
        <v>0.1</v>
      </c>
    </row>
    <row r="49" spans="1:19" x14ac:dyDescent="0.3">
      <c r="A49" t="s">
        <v>121</v>
      </c>
      <c r="B49" t="s">
        <v>85</v>
      </c>
      <c r="G49">
        <v>-4.2</v>
      </c>
      <c r="H49">
        <v>105.4</v>
      </c>
      <c r="I49">
        <v>151.6</v>
      </c>
      <c r="J49">
        <v>33.799999999999997</v>
      </c>
      <c r="K49">
        <v>115.8</v>
      </c>
      <c r="L49">
        <v>50</v>
      </c>
      <c r="M49">
        <v>46.2</v>
      </c>
      <c r="N49">
        <v>-17.3</v>
      </c>
      <c r="O49">
        <v>14.5</v>
      </c>
      <c r="P49">
        <v>14.9</v>
      </c>
      <c r="Q49">
        <v>-19.3</v>
      </c>
      <c r="R49">
        <v>95.2</v>
      </c>
    </row>
    <row r="50" spans="1:19" x14ac:dyDescent="0.3">
      <c r="A50" t="s">
        <v>121</v>
      </c>
      <c r="B50" t="s">
        <v>87</v>
      </c>
      <c r="D50">
        <v>-17.8</v>
      </c>
      <c r="E50">
        <v>-16.2</v>
      </c>
      <c r="F50">
        <v>51.6</v>
      </c>
      <c r="G50">
        <v>-8.3000000000000007</v>
      </c>
      <c r="H50">
        <v>76.3</v>
      </c>
      <c r="I50">
        <v>2.6</v>
      </c>
      <c r="J50">
        <v>-19.399999999999999</v>
      </c>
      <c r="K50">
        <v>47.9</v>
      </c>
      <c r="L50">
        <v>22.6</v>
      </c>
      <c r="M50">
        <v>0</v>
      </c>
      <c r="N50">
        <v>-54.4</v>
      </c>
      <c r="O50">
        <v>104.8</v>
      </c>
      <c r="P50">
        <v>23</v>
      </c>
      <c r="Q50">
        <v>-29.8</v>
      </c>
      <c r="R50">
        <v>10.3</v>
      </c>
    </row>
    <row r="51" spans="1:19" x14ac:dyDescent="0.3">
      <c r="A51" t="s">
        <v>122</v>
      </c>
      <c r="B51" t="s">
        <v>80</v>
      </c>
      <c r="C51">
        <v>60.6</v>
      </c>
      <c r="D51">
        <v>61</v>
      </c>
      <c r="E51">
        <v>60</v>
      </c>
      <c r="F51">
        <v>70.400000000000006</v>
      </c>
      <c r="G51">
        <v>62.3</v>
      </c>
      <c r="H51">
        <v>71</v>
      </c>
      <c r="I51">
        <v>113</v>
      </c>
      <c r="J51">
        <v>176.7</v>
      </c>
      <c r="K51">
        <v>166.5</v>
      </c>
      <c r="L51">
        <v>205</v>
      </c>
      <c r="M51">
        <v>204</v>
      </c>
      <c r="N51">
        <v>234.5</v>
      </c>
      <c r="O51">
        <v>172.2</v>
      </c>
      <c r="P51">
        <v>227</v>
      </c>
      <c r="Q51">
        <v>235</v>
      </c>
      <c r="R51">
        <v>257.8</v>
      </c>
      <c r="S51">
        <v>254</v>
      </c>
    </row>
    <row r="52" spans="1:19" x14ac:dyDescent="0.3">
      <c r="A52" t="s">
        <v>122</v>
      </c>
      <c r="B52" t="s">
        <v>81</v>
      </c>
      <c r="C52">
        <v>-53.1</v>
      </c>
      <c r="D52">
        <v>-16</v>
      </c>
      <c r="E52">
        <v>-19</v>
      </c>
      <c r="F52">
        <v>-23.9</v>
      </c>
      <c r="G52">
        <v>-21.1</v>
      </c>
      <c r="H52">
        <v>-34</v>
      </c>
      <c r="I52">
        <v>-22</v>
      </c>
      <c r="J52">
        <v>-23.9</v>
      </c>
      <c r="K52">
        <v>-22.7</v>
      </c>
      <c r="L52">
        <v>35</v>
      </c>
      <c r="M52">
        <v>37</v>
      </c>
      <c r="N52">
        <v>10.7</v>
      </c>
      <c r="O52">
        <v>11.3</v>
      </c>
      <c r="P52">
        <v>44</v>
      </c>
      <c r="Q52">
        <v>34</v>
      </c>
      <c r="R52">
        <v>17.7</v>
      </c>
      <c r="S52">
        <v>37</v>
      </c>
    </row>
    <row r="53" spans="1:19" x14ac:dyDescent="0.3">
      <c r="A53" t="s">
        <v>122</v>
      </c>
      <c r="B53" t="s">
        <v>82</v>
      </c>
      <c r="C53">
        <v>-87.6</v>
      </c>
      <c r="D53">
        <v>-26.2</v>
      </c>
      <c r="E53">
        <v>-31.7</v>
      </c>
      <c r="F53">
        <v>-33.9</v>
      </c>
      <c r="G53">
        <v>-33.9</v>
      </c>
      <c r="H53">
        <v>-47.9</v>
      </c>
      <c r="I53">
        <v>-19.5</v>
      </c>
      <c r="J53">
        <v>-13.5</v>
      </c>
      <c r="K53">
        <v>-13.6</v>
      </c>
      <c r="L53">
        <v>17.100000000000001</v>
      </c>
      <c r="M53">
        <v>18.100000000000001</v>
      </c>
      <c r="N53">
        <v>4.5999999999999996</v>
      </c>
      <c r="O53">
        <v>6.6</v>
      </c>
      <c r="P53">
        <v>19.399999999999999</v>
      </c>
      <c r="Q53">
        <v>14.5</v>
      </c>
      <c r="R53">
        <v>6.9</v>
      </c>
      <c r="S53" s="77">
        <f>S52/S51*100</f>
        <v>14.566929133858267</v>
      </c>
    </row>
    <row r="54" spans="1:19" x14ac:dyDescent="0.3">
      <c r="A54" t="s">
        <v>122</v>
      </c>
      <c r="B54" t="s">
        <v>83</v>
      </c>
      <c r="G54">
        <v>2.8</v>
      </c>
      <c r="H54">
        <v>16.399999999999999</v>
      </c>
      <c r="I54">
        <v>88.3</v>
      </c>
      <c r="J54">
        <v>151</v>
      </c>
      <c r="K54">
        <v>167.3</v>
      </c>
      <c r="L54">
        <v>188.7</v>
      </c>
      <c r="M54">
        <v>80.5</v>
      </c>
      <c r="N54">
        <v>32.700000000000003</v>
      </c>
      <c r="O54">
        <v>3.4</v>
      </c>
      <c r="P54">
        <v>10.7</v>
      </c>
      <c r="Q54">
        <v>15.2</v>
      </c>
      <c r="R54">
        <v>9.9</v>
      </c>
    </row>
    <row r="55" spans="1:19" x14ac:dyDescent="0.3">
      <c r="A55" t="s">
        <v>122</v>
      </c>
      <c r="B55" t="s">
        <v>84</v>
      </c>
      <c r="D55">
        <v>0.7</v>
      </c>
      <c r="E55">
        <v>-1.6</v>
      </c>
      <c r="F55">
        <v>17.3</v>
      </c>
      <c r="G55">
        <v>-11.5</v>
      </c>
      <c r="H55">
        <v>14</v>
      </c>
      <c r="I55">
        <v>59.2</v>
      </c>
      <c r="J55">
        <v>56.4</v>
      </c>
      <c r="K55">
        <v>-5.8</v>
      </c>
      <c r="L55">
        <v>23.1</v>
      </c>
      <c r="M55">
        <v>-0.5</v>
      </c>
      <c r="N55">
        <v>15</v>
      </c>
      <c r="O55">
        <v>-26.6</v>
      </c>
      <c r="P55">
        <v>31.8</v>
      </c>
      <c r="Q55">
        <v>3.5</v>
      </c>
      <c r="R55">
        <v>9.6999999999999993</v>
      </c>
    </row>
    <row r="56" spans="1:19" x14ac:dyDescent="0.3">
      <c r="A56" t="s">
        <v>122</v>
      </c>
      <c r="B56" t="s">
        <v>85</v>
      </c>
      <c r="G56">
        <v>60.3</v>
      </c>
      <c r="H56">
        <v>-112.5</v>
      </c>
      <c r="I56">
        <v>-15.8</v>
      </c>
      <c r="J56">
        <v>0</v>
      </c>
      <c r="K56">
        <v>-7.6</v>
      </c>
      <c r="L56" t="s">
        <v>86</v>
      </c>
      <c r="M56" t="s">
        <v>86</v>
      </c>
      <c r="N56" t="s">
        <v>86</v>
      </c>
      <c r="O56" t="s">
        <v>86</v>
      </c>
      <c r="P56">
        <v>25.7</v>
      </c>
      <c r="Q56">
        <v>-8.1</v>
      </c>
      <c r="R56">
        <v>65.400000000000006</v>
      </c>
    </row>
    <row r="57" spans="1:19" x14ac:dyDescent="0.3">
      <c r="A57" t="s">
        <v>122</v>
      </c>
      <c r="B57" t="s">
        <v>87</v>
      </c>
      <c r="D57">
        <v>69.900000000000006</v>
      </c>
      <c r="E57">
        <v>-18.8</v>
      </c>
      <c r="F57">
        <v>-25.8</v>
      </c>
      <c r="G57">
        <v>11.7</v>
      </c>
      <c r="H57">
        <v>-61.1</v>
      </c>
      <c r="I57">
        <v>35.299999999999997</v>
      </c>
      <c r="J57">
        <v>-8.6</v>
      </c>
      <c r="K57">
        <v>5</v>
      </c>
      <c r="L57" t="s">
        <v>86</v>
      </c>
      <c r="M57">
        <v>5.7</v>
      </c>
      <c r="N57">
        <v>-71.099999999999994</v>
      </c>
      <c r="O57">
        <v>5.6</v>
      </c>
      <c r="P57">
        <v>289.39999999999998</v>
      </c>
      <c r="Q57">
        <v>-22.7</v>
      </c>
      <c r="R57">
        <v>-47.9</v>
      </c>
    </row>
    <row r="60" spans="1:19" ht="17.25" thickBot="1" x14ac:dyDescent="0.35">
      <c r="A60" t="s">
        <v>62</v>
      </c>
      <c r="B60" t="s">
        <v>63</v>
      </c>
      <c r="C60" t="s">
        <v>64</v>
      </c>
      <c r="D60" t="s">
        <v>65</v>
      </c>
      <c r="E60" t="s">
        <v>66</v>
      </c>
      <c r="F60" t="s">
        <v>67</v>
      </c>
      <c r="G60" t="s">
        <v>68</v>
      </c>
      <c r="H60" t="s">
        <v>69</v>
      </c>
      <c r="I60" t="s">
        <v>70</v>
      </c>
      <c r="J60" t="s">
        <v>71</v>
      </c>
      <c r="K60" t="s">
        <v>72</v>
      </c>
      <c r="L60" t="s">
        <v>73</v>
      </c>
      <c r="M60" t="s">
        <v>74</v>
      </c>
      <c r="N60" t="s">
        <v>75</v>
      </c>
      <c r="O60" t="s">
        <v>76</v>
      </c>
      <c r="P60" t="s">
        <v>77</v>
      </c>
      <c r="Q60" t="s">
        <v>78</v>
      </c>
      <c r="R60" t="s">
        <v>79</v>
      </c>
      <c r="S60" t="s">
        <v>108</v>
      </c>
    </row>
    <row r="61" spans="1:19" x14ac:dyDescent="0.3">
      <c r="A61" s="7" t="s">
        <v>115</v>
      </c>
      <c r="B61" s="84" t="s">
        <v>80</v>
      </c>
      <c r="C61" s="84">
        <v>2696.2</v>
      </c>
      <c r="D61" s="84">
        <v>2897</v>
      </c>
      <c r="E61" s="84">
        <v>2906</v>
      </c>
      <c r="F61" s="84">
        <v>3030.8</v>
      </c>
      <c r="G61" s="84">
        <v>2983.6</v>
      </c>
      <c r="H61" s="84">
        <v>3221</v>
      </c>
      <c r="I61" s="84">
        <v>3319</v>
      </c>
      <c r="J61" s="84">
        <v>3277.4</v>
      </c>
      <c r="K61" s="84">
        <v>3224.1</v>
      </c>
      <c r="L61" s="84">
        <v>3502</v>
      </c>
      <c r="M61" s="84">
        <v>3409</v>
      </c>
      <c r="N61" s="84">
        <v>3617.9</v>
      </c>
      <c r="O61" s="84">
        <v>3357.9</v>
      </c>
      <c r="P61" s="84">
        <v>3605</v>
      </c>
      <c r="Q61" s="84">
        <v>3585</v>
      </c>
      <c r="R61" s="84">
        <v>3679.1</v>
      </c>
      <c r="S61" s="89">
        <v>3161</v>
      </c>
    </row>
    <row r="62" spans="1:19" x14ac:dyDescent="0.3">
      <c r="A62" s="9" t="s">
        <v>116</v>
      </c>
      <c r="B62" t="s">
        <v>80</v>
      </c>
      <c r="C62">
        <v>318.2</v>
      </c>
      <c r="D62">
        <v>439</v>
      </c>
      <c r="E62">
        <v>699</v>
      </c>
      <c r="F62">
        <v>392.8</v>
      </c>
      <c r="G62">
        <v>397.6</v>
      </c>
      <c r="H62">
        <v>498</v>
      </c>
      <c r="I62">
        <v>533</v>
      </c>
      <c r="J62">
        <v>522.4</v>
      </c>
      <c r="K62">
        <v>426.7</v>
      </c>
      <c r="L62">
        <v>518</v>
      </c>
      <c r="M62">
        <v>587</v>
      </c>
      <c r="N62">
        <v>679.3</v>
      </c>
      <c r="O62">
        <v>545.9</v>
      </c>
      <c r="P62">
        <v>650</v>
      </c>
      <c r="Q62">
        <v>539</v>
      </c>
      <c r="R62">
        <v>551.1</v>
      </c>
      <c r="S62" s="90">
        <v>639.6</v>
      </c>
    </row>
    <row r="63" spans="1:19" x14ac:dyDescent="0.3">
      <c r="A63" s="9" t="s">
        <v>117</v>
      </c>
      <c r="B63" t="s">
        <v>80</v>
      </c>
      <c r="C63">
        <v>638.20000000000005</v>
      </c>
      <c r="D63">
        <v>645</v>
      </c>
      <c r="E63">
        <v>558</v>
      </c>
      <c r="F63">
        <v>610.79999999999995</v>
      </c>
      <c r="G63">
        <v>649</v>
      </c>
      <c r="H63">
        <v>674</v>
      </c>
      <c r="I63">
        <v>707</v>
      </c>
      <c r="J63">
        <v>787</v>
      </c>
      <c r="K63">
        <v>643.79999999999995</v>
      </c>
      <c r="L63">
        <v>816</v>
      </c>
      <c r="M63">
        <v>848</v>
      </c>
      <c r="N63">
        <v>889.2</v>
      </c>
      <c r="O63">
        <v>743.1</v>
      </c>
      <c r="P63">
        <v>954</v>
      </c>
      <c r="Q63">
        <v>1051</v>
      </c>
      <c r="R63">
        <v>981.9</v>
      </c>
      <c r="S63" s="90">
        <v>898</v>
      </c>
    </row>
    <row r="64" spans="1:19" x14ac:dyDescent="0.3">
      <c r="A64" s="9" t="s">
        <v>118</v>
      </c>
      <c r="B64" t="s">
        <v>80</v>
      </c>
      <c r="C64">
        <v>75.3</v>
      </c>
      <c r="D64">
        <v>82</v>
      </c>
      <c r="E64">
        <v>73</v>
      </c>
      <c r="F64">
        <v>101.7</v>
      </c>
      <c r="G64">
        <v>96.1</v>
      </c>
      <c r="H64">
        <v>103</v>
      </c>
      <c r="I64">
        <v>120</v>
      </c>
      <c r="J64">
        <v>140.9</v>
      </c>
      <c r="K64">
        <v>133.9</v>
      </c>
      <c r="L64">
        <v>160</v>
      </c>
      <c r="M64">
        <v>142</v>
      </c>
      <c r="N64">
        <v>151.1</v>
      </c>
      <c r="O64">
        <v>172.3</v>
      </c>
      <c r="P64">
        <v>173</v>
      </c>
      <c r="Q64">
        <v>150</v>
      </c>
      <c r="R64">
        <v>189.7</v>
      </c>
      <c r="S64" s="90"/>
    </row>
    <row r="65" spans="1:19" x14ac:dyDescent="0.3">
      <c r="A65" s="9" t="s">
        <v>119</v>
      </c>
      <c r="B65" t="s">
        <v>80</v>
      </c>
      <c r="E65">
        <v>81</v>
      </c>
      <c r="F65">
        <v>374</v>
      </c>
      <c r="G65">
        <v>120.2</v>
      </c>
      <c r="H65">
        <v>141</v>
      </c>
      <c r="I65">
        <v>141</v>
      </c>
      <c r="J65">
        <v>164.8</v>
      </c>
      <c r="K65">
        <v>124.1</v>
      </c>
      <c r="L65">
        <v>190</v>
      </c>
      <c r="M65">
        <v>175</v>
      </c>
      <c r="N65">
        <v>160.9</v>
      </c>
      <c r="O65">
        <v>96.1</v>
      </c>
      <c r="P65">
        <v>113</v>
      </c>
      <c r="Q65">
        <v>164</v>
      </c>
      <c r="R65">
        <v>290.89999999999998</v>
      </c>
      <c r="S65" s="90">
        <v>229.8</v>
      </c>
    </row>
    <row r="66" spans="1:19" x14ac:dyDescent="0.3">
      <c r="A66" s="9" t="s">
        <v>120</v>
      </c>
      <c r="B66" t="s">
        <v>80</v>
      </c>
      <c r="C66">
        <v>345.4</v>
      </c>
      <c r="D66">
        <v>388</v>
      </c>
      <c r="E66">
        <v>387</v>
      </c>
      <c r="F66">
        <v>420.6</v>
      </c>
      <c r="G66">
        <v>452.7</v>
      </c>
      <c r="H66">
        <v>497</v>
      </c>
      <c r="I66">
        <v>462</v>
      </c>
      <c r="J66">
        <v>536.29999999999995</v>
      </c>
      <c r="K66">
        <v>554.4</v>
      </c>
      <c r="L66">
        <v>668</v>
      </c>
      <c r="M66">
        <v>688</v>
      </c>
      <c r="N66">
        <v>699.6</v>
      </c>
      <c r="O66">
        <v>747.2</v>
      </c>
      <c r="P66">
        <v>831</v>
      </c>
      <c r="Q66">
        <v>892</v>
      </c>
      <c r="R66">
        <v>1030.8</v>
      </c>
      <c r="S66" s="90">
        <v>1169</v>
      </c>
    </row>
    <row r="67" spans="1:19" x14ac:dyDescent="0.3">
      <c r="A67" s="9" t="s">
        <v>121</v>
      </c>
      <c r="B67" t="s">
        <v>80</v>
      </c>
      <c r="C67">
        <v>284.2</v>
      </c>
      <c r="D67">
        <v>258</v>
      </c>
      <c r="E67">
        <v>264</v>
      </c>
      <c r="F67">
        <v>303.8</v>
      </c>
      <c r="G67">
        <v>268.5</v>
      </c>
      <c r="H67">
        <v>317</v>
      </c>
      <c r="I67">
        <v>319</v>
      </c>
      <c r="J67">
        <v>327.5</v>
      </c>
      <c r="K67">
        <v>361.2</v>
      </c>
      <c r="L67">
        <v>398</v>
      </c>
      <c r="M67">
        <v>397</v>
      </c>
      <c r="N67">
        <v>366.8</v>
      </c>
      <c r="O67">
        <v>411.7</v>
      </c>
      <c r="P67">
        <v>459</v>
      </c>
      <c r="Q67">
        <v>374</v>
      </c>
      <c r="R67">
        <v>374.3</v>
      </c>
      <c r="S67" s="90"/>
    </row>
    <row r="68" spans="1:19" ht="17.25" thickBot="1" x14ac:dyDescent="0.35">
      <c r="A68" s="10" t="s">
        <v>122</v>
      </c>
      <c r="B68" s="87" t="s">
        <v>80</v>
      </c>
      <c r="C68" s="87">
        <v>60.6</v>
      </c>
      <c r="D68" s="87">
        <v>61</v>
      </c>
      <c r="E68" s="87">
        <v>60</v>
      </c>
      <c r="F68" s="87">
        <v>70.400000000000006</v>
      </c>
      <c r="G68" s="87">
        <v>62.3</v>
      </c>
      <c r="H68" s="87">
        <v>71</v>
      </c>
      <c r="I68" s="87">
        <v>113</v>
      </c>
      <c r="J68" s="87">
        <v>176.7</v>
      </c>
      <c r="K68" s="87">
        <v>166.5</v>
      </c>
      <c r="L68" s="87">
        <v>205</v>
      </c>
      <c r="M68" s="87">
        <v>204</v>
      </c>
      <c r="N68" s="87">
        <v>234.5</v>
      </c>
      <c r="O68" s="87">
        <v>172.2</v>
      </c>
      <c r="P68" s="87">
        <v>227</v>
      </c>
      <c r="Q68" s="87">
        <v>235</v>
      </c>
      <c r="R68" s="87">
        <v>257.8</v>
      </c>
      <c r="S68" s="91">
        <v>254</v>
      </c>
    </row>
    <row r="69" spans="1:19" x14ac:dyDescent="0.3">
      <c r="A69" s="7" t="s">
        <v>115</v>
      </c>
      <c r="B69" s="84" t="s">
        <v>82</v>
      </c>
      <c r="C69" s="84">
        <v>8.4</v>
      </c>
      <c r="D69" s="84">
        <v>6.5</v>
      </c>
      <c r="E69" s="84">
        <v>7.8</v>
      </c>
      <c r="F69" s="84">
        <v>8.1999999999999993</v>
      </c>
      <c r="G69" s="84">
        <v>7.7</v>
      </c>
      <c r="H69" s="84">
        <v>9.3000000000000007</v>
      </c>
      <c r="I69" s="84">
        <v>9.1</v>
      </c>
      <c r="J69" s="84">
        <v>3.9</v>
      </c>
      <c r="K69" s="84">
        <v>7.6</v>
      </c>
      <c r="L69" s="84">
        <v>11.5</v>
      </c>
      <c r="M69" s="84">
        <v>8.6</v>
      </c>
      <c r="N69" s="84">
        <v>7.9</v>
      </c>
      <c r="O69" s="84">
        <v>8.8000000000000007</v>
      </c>
      <c r="P69" s="84">
        <v>11.7</v>
      </c>
      <c r="Q69" s="84">
        <v>10.4</v>
      </c>
      <c r="R69" s="84">
        <v>10.5</v>
      </c>
      <c r="S69" s="85">
        <v>13.286934514394181</v>
      </c>
    </row>
    <row r="70" spans="1:19" x14ac:dyDescent="0.3">
      <c r="A70" s="9" t="s">
        <v>116</v>
      </c>
      <c r="B70" t="s">
        <v>82</v>
      </c>
      <c r="C70">
        <v>-13.9</v>
      </c>
      <c r="D70">
        <v>10</v>
      </c>
      <c r="E70">
        <v>48.5</v>
      </c>
      <c r="F70">
        <v>1.6</v>
      </c>
      <c r="G70">
        <v>13.8</v>
      </c>
      <c r="H70">
        <v>20.9</v>
      </c>
      <c r="I70">
        <v>27.2</v>
      </c>
      <c r="J70">
        <v>31.3</v>
      </c>
      <c r="K70">
        <v>4.0999999999999996</v>
      </c>
      <c r="L70">
        <v>18.5</v>
      </c>
      <c r="M70">
        <v>6.1</v>
      </c>
      <c r="N70">
        <v>3.4</v>
      </c>
      <c r="O70">
        <v>-1.7</v>
      </c>
      <c r="P70">
        <v>22</v>
      </c>
      <c r="Q70">
        <v>11.1</v>
      </c>
      <c r="R70">
        <v>1.7</v>
      </c>
      <c r="S70" s="86">
        <v>8.6</v>
      </c>
    </row>
    <row r="71" spans="1:19" x14ac:dyDescent="0.3">
      <c r="A71" s="9" t="s">
        <v>117</v>
      </c>
      <c r="B71" t="s">
        <v>82</v>
      </c>
      <c r="C71">
        <v>46.2</v>
      </c>
      <c r="D71">
        <v>41.2</v>
      </c>
      <c r="E71">
        <v>38.4</v>
      </c>
      <c r="F71">
        <v>32.299999999999997</v>
      </c>
      <c r="G71">
        <v>38.5</v>
      </c>
      <c r="H71">
        <v>33.1</v>
      </c>
      <c r="I71">
        <v>35.1</v>
      </c>
      <c r="J71">
        <v>37.200000000000003</v>
      </c>
      <c r="K71">
        <v>28.7</v>
      </c>
      <c r="L71">
        <v>34.299999999999997</v>
      </c>
      <c r="M71">
        <v>40.799999999999997</v>
      </c>
      <c r="N71">
        <v>41.3</v>
      </c>
      <c r="O71">
        <v>32.200000000000003</v>
      </c>
      <c r="P71">
        <v>44.4</v>
      </c>
      <c r="Q71">
        <v>50.8</v>
      </c>
      <c r="R71">
        <v>47.3</v>
      </c>
      <c r="S71" s="86">
        <v>43.318485523385306</v>
      </c>
    </row>
    <row r="72" spans="1:19" x14ac:dyDescent="0.3">
      <c r="A72" s="9" t="s">
        <v>118</v>
      </c>
      <c r="B72" t="s">
        <v>82</v>
      </c>
      <c r="C72">
        <v>12.7</v>
      </c>
      <c r="D72">
        <v>9.8000000000000007</v>
      </c>
      <c r="E72">
        <v>-16.399999999999999</v>
      </c>
      <c r="F72">
        <v>17.100000000000001</v>
      </c>
      <c r="G72">
        <v>5.2</v>
      </c>
      <c r="H72">
        <v>10.7</v>
      </c>
      <c r="I72">
        <v>9.1999999999999993</v>
      </c>
      <c r="J72">
        <v>9.1999999999999993</v>
      </c>
      <c r="K72">
        <v>8.1999999999999993</v>
      </c>
      <c r="L72">
        <v>5.6</v>
      </c>
      <c r="M72">
        <v>3.5</v>
      </c>
      <c r="N72">
        <v>0.7</v>
      </c>
      <c r="O72">
        <v>10</v>
      </c>
      <c r="P72">
        <v>12.7</v>
      </c>
      <c r="Q72">
        <v>1.3</v>
      </c>
      <c r="R72">
        <v>-0.2</v>
      </c>
      <c r="S72" s="86"/>
    </row>
    <row r="73" spans="1:19" x14ac:dyDescent="0.3">
      <c r="A73" s="9" t="s">
        <v>119</v>
      </c>
      <c r="B73" t="s">
        <v>82</v>
      </c>
      <c r="E73">
        <v>44.4</v>
      </c>
      <c r="F73">
        <v>48.7</v>
      </c>
      <c r="G73">
        <v>46.7</v>
      </c>
      <c r="H73">
        <v>46.8</v>
      </c>
      <c r="I73">
        <v>45.4</v>
      </c>
      <c r="J73">
        <v>40.6</v>
      </c>
      <c r="K73">
        <v>44.5</v>
      </c>
      <c r="L73">
        <v>45.8</v>
      </c>
      <c r="M73">
        <v>42.9</v>
      </c>
      <c r="N73">
        <v>39</v>
      </c>
      <c r="O73">
        <v>25.2</v>
      </c>
      <c r="P73">
        <v>23.9</v>
      </c>
      <c r="Q73">
        <v>28.7</v>
      </c>
      <c r="R73">
        <v>47.7</v>
      </c>
      <c r="S73" s="86">
        <v>30.9</v>
      </c>
    </row>
    <row r="74" spans="1:19" x14ac:dyDescent="0.3">
      <c r="A74" s="9" t="s">
        <v>120</v>
      </c>
      <c r="B74" t="s">
        <v>82</v>
      </c>
      <c r="C74">
        <v>35.6</v>
      </c>
      <c r="D74">
        <v>35.799999999999997</v>
      </c>
      <c r="E74">
        <v>35.4</v>
      </c>
      <c r="F74">
        <v>30</v>
      </c>
      <c r="G74">
        <v>33.6</v>
      </c>
      <c r="H74">
        <v>35</v>
      </c>
      <c r="I74">
        <v>35.700000000000003</v>
      </c>
      <c r="J74">
        <v>31.3</v>
      </c>
      <c r="K74">
        <v>37.4</v>
      </c>
      <c r="L74">
        <v>35.299999999999997</v>
      </c>
      <c r="M74">
        <v>40</v>
      </c>
      <c r="N74">
        <v>29.2</v>
      </c>
      <c r="O74">
        <v>35.700000000000003</v>
      </c>
      <c r="P74">
        <v>37.1</v>
      </c>
      <c r="Q74">
        <v>39.1</v>
      </c>
      <c r="R74">
        <v>32.700000000000003</v>
      </c>
      <c r="S74" s="86">
        <v>38.237810094097519</v>
      </c>
    </row>
    <row r="75" spans="1:19" x14ac:dyDescent="0.3">
      <c r="A75" s="9" t="s">
        <v>121</v>
      </c>
      <c r="B75" t="s">
        <v>82</v>
      </c>
      <c r="C75">
        <v>15.8</v>
      </c>
      <c r="D75">
        <v>14.3</v>
      </c>
      <c r="E75">
        <v>11.7</v>
      </c>
      <c r="F75">
        <v>15.5</v>
      </c>
      <c r="G75">
        <v>16.100000000000001</v>
      </c>
      <c r="H75">
        <v>24</v>
      </c>
      <c r="I75">
        <v>24.5</v>
      </c>
      <c r="J75">
        <v>19.2</v>
      </c>
      <c r="K75">
        <v>25.7</v>
      </c>
      <c r="L75">
        <v>28.6</v>
      </c>
      <c r="M75">
        <v>28.7</v>
      </c>
      <c r="N75">
        <v>14.2</v>
      </c>
      <c r="O75">
        <v>25.9</v>
      </c>
      <c r="P75">
        <v>28.5</v>
      </c>
      <c r="Q75">
        <v>24.6</v>
      </c>
      <c r="R75">
        <v>27.1</v>
      </c>
      <c r="S75" s="86"/>
    </row>
    <row r="76" spans="1:19" ht="17.25" thickBot="1" x14ac:dyDescent="0.35">
      <c r="A76" s="10" t="s">
        <v>122</v>
      </c>
      <c r="B76" s="87" t="s">
        <v>82</v>
      </c>
      <c r="C76" s="87">
        <v>-87.6</v>
      </c>
      <c r="D76" s="87">
        <v>-26.2</v>
      </c>
      <c r="E76" s="87">
        <v>-31.7</v>
      </c>
      <c r="F76" s="87">
        <v>-33.9</v>
      </c>
      <c r="G76" s="87">
        <v>-33.9</v>
      </c>
      <c r="H76" s="87">
        <v>-47.9</v>
      </c>
      <c r="I76" s="87">
        <v>-19.5</v>
      </c>
      <c r="J76" s="87">
        <v>-13.5</v>
      </c>
      <c r="K76" s="87">
        <v>-13.6</v>
      </c>
      <c r="L76" s="87">
        <v>17.100000000000001</v>
      </c>
      <c r="M76" s="87">
        <v>18.100000000000001</v>
      </c>
      <c r="N76" s="87">
        <v>4.5999999999999996</v>
      </c>
      <c r="O76" s="87">
        <v>6.6</v>
      </c>
      <c r="P76" s="87">
        <v>19.399999999999999</v>
      </c>
      <c r="Q76" s="87">
        <v>14.5</v>
      </c>
      <c r="R76" s="87">
        <v>6.9</v>
      </c>
      <c r="S76" s="88">
        <v>14.566929133858267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전선</vt:lpstr>
      <vt:lpstr>전선2</vt:lpstr>
      <vt:lpstr>Sheet2</vt:lpstr>
      <vt:lpstr>원전</vt:lpstr>
      <vt:lpstr>Sheet3</vt:lpstr>
      <vt:lpstr>반도체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codekim</dc:creator>
  <cp:lastModifiedBy>Hyoung Woo Kim</cp:lastModifiedBy>
  <dcterms:created xsi:type="dcterms:W3CDTF">2025-04-20T09:19:19Z</dcterms:created>
  <dcterms:modified xsi:type="dcterms:W3CDTF">2025-05-15T15:29:30Z</dcterms:modified>
</cp:coreProperties>
</file>