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tele_bot\"/>
    </mc:Choice>
  </mc:AlternateContent>
  <bookViews>
    <workbookView xWindow="0" yWindow="0" windowWidth="21600" windowHeight="9180"/>
  </bookViews>
  <sheets>
    <sheet name="Sheet1" sheetId="1" r:id="rId1"/>
  </sheets>
  <definedNames>
    <definedName name="_xlnm._FilterDatabase" localSheetId="0" hidden="1">Sheet1!$A$1:$S$31</definedName>
  </definedNames>
  <calcPr calcId="162913"/>
</workbook>
</file>

<file path=xl/calcChain.xml><?xml version="1.0" encoding="utf-8"?>
<calcChain xmlns="http://schemas.openxmlformats.org/spreadsheetml/2006/main">
  <c r="T100" i="1" l="1"/>
  <c r="T99" i="1"/>
  <c r="S100" i="1"/>
  <c r="S99" i="1"/>
  <c r="T97" i="1"/>
  <c r="T96" i="1"/>
  <c r="S96" i="1"/>
  <c r="S97" i="1"/>
  <c r="I96" i="1"/>
  <c r="J99" i="1"/>
  <c r="I99" i="1"/>
  <c r="J98" i="1"/>
  <c r="I98" i="1"/>
  <c r="J97" i="1"/>
  <c r="I97" i="1"/>
  <c r="J96" i="1"/>
  <c r="J95" i="1"/>
  <c r="I95" i="1"/>
  <c r="J94" i="1"/>
  <c r="I94" i="1"/>
  <c r="J93" i="1"/>
  <c r="I93" i="1"/>
  <c r="J92" i="1"/>
  <c r="I92" i="1"/>
  <c r="J91" i="1"/>
  <c r="I91" i="1"/>
  <c r="J90" i="1"/>
  <c r="I90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J102" i="1"/>
  <c r="I102" i="1"/>
  <c r="N91" i="1"/>
  <c r="N92" i="1"/>
  <c r="O92" i="1"/>
  <c r="P92" i="1"/>
  <c r="Q92" i="1"/>
  <c r="N93" i="1"/>
  <c r="O93" i="1"/>
  <c r="P93" i="1"/>
  <c r="N94" i="1"/>
  <c r="O94" i="1"/>
  <c r="P94" i="1"/>
  <c r="Q94" i="1"/>
  <c r="N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O90" i="1"/>
  <c r="P90" i="1"/>
  <c r="Q90" i="1"/>
  <c r="N90" i="1"/>
  <c r="D103" i="1"/>
  <c r="D104" i="1"/>
  <c r="D105" i="1"/>
  <c r="D106" i="1"/>
  <c r="D107" i="1"/>
  <c r="D108" i="1"/>
  <c r="D109" i="1"/>
  <c r="D110" i="1"/>
  <c r="D111" i="1"/>
  <c r="D102" i="1"/>
  <c r="D91" i="1"/>
  <c r="D92" i="1"/>
  <c r="D93" i="1"/>
  <c r="D94" i="1"/>
  <c r="D95" i="1"/>
  <c r="D96" i="1"/>
  <c r="D97" i="1"/>
  <c r="D98" i="1"/>
  <c r="D99" i="1"/>
  <c r="D90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S43" i="1"/>
  <c r="T43" i="1" s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F45" i="1"/>
  <c r="T36" i="1"/>
  <c r="T37" i="1"/>
  <c r="T38" i="1"/>
  <c r="T39" i="1"/>
  <c r="T40" i="1"/>
  <c r="T41" i="1"/>
  <c r="T42" i="1"/>
  <c r="T44" i="1"/>
  <c r="T35" i="1"/>
  <c r="H56" i="1"/>
  <c r="I56" i="1"/>
  <c r="J56" i="1"/>
  <c r="K56" i="1"/>
  <c r="L56" i="1"/>
  <c r="M56" i="1"/>
  <c r="N56" i="1"/>
  <c r="O56" i="1"/>
  <c r="P56" i="1"/>
  <c r="Q56" i="1"/>
  <c r="R56" i="1"/>
  <c r="S56" i="1"/>
  <c r="H60" i="1"/>
  <c r="I60" i="1"/>
  <c r="J60" i="1"/>
  <c r="K60" i="1"/>
  <c r="L60" i="1"/>
  <c r="M60" i="1"/>
  <c r="N60" i="1"/>
  <c r="O60" i="1"/>
  <c r="P60" i="1"/>
  <c r="Q60" i="1"/>
  <c r="R60" i="1"/>
  <c r="S60" i="1"/>
  <c r="H61" i="1"/>
  <c r="I61" i="1"/>
  <c r="J61" i="1"/>
  <c r="K61" i="1"/>
  <c r="L61" i="1"/>
  <c r="M61" i="1"/>
  <c r="N61" i="1"/>
  <c r="O61" i="1"/>
  <c r="P61" i="1"/>
  <c r="Q61" i="1"/>
  <c r="R61" i="1"/>
  <c r="S61" i="1"/>
  <c r="H62" i="1"/>
  <c r="I62" i="1"/>
  <c r="J62" i="1"/>
  <c r="K62" i="1"/>
  <c r="L62" i="1"/>
  <c r="M62" i="1"/>
  <c r="N62" i="1"/>
  <c r="O62" i="1"/>
  <c r="P62" i="1"/>
  <c r="Q62" i="1"/>
  <c r="R62" i="1"/>
  <c r="S62" i="1"/>
  <c r="H63" i="1"/>
  <c r="I63" i="1"/>
  <c r="J63" i="1"/>
  <c r="K63" i="1"/>
  <c r="L63" i="1"/>
  <c r="M63" i="1"/>
  <c r="N63" i="1"/>
  <c r="O63" i="1"/>
  <c r="P63" i="1"/>
  <c r="Q63" i="1"/>
  <c r="R63" i="1"/>
  <c r="S63" i="1"/>
  <c r="H64" i="1"/>
  <c r="I64" i="1"/>
  <c r="J64" i="1"/>
  <c r="K64" i="1"/>
  <c r="L64" i="1"/>
  <c r="N64" i="1"/>
  <c r="O64" i="1"/>
  <c r="P64" i="1"/>
  <c r="Q64" i="1"/>
  <c r="R64" i="1"/>
  <c r="S64" i="1"/>
  <c r="R65" i="1"/>
  <c r="S65" i="1"/>
  <c r="H66" i="1"/>
  <c r="I66" i="1"/>
  <c r="J66" i="1"/>
  <c r="K66" i="1"/>
  <c r="L66" i="1"/>
  <c r="M66" i="1"/>
  <c r="N66" i="1"/>
  <c r="O66" i="1"/>
  <c r="P66" i="1"/>
  <c r="Q66" i="1"/>
  <c r="R66" i="1"/>
  <c r="S66" i="1"/>
  <c r="H67" i="1"/>
  <c r="I67" i="1"/>
  <c r="J67" i="1"/>
  <c r="K67" i="1"/>
  <c r="L67" i="1"/>
  <c r="M67" i="1"/>
  <c r="N67" i="1"/>
  <c r="O67" i="1"/>
  <c r="P67" i="1"/>
  <c r="Q67" i="1"/>
  <c r="R67" i="1"/>
  <c r="S67" i="1"/>
  <c r="G61" i="1"/>
  <c r="G62" i="1"/>
  <c r="G63" i="1"/>
  <c r="G64" i="1"/>
  <c r="G66" i="1"/>
  <c r="G67" i="1"/>
  <c r="G60" i="1"/>
  <c r="S53" i="1"/>
  <c r="H47" i="1"/>
  <c r="I47" i="1"/>
  <c r="J47" i="1"/>
  <c r="K47" i="1"/>
  <c r="L47" i="1"/>
  <c r="M47" i="1"/>
  <c r="N47" i="1"/>
  <c r="O47" i="1"/>
  <c r="P47" i="1"/>
  <c r="Q47" i="1"/>
  <c r="R47" i="1"/>
  <c r="S47" i="1"/>
  <c r="H48" i="1"/>
  <c r="I48" i="1"/>
  <c r="J48" i="1"/>
  <c r="K48" i="1"/>
  <c r="L48" i="1"/>
  <c r="M48" i="1"/>
  <c r="N48" i="1"/>
  <c r="O48" i="1"/>
  <c r="P48" i="1"/>
  <c r="Q48" i="1"/>
  <c r="R48" i="1"/>
  <c r="S48" i="1"/>
  <c r="H49" i="1"/>
  <c r="I49" i="1"/>
  <c r="J49" i="1"/>
  <c r="K49" i="1"/>
  <c r="L49" i="1"/>
  <c r="M49" i="1"/>
  <c r="N49" i="1"/>
  <c r="O49" i="1"/>
  <c r="P49" i="1"/>
  <c r="Q49" i="1"/>
  <c r="R49" i="1"/>
  <c r="S49" i="1"/>
  <c r="H50" i="1"/>
  <c r="I50" i="1"/>
  <c r="J50" i="1"/>
  <c r="K50" i="1"/>
  <c r="L50" i="1"/>
  <c r="M50" i="1"/>
  <c r="N50" i="1"/>
  <c r="O50" i="1"/>
  <c r="P50" i="1"/>
  <c r="Q50" i="1"/>
  <c r="R50" i="1"/>
  <c r="S50" i="1"/>
  <c r="H51" i="1"/>
  <c r="I51" i="1"/>
  <c r="J51" i="1"/>
  <c r="K51" i="1"/>
  <c r="L51" i="1"/>
  <c r="M51" i="1"/>
  <c r="N51" i="1"/>
  <c r="O51" i="1"/>
  <c r="P51" i="1"/>
  <c r="Q51" i="1"/>
  <c r="R51" i="1"/>
  <c r="S51" i="1"/>
  <c r="H52" i="1"/>
  <c r="I52" i="1"/>
  <c r="J52" i="1"/>
  <c r="K52" i="1"/>
  <c r="L52" i="1"/>
  <c r="M52" i="1"/>
  <c r="N52" i="1"/>
  <c r="O52" i="1"/>
  <c r="P52" i="1"/>
  <c r="Q52" i="1"/>
  <c r="R52" i="1"/>
  <c r="S52" i="1"/>
  <c r="H54" i="1"/>
  <c r="I54" i="1"/>
  <c r="J54" i="1"/>
  <c r="K54" i="1"/>
  <c r="L54" i="1"/>
  <c r="M54" i="1"/>
  <c r="N54" i="1"/>
  <c r="O54" i="1"/>
  <c r="P54" i="1"/>
  <c r="Q54" i="1"/>
  <c r="R54" i="1"/>
  <c r="S54" i="1"/>
  <c r="H55" i="1"/>
  <c r="I55" i="1"/>
  <c r="J55" i="1"/>
  <c r="K55" i="1"/>
  <c r="L55" i="1"/>
  <c r="M55" i="1"/>
  <c r="N55" i="1"/>
  <c r="O55" i="1"/>
  <c r="P55" i="1"/>
  <c r="Q55" i="1"/>
  <c r="R55" i="1"/>
  <c r="S55" i="1"/>
  <c r="G48" i="1"/>
  <c r="G49" i="1"/>
  <c r="G50" i="1"/>
  <c r="G51" i="1"/>
  <c r="G52" i="1"/>
  <c r="G54" i="1"/>
  <c r="G55" i="1"/>
  <c r="G56" i="1"/>
  <c r="G47" i="1"/>
</calcChain>
</file>

<file path=xl/sharedStrings.xml><?xml version="1.0" encoding="utf-8"?>
<sst xmlns="http://schemas.openxmlformats.org/spreadsheetml/2006/main" count="179" uniqueCount="57">
  <si>
    <t>기업</t>
  </si>
  <si>
    <t>항목</t>
  </si>
  <si>
    <t>2021.1Q</t>
  </si>
  <si>
    <t>2021.2Q</t>
  </si>
  <si>
    <t>2021.3Q</t>
  </si>
  <si>
    <t>2021.4Q</t>
  </si>
  <si>
    <t>2022.1Q</t>
  </si>
  <si>
    <t>2022.2Q</t>
  </si>
  <si>
    <t>2022.3Q</t>
  </si>
  <si>
    <t>2022.4Q</t>
  </si>
  <si>
    <t>2023.1Q</t>
  </si>
  <si>
    <t>2023.2Q</t>
  </si>
  <si>
    <t>2023.3Q</t>
  </si>
  <si>
    <t>2023.4Q</t>
  </si>
  <si>
    <t>2024.1Q</t>
  </si>
  <si>
    <t>2024.2Q</t>
  </si>
  <si>
    <t>2024.3Q</t>
  </si>
  <si>
    <t>2024.4Q</t>
  </si>
  <si>
    <t>2025.1Q</t>
  </si>
  <si>
    <t>LS ELECTRIC</t>
  </si>
  <si>
    <t>매출액</t>
  </si>
  <si>
    <t>영업이익</t>
  </si>
  <si>
    <t>OPM</t>
  </si>
  <si>
    <t>LS마린솔루션</t>
  </si>
  <si>
    <t>LS에코에너지</t>
  </si>
  <si>
    <t>가온전선</t>
  </si>
  <si>
    <t>대한전선</t>
  </si>
  <si>
    <t>대원전선</t>
  </si>
  <si>
    <t>산일전기</t>
  </si>
  <si>
    <t>일진전기</t>
  </si>
  <si>
    <t>효성중공업</t>
  </si>
  <si>
    <t>HD현대일렉트릭</t>
  </si>
  <si>
    <t>기업명</t>
  </si>
  <si>
    <t>PER</t>
    <phoneticPr fontId="3" type="noConversion"/>
  </si>
  <si>
    <t>매출성장률</t>
    <phoneticPr fontId="3" type="noConversion"/>
  </si>
  <si>
    <t>수주잔고</t>
    <phoneticPr fontId="3" type="noConversion"/>
  </si>
  <si>
    <t>수주잔고 증가율</t>
    <phoneticPr fontId="3" type="noConversion"/>
  </si>
  <si>
    <t>수주잔고/분기매출X4</t>
    <phoneticPr fontId="3" type="noConversion"/>
  </si>
  <si>
    <t>종목</t>
    <phoneticPr fontId="3" type="noConversion"/>
  </si>
  <si>
    <t>PER</t>
    <phoneticPr fontId="3" type="noConversion"/>
  </si>
  <si>
    <t>추정PER</t>
    <phoneticPr fontId="3" type="noConversion"/>
  </si>
  <si>
    <t>PBR</t>
    <phoneticPr fontId="3" type="noConversion"/>
  </si>
  <si>
    <t>ROE</t>
    <phoneticPr fontId="3" type="noConversion"/>
  </si>
  <si>
    <t>OPM</t>
    <phoneticPr fontId="3" type="noConversion"/>
  </si>
  <si>
    <t>25.1Q</t>
    <phoneticPr fontId="3" type="noConversion"/>
  </si>
  <si>
    <t>-</t>
    <phoneticPr fontId="3" type="noConversion"/>
  </si>
  <si>
    <t>X4</t>
  </si>
  <si>
    <t>X4</t>
    <phoneticPr fontId="3" type="noConversion"/>
  </si>
  <si>
    <t>2025E</t>
  </si>
  <si>
    <t>2025E</t>
    <phoneticPr fontId="3" type="noConversion"/>
  </si>
  <si>
    <t>2026E</t>
  </si>
  <si>
    <t>2026E</t>
    <phoneticPr fontId="3" type="noConversion"/>
  </si>
  <si>
    <t>2027E</t>
  </si>
  <si>
    <t>2027E</t>
    <phoneticPr fontId="3" type="noConversion"/>
  </si>
  <si>
    <t>시총</t>
    <phoneticPr fontId="3" type="noConversion"/>
  </si>
  <si>
    <t>영업이익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</si>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</sst>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vertical="top"/>
    </xf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9" fontId="0" fillId="0" borderId="0" xfId="1" applyFont="1" applyAlignment="1"/>
    <xf numFmtId="0" fontId="0" fillId="0" borderId="0" xfId="0" applyFill="1" applyBorder="1"/>
    <xf numFmtId="9" fontId="4" fillId="0" borderId="0" xfId="1" applyFont="1" applyAlignmen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 applyFill="1" applyBorder="1" applyAlignment="1">
      <alignment vertical="top"/>
    </xf>
    <xf numFmtId="0" fontId="5" fillId="0" borderId="0" xfId="0" applyFont="1"/>
    <xf numFmtId="0" fontId="1" fillId="0" borderId="14" xfId="0" applyFont="1" applyBorder="1" applyAlignment="1">
      <alignment vertical="top"/>
    </xf>
    <xf numFmtId="2" fontId="0" fillId="0" borderId="0" xfId="0" applyNumberFormat="1"/>
    <xf numFmtId="0" fontId="6" fillId="0" borderId="0" xfId="0" applyFont="1"/>
    <xf numFmtId="0" fontId="1" fillId="0" borderId="15" xfId="0" applyFont="1" applyBorder="1" applyAlignment="1">
      <alignment vertical="top"/>
    </xf>
    <xf numFmtId="0" fontId="0" fillId="0" borderId="16" xfId="0" applyBorder="1"/>
    <xf numFmtId="0" fontId="0" fillId="0" borderId="17" xfId="0" applyBorder="1"/>
    <xf numFmtId="2" fontId="0" fillId="0" borderId="17" xfId="0" applyNumberFormat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180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82" zoomScale="90" zoomScaleNormal="90" workbookViewId="0">
      <selection activeCell="T99" sqref="T99:T100"/>
    </sheetView>
  </sheetViews>
  <sheetFormatPr defaultRowHeight="16.899999999999999" x14ac:dyDescent="0.6"/>
  <cols>
    <col min="1" max="1" width="15" bestFit="1" customWidth="1"/>
    <col min="20" max="20" width="9.375" bestFit="1" customWidth="1"/>
  </cols>
  <sheetData>
    <row r="1" spans="1:2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6">
      <c r="A2" s="2" t="s">
        <v>19</v>
      </c>
      <c r="B2" s="1" t="s">
        <v>22</v>
      </c>
      <c r="C2">
        <v>4</v>
      </c>
      <c r="D2">
        <v>7.3</v>
      </c>
      <c r="E2">
        <v>5.9</v>
      </c>
      <c r="F2">
        <v>5.9</v>
      </c>
      <c r="G2">
        <v>5.6</v>
      </c>
      <c r="H2">
        <v>6.8</v>
      </c>
      <c r="I2">
        <v>7.2</v>
      </c>
      <c r="J2">
        <v>2.8</v>
      </c>
      <c r="K2">
        <v>8.4</v>
      </c>
      <c r="L2">
        <v>8.6999999999999993</v>
      </c>
      <c r="M2">
        <v>6.9</v>
      </c>
      <c r="N2">
        <v>6.6</v>
      </c>
      <c r="O2">
        <v>9</v>
      </c>
      <c r="P2">
        <v>9.6999999999999993</v>
      </c>
      <c r="Q2">
        <v>6.5</v>
      </c>
      <c r="R2">
        <v>8.8000000000000007</v>
      </c>
      <c r="S2">
        <v>8.5</v>
      </c>
      <c r="T2">
        <f>AVERAGE(O2:R2)</f>
        <v>8.5</v>
      </c>
      <c r="U2">
        <f>S2-T2</f>
        <v>0</v>
      </c>
    </row>
    <row r="3" spans="1:21" x14ac:dyDescent="0.6">
      <c r="A3" s="2" t="s">
        <v>23</v>
      </c>
      <c r="B3" s="1" t="s">
        <v>22</v>
      </c>
      <c r="C3">
        <v>-5.2</v>
      </c>
      <c r="D3">
        <v>13.1</v>
      </c>
      <c r="E3">
        <v>-15.3</v>
      </c>
      <c r="F3">
        <v>-79.400000000000006</v>
      </c>
      <c r="G3">
        <v>0.5</v>
      </c>
      <c r="H3">
        <v>-16.100000000000001</v>
      </c>
      <c r="I3">
        <v>-27.6</v>
      </c>
      <c r="J3">
        <v>-19.600000000000001</v>
      </c>
      <c r="K3">
        <v>17.899999999999999</v>
      </c>
      <c r="L3">
        <v>30.7</v>
      </c>
      <c r="M3">
        <v>20.399999999999999</v>
      </c>
      <c r="N3">
        <v>8.1</v>
      </c>
      <c r="O3">
        <v>-20.8</v>
      </c>
      <c r="P3">
        <v>15.4</v>
      </c>
      <c r="Q3">
        <v>19.3</v>
      </c>
      <c r="R3">
        <v>5.2</v>
      </c>
      <c r="S3">
        <v>6.8</v>
      </c>
      <c r="T3">
        <f t="shared" ref="T3:T11" si="0">AVERAGE(O3:R3)</f>
        <v>4.7750000000000004</v>
      </c>
      <c r="U3">
        <f t="shared" ref="U3:U11" si="1">S3-T3</f>
        <v>2.0249999999999995</v>
      </c>
    </row>
    <row r="4" spans="1:21" x14ac:dyDescent="0.6">
      <c r="A4" s="2" t="s">
        <v>24</v>
      </c>
      <c r="B4" s="1" t="s">
        <v>22</v>
      </c>
      <c r="C4">
        <v>3.7</v>
      </c>
      <c r="D4">
        <v>4.0999999999999996</v>
      </c>
      <c r="E4">
        <v>2.7</v>
      </c>
      <c r="F4">
        <v>4.7</v>
      </c>
      <c r="G4">
        <v>3.5</v>
      </c>
      <c r="H4">
        <v>3.7</v>
      </c>
      <c r="I4">
        <v>4.8</v>
      </c>
      <c r="J4">
        <v>1.3</v>
      </c>
      <c r="K4">
        <v>3</v>
      </c>
      <c r="L4">
        <v>3.2</v>
      </c>
      <c r="M4">
        <v>6.6</v>
      </c>
      <c r="N4">
        <v>3.6</v>
      </c>
      <c r="O4">
        <v>5.4</v>
      </c>
      <c r="P4">
        <v>6.3</v>
      </c>
      <c r="Q4">
        <v>5.6</v>
      </c>
      <c r="R4">
        <v>3.4</v>
      </c>
      <c r="S4">
        <v>6.7</v>
      </c>
      <c r="T4">
        <f t="shared" si="0"/>
        <v>5.1749999999999989</v>
      </c>
      <c r="U4">
        <f t="shared" si="1"/>
        <v>1.5250000000000012</v>
      </c>
    </row>
    <row r="5" spans="1:21" x14ac:dyDescent="0.6">
      <c r="A5" s="2" t="s">
        <v>25</v>
      </c>
      <c r="B5" s="1" t="s">
        <v>22</v>
      </c>
      <c r="C5">
        <v>1.6</v>
      </c>
      <c r="D5">
        <v>1.3</v>
      </c>
      <c r="E5">
        <v>1.5</v>
      </c>
      <c r="F5">
        <v>1.9</v>
      </c>
      <c r="G5">
        <v>1.9</v>
      </c>
      <c r="H5">
        <v>2.6</v>
      </c>
      <c r="I5">
        <v>2.4</v>
      </c>
      <c r="J5">
        <v>1.1000000000000001</v>
      </c>
      <c r="K5">
        <v>3.8</v>
      </c>
      <c r="L5">
        <v>4.4000000000000004</v>
      </c>
      <c r="M5">
        <v>2.2000000000000002</v>
      </c>
      <c r="N5">
        <v>1.5</v>
      </c>
      <c r="O5">
        <v>3.2</v>
      </c>
      <c r="P5">
        <v>2.6</v>
      </c>
      <c r="Q5">
        <v>3.2</v>
      </c>
      <c r="R5">
        <v>1.7</v>
      </c>
      <c r="S5">
        <v>3.4</v>
      </c>
      <c r="T5">
        <f t="shared" si="0"/>
        <v>2.6749999999999998</v>
      </c>
      <c r="U5">
        <f t="shared" si="1"/>
        <v>0.72500000000000009</v>
      </c>
    </row>
    <row r="6" spans="1:21" x14ac:dyDescent="0.6">
      <c r="A6" s="2" t="s">
        <v>26</v>
      </c>
      <c r="B6" s="1" t="s">
        <v>22</v>
      </c>
      <c r="C6">
        <v>1.2</v>
      </c>
      <c r="D6">
        <v>-0.3</v>
      </c>
      <c r="E6">
        <v>3.2</v>
      </c>
      <c r="F6">
        <v>3.2</v>
      </c>
      <c r="G6">
        <v>2</v>
      </c>
      <c r="H6">
        <v>2.2000000000000002</v>
      </c>
      <c r="I6">
        <v>0.5</v>
      </c>
      <c r="J6">
        <v>3</v>
      </c>
      <c r="K6">
        <v>2.5</v>
      </c>
      <c r="L6">
        <v>3.2</v>
      </c>
      <c r="M6">
        <v>2.8</v>
      </c>
      <c r="N6">
        <v>2.7</v>
      </c>
      <c r="O6">
        <v>3.6</v>
      </c>
      <c r="P6">
        <v>4.3</v>
      </c>
      <c r="Q6">
        <v>3.4</v>
      </c>
      <c r="R6">
        <v>2.6</v>
      </c>
      <c r="S6">
        <v>3.2</v>
      </c>
      <c r="T6">
        <f t="shared" si="0"/>
        <v>3.4750000000000001</v>
      </c>
      <c r="U6">
        <f t="shared" si="1"/>
        <v>-0.27499999999999991</v>
      </c>
    </row>
    <row r="7" spans="1:21" x14ac:dyDescent="0.6">
      <c r="A7" s="2" t="s">
        <v>27</v>
      </c>
      <c r="B7" s="1" t="s">
        <v>22</v>
      </c>
      <c r="C7">
        <v>1.8</v>
      </c>
      <c r="D7">
        <v>0.9</v>
      </c>
      <c r="E7">
        <v>-0.1</v>
      </c>
      <c r="F7">
        <v>-0.4</v>
      </c>
      <c r="G7">
        <v>1.3</v>
      </c>
      <c r="H7">
        <v>1.2</v>
      </c>
      <c r="I7">
        <v>-1</v>
      </c>
      <c r="J7">
        <v>-0.8</v>
      </c>
      <c r="K7">
        <v>1.4</v>
      </c>
      <c r="L7">
        <v>2.4</v>
      </c>
      <c r="M7">
        <v>2.8</v>
      </c>
      <c r="N7">
        <v>3.6</v>
      </c>
      <c r="O7">
        <v>2.2999999999999998</v>
      </c>
      <c r="P7">
        <v>2.6</v>
      </c>
      <c r="Q7">
        <v>4</v>
      </c>
      <c r="R7">
        <v>1.4</v>
      </c>
      <c r="S7">
        <v>5.5</v>
      </c>
      <c r="T7">
        <f t="shared" si="0"/>
        <v>2.5750000000000002</v>
      </c>
      <c r="U7">
        <f t="shared" si="1"/>
        <v>2.9249999999999998</v>
      </c>
    </row>
    <row r="8" spans="1:21" x14ac:dyDescent="0.6">
      <c r="A8" s="2" t="s">
        <v>28</v>
      </c>
      <c r="B8" s="1" t="s">
        <v>22</v>
      </c>
      <c r="O8">
        <v>33</v>
      </c>
      <c r="P8">
        <v>32.4</v>
      </c>
      <c r="Q8">
        <v>34.9</v>
      </c>
      <c r="R8">
        <v>31.1</v>
      </c>
      <c r="S8">
        <v>38</v>
      </c>
      <c r="T8">
        <f t="shared" si="0"/>
        <v>32.85</v>
      </c>
      <c r="U8">
        <f t="shared" si="1"/>
        <v>5.1499999999999986</v>
      </c>
    </row>
    <row r="9" spans="1:21" x14ac:dyDescent="0.6">
      <c r="A9" s="2" t="s">
        <v>29</v>
      </c>
      <c r="B9" s="1" t="s">
        <v>22</v>
      </c>
      <c r="C9">
        <v>4</v>
      </c>
      <c r="D9">
        <v>2.4</v>
      </c>
      <c r="E9">
        <v>1.7</v>
      </c>
      <c r="F9">
        <v>1</v>
      </c>
      <c r="G9">
        <v>3.4</v>
      </c>
      <c r="H9">
        <v>1.2</v>
      </c>
      <c r="I9">
        <v>3.2</v>
      </c>
      <c r="J9">
        <v>3.1</v>
      </c>
      <c r="K9">
        <v>5.7</v>
      </c>
      <c r="L9">
        <v>4.3</v>
      </c>
      <c r="M9">
        <v>5.5</v>
      </c>
      <c r="N9">
        <v>4.2</v>
      </c>
      <c r="O9">
        <v>5.4</v>
      </c>
      <c r="P9">
        <v>5.6</v>
      </c>
      <c r="Q9">
        <v>4.4000000000000004</v>
      </c>
      <c r="R9">
        <v>4.7</v>
      </c>
      <c r="S9">
        <v>7.4</v>
      </c>
      <c r="T9">
        <f t="shared" si="0"/>
        <v>5.0250000000000004</v>
      </c>
      <c r="U9">
        <f t="shared" si="1"/>
        <v>2.375</v>
      </c>
    </row>
    <row r="10" spans="1:21" x14ac:dyDescent="0.6">
      <c r="A10" s="2" t="s">
        <v>30</v>
      </c>
      <c r="B10" s="1" t="s">
        <v>22</v>
      </c>
      <c r="C10">
        <v>3</v>
      </c>
      <c r="D10">
        <v>5.7</v>
      </c>
      <c r="E10">
        <v>3.2</v>
      </c>
      <c r="F10">
        <v>3.6</v>
      </c>
      <c r="G10">
        <v>-0.8</v>
      </c>
      <c r="H10">
        <v>4.5</v>
      </c>
      <c r="I10">
        <v>7.1</v>
      </c>
      <c r="J10">
        <v>4.2</v>
      </c>
      <c r="K10">
        <v>1.7</v>
      </c>
      <c r="L10">
        <v>7.6</v>
      </c>
      <c r="M10">
        <v>9.1</v>
      </c>
      <c r="N10">
        <v>4.9000000000000004</v>
      </c>
      <c r="O10">
        <v>5.7</v>
      </c>
      <c r="P10">
        <v>5.3</v>
      </c>
      <c r="Q10">
        <v>9.6999999999999993</v>
      </c>
      <c r="R10">
        <v>8.4</v>
      </c>
      <c r="S10">
        <v>9.5</v>
      </c>
      <c r="T10">
        <f t="shared" si="0"/>
        <v>7.2750000000000004</v>
      </c>
      <c r="U10">
        <f t="shared" si="1"/>
        <v>2.2249999999999996</v>
      </c>
    </row>
    <row r="11" spans="1:21" ht="17.25" thickBot="1" x14ac:dyDescent="0.65">
      <c r="A11" s="3" t="s">
        <v>31</v>
      </c>
      <c r="B11" s="4" t="s">
        <v>22</v>
      </c>
      <c r="C11">
        <v>4.5999999999999996</v>
      </c>
      <c r="D11">
        <v>6.3</v>
      </c>
      <c r="E11">
        <v>1.9</v>
      </c>
      <c r="F11">
        <v>-6.9</v>
      </c>
      <c r="G11">
        <v>4.8</v>
      </c>
      <c r="H11">
        <v>5</v>
      </c>
      <c r="I11">
        <v>7.1</v>
      </c>
      <c r="J11">
        <v>7.6</v>
      </c>
      <c r="K11">
        <v>8.1</v>
      </c>
      <c r="L11">
        <v>9.1999999999999993</v>
      </c>
      <c r="M11">
        <v>12.3</v>
      </c>
      <c r="N11">
        <v>15.6</v>
      </c>
      <c r="O11">
        <v>16.100000000000001</v>
      </c>
      <c r="P11">
        <v>22.9</v>
      </c>
      <c r="Q11">
        <v>20.8</v>
      </c>
      <c r="R11">
        <v>20.399999999999999</v>
      </c>
      <c r="S11">
        <v>21.5</v>
      </c>
      <c r="T11">
        <f t="shared" si="0"/>
        <v>20.049999999999997</v>
      </c>
      <c r="U11">
        <f t="shared" si="1"/>
        <v>1.4500000000000028</v>
      </c>
    </row>
    <row r="12" spans="1:21" s="8" customFormat="1" x14ac:dyDescent="0.6">
      <c r="A12" s="6" t="s">
        <v>19</v>
      </c>
      <c r="B12" s="7" t="s">
        <v>21</v>
      </c>
      <c r="C12" s="8">
        <v>233.5</v>
      </c>
      <c r="D12" s="8">
        <v>470</v>
      </c>
      <c r="E12" s="8">
        <v>404</v>
      </c>
      <c r="F12" s="8">
        <v>443.5</v>
      </c>
      <c r="G12" s="8">
        <v>405.7</v>
      </c>
      <c r="H12" s="8">
        <v>601</v>
      </c>
      <c r="I12" s="8">
        <v>607</v>
      </c>
      <c r="J12" s="8">
        <v>261.3</v>
      </c>
      <c r="K12" s="8">
        <v>817.6</v>
      </c>
      <c r="L12" s="8">
        <v>1049</v>
      </c>
      <c r="M12" s="8">
        <v>701</v>
      </c>
      <c r="N12" s="8">
        <v>681.4</v>
      </c>
      <c r="O12" s="8">
        <v>937.4</v>
      </c>
      <c r="P12" s="8">
        <v>1096</v>
      </c>
      <c r="Q12" s="8">
        <v>665</v>
      </c>
      <c r="R12" s="8">
        <v>1198.5999999999999</v>
      </c>
      <c r="S12" s="8">
        <v>873.1</v>
      </c>
    </row>
    <row r="13" spans="1:21" s="11" customFormat="1" x14ac:dyDescent="0.6">
      <c r="A13" s="10" t="s">
        <v>23</v>
      </c>
      <c r="B13" s="1" t="s">
        <v>21</v>
      </c>
      <c r="C13" s="11">
        <v>-3.8</v>
      </c>
      <c r="D13" s="11">
        <v>11</v>
      </c>
      <c r="E13" s="11">
        <v>-13</v>
      </c>
      <c r="F13" s="11">
        <v>-45.2</v>
      </c>
      <c r="G13" s="11">
        <v>0.6</v>
      </c>
      <c r="H13" s="11">
        <v>-18</v>
      </c>
      <c r="I13" s="11">
        <v>-29</v>
      </c>
      <c r="J13" s="11">
        <v>-19.600000000000001</v>
      </c>
      <c r="K13" s="11">
        <v>15.4</v>
      </c>
      <c r="L13" s="11">
        <v>55</v>
      </c>
      <c r="M13" s="11">
        <v>41</v>
      </c>
      <c r="N13" s="11">
        <v>19.600000000000001</v>
      </c>
      <c r="O13" s="11">
        <v>-28.4</v>
      </c>
      <c r="P13" s="11">
        <v>59</v>
      </c>
      <c r="Q13" s="11">
        <v>72</v>
      </c>
      <c r="R13" s="11">
        <v>21.4</v>
      </c>
      <c r="S13" s="11">
        <v>30.2</v>
      </c>
    </row>
    <row r="14" spans="1:21" s="11" customFormat="1" x14ac:dyDescent="0.6">
      <c r="A14" s="10" t="s">
        <v>24</v>
      </c>
      <c r="B14" s="1" t="s">
        <v>21</v>
      </c>
      <c r="C14" s="11">
        <v>60.6</v>
      </c>
      <c r="D14" s="11">
        <v>87</v>
      </c>
      <c r="E14" s="11">
        <v>54</v>
      </c>
      <c r="F14" s="11">
        <v>80.400000000000006</v>
      </c>
      <c r="G14" s="11">
        <v>68.3</v>
      </c>
      <c r="H14" s="11">
        <v>87</v>
      </c>
      <c r="I14" s="11">
        <v>94</v>
      </c>
      <c r="J14" s="11">
        <v>25.7</v>
      </c>
      <c r="K14" s="11">
        <v>52.7</v>
      </c>
      <c r="L14" s="11">
        <v>59</v>
      </c>
      <c r="M14" s="11">
        <v>111</v>
      </c>
      <c r="N14" s="11">
        <v>72.3</v>
      </c>
      <c r="O14" s="11">
        <v>97</v>
      </c>
      <c r="P14" s="11">
        <v>147</v>
      </c>
      <c r="Q14" s="11">
        <v>125</v>
      </c>
      <c r="R14" s="11">
        <v>79</v>
      </c>
      <c r="S14" s="11">
        <v>153.4</v>
      </c>
    </row>
    <row r="15" spans="1:21" s="11" customFormat="1" x14ac:dyDescent="0.6">
      <c r="A15" s="10" t="s">
        <v>25</v>
      </c>
      <c r="B15" s="1" t="s">
        <v>21</v>
      </c>
      <c r="C15" s="11">
        <v>37.5</v>
      </c>
      <c r="D15" s="11">
        <v>34</v>
      </c>
      <c r="E15" s="11">
        <v>39</v>
      </c>
      <c r="F15" s="11">
        <v>55.5</v>
      </c>
      <c r="G15" s="11">
        <v>62</v>
      </c>
      <c r="H15" s="11">
        <v>102</v>
      </c>
      <c r="I15" s="11">
        <v>82</v>
      </c>
      <c r="J15" s="11">
        <v>39</v>
      </c>
      <c r="K15" s="11">
        <v>141.30000000000001</v>
      </c>
      <c r="L15" s="11">
        <v>149</v>
      </c>
      <c r="M15" s="11">
        <v>92</v>
      </c>
      <c r="N15" s="11">
        <v>54.7</v>
      </c>
      <c r="O15" s="11">
        <v>127.8</v>
      </c>
      <c r="P15" s="11">
        <v>105</v>
      </c>
      <c r="Q15" s="11">
        <v>129</v>
      </c>
      <c r="R15" s="11">
        <v>88.2</v>
      </c>
      <c r="S15" s="11">
        <v>218.8</v>
      </c>
    </row>
    <row r="16" spans="1:21" s="11" customFormat="1" x14ac:dyDescent="0.6">
      <c r="A16" s="10" t="s">
        <v>26</v>
      </c>
      <c r="B16" s="1" t="s">
        <v>21</v>
      </c>
      <c r="C16" s="11">
        <v>55.3</v>
      </c>
      <c r="D16" s="11">
        <v>-14</v>
      </c>
      <c r="E16" s="11">
        <v>151</v>
      </c>
      <c r="F16" s="11">
        <v>202.7</v>
      </c>
      <c r="G16" s="11">
        <v>117.8</v>
      </c>
      <c r="H16" s="11">
        <v>140</v>
      </c>
      <c r="I16" s="11">
        <v>28</v>
      </c>
      <c r="J16" s="11">
        <v>196.2</v>
      </c>
      <c r="K16" s="11">
        <v>176.8</v>
      </c>
      <c r="L16" s="11">
        <v>240</v>
      </c>
      <c r="M16" s="11">
        <v>174</v>
      </c>
      <c r="N16" s="11">
        <v>207.2</v>
      </c>
      <c r="O16" s="11">
        <v>287.7</v>
      </c>
      <c r="P16" s="11">
        <v>374</v>
      </c>
      <c r="Q16" s="11">
        <v>272</v>
      </c>
      <c r="R16" s="11">
        <v>218.3</v>
      </c>
      <c r="S16" s="11">
        <v>271</v>
      </c>
    </row>
    <row r="17" spans="1:19" s="11" customFormat="1" x14ac:dyDescent="0.6">
      <c r="A17" s="10" t="s">
        <v>27</v>
      </c>
      <c r="B17" s="1" t="s">
        <v>21</v>
      </c>
      <c r="C17" s="11">
        <v>18.399999999999999</v>
      </c>
      <c r="D17" s="11">
        <v>11</v>
      </c>
      <c r="E17" s="11">
        <v>-1</v>
      </c>
      <c r="F17" s="11">
        <v>-5.4</v>
      </c>
      <c r="G17" s="11">
        <v>17.2</v>
      </c>
      <c r="H17" s="11">
        <v>19</v>
      </c>
      <c r="I17" s="11">
        <v>-12</v>
      </c>
      <c r="J17" s="11">
        <v>-11.2</v>
      </c>
      <c r="K17" s="11">
        <v>16.899999999999999</v>
      </c>
      <c r="L17" s="11">
        <v>33</v>
      </c>
      <c r="M17" s="11">
        <v>35</v>
      </c>
      <c r="N17" s="11">
        <v>46.1</v>
      </c>
      <c r="O17" s="11">
        <v>30.3</v>
      </c>
      <c r="P17" s="11">
        <v>40</v>
      </c>
      <c r="Q17" s="11">
        <v>53</v>
      </c>
      <c r="R17" s="11">
        <v>19.7</v>
      </c>
      <c r="S17" s="11">
        <v>83.3</v>
      </c>
    </row>
    <row r="18" spans="1:19" s="11" customFormat="1" x14ac:dyDescent="0.6">
      <c r="A18" s="10" t="s">
        <v>28</v>
      </c>
      <c r="B18" s="1" t="s">
        <v>21</v>
      </c>
      <c r="O18" s="11">
        <v>233</v>
      </c>
      <c r="P18" s="11">
        <v>244</v>
      </c>
      <c r="Q18" s="11">
        <v>278</v>
      </c>
      <c r="R18" s="11">
        <v>337</v>
      </c>
      <c r="S18" s="11">
        <v>375.2</v>
      </c>
    </row>
    <row r="19" spans="1:19" s="11" customFormat="1" x14ac:dyDescent="0.6">
      <c r="A19" s="10" t="s">
        <v>29</v>
      </c>
      <c r="B19" s="1" t="s">
        <v>21</v>
      </c>
      <c r="C19" s="11">
        <v>84.8</v>
      </c>
      <c r="D19" s="11">
        <v>53</v>
      </c>
      <c r="E19" s="11">
        <v>37</v>
      </c>
      <c r="F19" s="11">
        <v>29.2</v>
      </c>
      <c r="G19" s="11">
        <v>97.6</v>
      </c>
      <c r="H19" s="11">
        <v>37</v>
      </c>
      <c r="I19" s="11">
        <v>85</v>
      </c>
      <c r="J19" s="11">
        <v>95.4</v>
      </c>
      <c r="K19" s="11">
        <v>171</v>
      </c>
      <c r="L19" s="11">
        <v>130</v>
      </c>
      <c r="M19" s="11">
        <v>158</v>
      </c>
      <c r="N19" s="11">
        <v>149</v>
      </c>
      <c r="O19" s="11">
        <v>182.6</v>
      </c>
      <c r="P19" s="11">
        <v>245</v>
      </c>
      <c r="Q19" s="11">
        <v>147</v>
      </c>
      <c r="R19" s="11">
        <v>222.4</v>
      </c>
      <c r="S19" s="11">
        <v>340.4</v>
      </c>
    </row>
    <row r="20" spans="1:19" s="11" customFormat="1" x14ac:dyDescent="0.6">
      <c r="A20" s="10" t="s">
        <v>30</v>
      </c>
      <c r="B20" s="1" t="s">
        <v>21</v>
      </c>
      <c r="C20" s="11">
        <v>175.2</v>
      </c>
      <c r="D20" s="11">
        <v>403</v>
      </c>
      <c r="E20" s="11">
        <v>235</v>
      </c>
      <c r="F20" s="11">
        <v>387.8</v>
      </c>
      <c r="G20" s="11">
        <v>-47.7</v>
      </c>
      <c r="H20" s="11">
        <v>421</v>
      </c>
      <c r="I20" s="11">
        <v>561</v>
      </c>
      <c r="J20" s="11">
        <v>497.7</v>
      </c>
      <c r="K20" s="11">
        <v>141</v>
      </c>
      <c r="L20" s="11">
        <v>857</v>
      </c>
      <c r="M20" s="11">
        <v>946</v>
      </c>
      <c r="N20" s="11">
        <v>634</v>
      </c>
      <c r="O20" s="11">
        <v>561.70000000000005</v>
      </c>
      <c r="P20" s="11">
        <v>627</v>
      </c>
      <c r="Q20" s="11">
        <v>1114</v>
      </c>
      <c r="R20" s="11">
        <v>1322.3</v>
      </c>
      <c r="S20" s="11">
        <v>1023.9</v>
      </c>
    </row>
    <row r="21" spans="1:19" s="15" customFormat="1" ht="17.25" thickBot="1" x14ac:dyDescent="0.65">
      <c r="A21" s="13" t="s">
        <v>31</v>
      </c>
      <c r="B21" s="14" t="s">
        <v>21</v>
      </c>
      <c r="C21" s="15">
        <v>174.6</v>
      </c>
      <c r="D21" s="15">
        <v>265</v>
      </c>
      <c r="E21" s="15">
        <v>74</v>
      </c>
      <c r="F21" s="15">
        <v>-416.6</v>
      </c>
      <c r="G21" s="15">
        <v>167.2</v>
      </c>
      <c r="H21" s="15">
        <v>272</v>
      </c>
      <c r="I21" s="15">
        <v>378</v>
      </c>
      <c r="J21" s="15">
        <v>512.79999999999995</v>
      </c>
      <c r="K21" s="15">
        <v>463.1</v>
      </c>
      <c r="L21" s="15">
        <v>588</v>
      </c>
      <c r="M21" s="15">
        <v>854</v>
      </c>
      <c r="N21" s="15">
        <v>1246.9000000000001</v>
      </c>
      <c r="O21" s="15">
        <v>1287.8</v>
      </c>
      <c r="P21" s="15">
        <v>2101</v>
      </c>
      <c r="Q21" s="15">
        <v>1638</v>
      </c>
      <c r="R21" s="15">
        <v>1663.2</v>
      </c>
      <c r="S21" s="15">
        <v>2181.8000000000002</v>
      </c>
    </row>
    <row r="22" spans="1:19" x14ac:dyDescent="0.6">
      <c r="A22" s="25" t="s">
        <v>19</v>
      </c>
      <c r="B22" s="5" t="s">
        <v>20</v>
      </c>
      <c r="C22" s="11">
        <v>5893.9</v>
      </c>
      <c r="D22" s="11">
        <v>6433</v>
      </c>
      <c r="E22" s="11">
        <v>6826</v>
      </c>
      <c r="F22" s="11">
        <v>7530.1</v>
      </c>
      <c r="G22" s="11">
        <v>7296.6</v>
      </c>
      <c r="H22" s="11">
        <v>8788</v>
      </c>
      <c r="I22" s="11">
        <v>8389</v>
      </c>
      <c r="J22" s="11">
        <v>9297.4</v>
      </c>
      <c r="K22" s="11">
        <v>9757.9</v>
      </c>
      <c r="L22" s="11">
        <v>12018</v>
      </c>
      <c r="M22" s="11">
        <v>10226</v>
      </c>
      <c r="N22" s="11">
        <v>10303.1</v>
      </c>
      <c r="O22" s="11">
        <v>10386.4</v>
      </c>
      <c r="P22" s="11">
        <v>11324</v>
      </c>
      <c r="Q22" s="11">
        <v>10212</v>
      </c>
      <c r="R22" s="11">
        <v>13595.6</v>
      </c>
      <c r="S22" s="12">
        <v>10320.799999999999</v>
      </c>
    </row>
    <row r="23" spans="1:19" x14ac:dyDescent="0.6">
      <c r="A23" s="10" t="s">
        <v>23</v>
      </c>
      <c r="B23" s="1" t="s">
        <v>20</v>
      </c>
      <c r="C23" s="11">
        <v>73.099999999999994</v>
      </c>
      <c r="D23" s="11">
        <v>84</v>
      </c>
      <c r="E23" s="11">
        <v>85</v>
      </c>
      <c r="F23" s="11">
        <v>56.9</v>
      </c>
      <c r="G23" s="11">
        <v>111.1</v>
      </c>
      <c r="H23" s="11">
        <v>112</v>
      </c>
      <c r="I23" s="11">
        <v>105</v>
      </c>
      <c r="J23" s="11">
        <v>99.9</v>
      </c>
      <c r="K23" s="11">
        <v>85.8</v>
      </c>
      <c r="L23" s="11">
        <v>179</v>
      </c>
      <c r="M23" s="11">
        <v>201</v>
      </c>
      <c r="N23" s="11">
        <v>242.2</v>
      </c>
      <c r="O23" s="11">
        <v>136.80000000000001</v>
      </c>
      <c r="P23" s="11">
        <v>384</v>
      </c>
      <c r="Q23" s="11">
        <v>374</v>
      </c>
      <c r="R23" s="11">
        <v>408.2</v>
      </c>
      <c r="S23" s="12">
        <v>444.8</v>
      </c>
    </row>
    <row r="24" spans="1:19" x14ac:dyDescent="0.6">
      <c r="A24" s="10" t="s">
        <v>24</v>
      </c>
      <c r="B24" s="1" t="s">
        <v>20</v>
      </c>
      <c r="C24" s="11">
        <v>1631.6</v>
      </c>
      <c r="D24" s="11">
        <v>2141</v>
      </c>
      <c r="E24" s="11">
        <v>2030</v>
      </c>
      <c r="F24" s="11">
        <v>1703.4</v>
      </c>
      <c r="G24" s="11">
        <v>1956.4</v>
      </c>
      <c r="H24" s="11">
        <v>2343</v>
      </c>
      <c r="I24" s="11">
        <v>1943</v>
      </c>
      <c r="J24" s="11">
        <v>1942.6</v>
      </c>
      <c r="K24" s="11">
        <v>1764.2</v>
      </c>
      <c r="L24" s="11">
        <v>1873</v>
      </c>
      <c r="M24" s="11">
        <v>1675</v>
      </c>
      <c r="N24" s="11">
        <v>1998.8</v>
      </c>
      <c r="O24" s="11">
        <v>1798.9</v>
      </c>
      <c r="P24" s="11">
        <v>2326</v>
      </c>
      <c r="Q24" s="11">
        <v>2234</v>
      </c>
      <c r="R24" s="11">
        <v>2331.1</v>
      </c>
      <c r="S24" s="12">
        <v>2283.4</v>
      </c>
    </row>
    <row r="25" spans="1:19" x14ac:dyDescent="0.6">
      <c r="A25" s="10" t="s">
        <v>25</v>
      </c>
      <c r="B25" s="1" t="s">
        <v>20</v>
      </c>
      <c r="C25" s="11">
        <v>2359.6999999999998</v>
      </c>
      <c r="D25" s="11">
        <v>2685</v>
      </c>
      <c r="E25" s="11">
        <v>2675</v>
      </c>
      <c r="F25" s="11">
        <v>2984.3</v>
      </c>
      <c r="G25" s="11">
        <v>3331.6</v>
      </c>
      <c r="H25" s="11">
        <v>3900</v>
      </c>
      <c r="I25" s="11">
        <v>3393</v>
      </c>
      <c r="J25" s="11">
        <v>3540.4</v>
      </c>
      <c r="K25" s="11">
        <v>3760.4</v>
      </c>
      <c r="L25" s="11">
        <v>3382</v>
      </c>
      <c r="M25" s="11">
        <v>4118</v>
      </c>
      <c r="N25" s="11">
        <v>3725.6</v>
      </c>
      <c r="O25" s="11">
        <v>4021.6</v>
      </c>
      <c r="P25" s="11">
        <v>4100</v>
      </c>
      <c r="Q25" s="11">
        <v>4027</v>
      </c>
      <c r="R25" s="11">
        <v>5122.3999999999996</v>
      </c>
      <c r="S25" s="12">
        <v>6393</v>
      </c>
    </row>
    <row r="26" spans="1:19" x14ac:dyDescent="0.6">
      <c r="A26" s="10" t="s">
        <v>26</v>
      </c>
      <c r="B26" s="1" t="s">
        <v>20</v>
      </c>
      <c r="C26" s="11">
        <v>4442.5</v>
      </c>
      <c r="D26" s="11">
        <v>4455</v>
      </c>
      <c r="E26" s="11">
        <v>4773</v>
      </c>
      <c r="F26" s="11">
        <v>6306.5</v>
      </c>
      <c r="G26" s="11">
        <v>5894.1</v>
      </c>
      <c r="H26" s="11">
        <v>6384</v>
      </c>
      <c r="I26" s="11">
        <v>5688</v>
      </c>
      <c r="J26" s="11">
        <v>6538.9</v>
      </c>
      <c r="K26" s="11">
        <v>7039.1</v>
      </c>
      <c r="L26" s="11">
        <v>7544</v>
      </c>
      <c r="M26" s="11">
        <v>6300</v>
      </c>
      <c r="N26" s="11">
        <v>7556.9</v>
      </c>
      <c r="O26" s="11">
        <v>7885.3</v>
      </c>
      <c r="P26" s="11">
        <v>8643</v>
      </c>
      <c r="Q26" s="11">
        <v>8044</v>
      </c>
      <c r="R26" s="11">
        <v>8340.7000000000007</v>
      </c>
      <c r="S26" s="12">
        <v>8554.6</v>
      </c>
    </row>
    <row r="27" spans="1:19" x14ac:dyDescent="0.6">
      <c r="A27" s="10" t="s">
        <v>27</v>
      </c>
      <c r="B27" s="1" t="s">
        <v>20</v>
      </c>
      <c r="C27" s="11">
        <v>1015</v>
      </c>
      <c r="D27" s="11">
        <v>1198</v>
      </c>
      <c r="E27" s="11">
        <v>1166</v>
      </c>
      <c r="F27" s="11">
        <v>1371</v>
      </c>
      <c r="G27" s="11">
        <v>1299.3</v>
      </c>
      <c r="H27" s="11">
        <v>1612</v>
      </c>
      <c r="I27" s="11">
        <v>1248</v>
      </c>
      <c r="J27" s="11">
        <v>1464.7</v>
      </c>
      <c r="K27" s="11">
        <v>1244.4000000000001</v>
      </c>
      <c r="L27" s="11">
        <v>1375</v>
      </c>
      <c r="M27" s="11">
        <v>1242</v>
      </c>
      <c r="N27" s="11">
        <v>1292.5999999999999</v>
      </c>
      <c r="O27" s="11">
        <v>1305.0999999999999</v>
      </c>
      <c r="P27" s="11">
        <v>1518</v>
      </c>
      <c r="Q27" s="11">
        <v>1332</v>
      </c>
      <c r="R27" s="11">
        <v>1372.9</v>
      </c>
      <c r="S27" s="12">
        <v>1512.7</v>
      </c>
    </row>
    <row r="28" spans="1:19" x14ac:dyDescent="0.6">
      <c r="A28" s="10" t="s">
        <v>28</v>
      </c>
      <c r="B28" s="1" t="s">
        <v>20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8">
        <v>706</v>
      </c>
      <c r="P28" s="11">
        <v>753</v>
      </c>
      <c r="Q28" s="11">
        <v>797</v>
      </c>
      <c r="R28" s="11">
        <v>1084</v>
      </c>
      <c r="S28" s="12">
        <v>988.3</v>
      </c>
    </row>
    <row r="29" spans="1:19" x14ac:dyDescent="0.6">
      <c r="A29" s="10" t="s">
        <v>29</v>
      </c>
      <c r="B29" s="1" t="s">
        <v>20</v>
      </c>
      <c r="C29" s="11">
        <v>2111.1</v>
      </c>
      <c r="D29" s="11">
        <v>2228</v>
      </c>
      <c r="E29" s="11">
        <v>2136</v>
      </c>
      <c r="F29" s="11">
        <v>2848.9</v>
      </c>
      <c r="G29" s="11">
        <v>2869.5</v>
      </c>
      <c r="H29" s="11">
        <v>3067</v>
      </c>
      <c r="I29" s="11">
        <v>2621</v>
      </c>
      <c r="J29" s="11">
        <v>3089.5</v>
      </c>
      <c r="K29" s="11">
        <v>3006.7</v>
      </c>
      <c r="L29" s="11">
        <v>3040</v>
      </c>
      <c r="M29" s="11">
        <v>2855</v>
      </c>
      <c r="N29" s="11">
        <v>3565.3</v>
      </c>
      <c r="O29" s="11">
        <v>3412.7</v>
      </c>
      <c r="P29" s="11">
        <v>4338</v>
      </c>
      <c r="Q29" s="11">
        <v>3314</v>
      </c>
      <c r="R29" s="11">
        <v>4707.3</v>
      </c>
      <c r="S29" s="12">
        <v>4574.3</v>
      </c>
    </row>
    <row r="30" spans="1:19" x14ac:dyDescent="0.6">
      <c r="A30" s="10" t="s">
        <v>30</v>
      </c>
      <c r="B30" s="1" t="s">
        <v>20</v>
      </c>
      <c r="C30" s="11">
        <v>5831.7</v>
      </c>
      <c r="D30" s="11">
        <v>7056</v>
      </c>
      <c r="E30" s="11">
        <v>7322</v>
      </c>
      <c r="F30" s="11">
        <v>10737.3</v>
      </c>
      <c r="G30" s="11">
        <v>5995</v>
      </c>
      <c r="H30" s="11">
        <v>9268</v>
      </c>
      <c r="I30" s="11">
        <v>7863</v>
      </c>
      <c r="J30" s="11">
        <v>11975</v>
      </c>
      <c r="K30" s="11">
        <v>8464.7000000000007</v>
      </c>
      <c r="L30" s="11">
        <v>11227</v>
      </c>
      <c r="M30" s="11">
        <v>10394</v>
      </c>
      <c r="N30" s="11">
        <v>12920.3</v>
      </c>
      <c r="O30" s="11">
        <v>9845.1</v>
      </c>
      <c r="P30" s="11">
        <v>11938</v>
      </c>
      <c r="Q30" s="11">
        <v>11452</v>
      </c>
      <c r="R30" s="11">
        <v>15714.9</v>
      </c>
      <c r="S30" s="12">
        <v>10761.3</v>
      </c>
    </row>
    <row r="31" spans="1:19" ht="17.25" thickBot="1" x14ac:dyDescent="0.65">
      <c r="A31" s="13" t="s">
        <v>31</v>
      </c>
      <c r="B31" s="14" t="s">
        <v>20</v>
      </c>
      <c r="C31" s="15">
        <v>3807.4</v>
      </c>
      <c r="D31" s="15">
        <v>4236</v>
      </c>
      <c r="E31" s="15">
        <v>3941</v>
      </c>
      <c r="F31" s="15">
        <v>6075.6</v>
      </c>
      <c r="G31" s="15">
        <v>3518.1</v>
      </c>
      <c r="H31" s="15">
        <v>5401</v>
      </c>
      <c r="I31" s="15">
        <v>5351</v>
      </c>
      <c r="J31" s="15">
        <v>6774.9</v>
      </c>
      <c r="K31" s="15">
        <v>5685.9</v>
      </c>
      <c r="L31" s="15">
        <v>6425</v>
      </c>
      <c r="M31" s="15">
        <v>6944</v>
      </c>
      <c r="N31" s="15">
        <v>7973.1</v>
      </c>
      <c r="O31" s="15">
        <v>8009.8</v>
      </c>
      <c r="P31" s="15">
        <v>9169</v>
      </c>
      <c r="Q31" s="15">
        <v>7887</v>
      </c>
      <c r="R31" s="15">
        <v>8157.2</v>
      </c>
      <c r="S31" s="16">
        <v>10146.700000000001</v>
      </c>
    </row>
    <row r="33" spans="1:20" x14ac:dyDescent="0.6">
      <c r="A33" s="23" t="s">
        <v>35</v>
      </c>
    </row>
    <row r="34" spans="1:20" x14ac:dyDescent="0.6">
      <c r="A34" s="1" t="s">
        <v>32</v>
      </c>
      <c r="B34" t="s">
        <v>33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</row>
    <row r="35" spans="1:20" x14ac:dyDescent="0.6">
      <c r="A35" t="s">
        <v>19</v>
      </c>
      <c r="F35" s="21">
        <v>10592</v>
      </c>
      <c r="G35" s="21">
        <v>15383</v>
      </c>
      <c r="H35" s="21">
        <v>17185</v>
      </c>
      <c r="I35" s="21">
        <v>18827</v>
      </c>
      <c r="J35" s="21">
        <v>20690</v>
      </c>
      <c r="K35" s="21">
        <v>23798</v>
      </c>
      <c r="L35" s="21">
        <v>24260</v>
      </c>
      <c r="M35" s="21">
        <v>23537</v>
      </c>
      <c r="N35" s="21">
        <v>23261</v>
      </c>
      <c r="O35" s="21">
        <v>25866</v>
      </c>
      <c r="P35" s="21">
        <v>27622</v>
      </c>
      <c r="Q35" s="21">
        <v>29041</v>
      </c>
      <c r="R35" s="21">
        <v>34477</v>
      </c>
      <c r="S35" s="21">
        <v>38894</v>
      </c>
      <c r="T35" s="26">
        <f>S35/(S22*4)</f>
        <v>0.94212657933493538</v>
      </c>
    </row>
    <row r="36" spans="1:20" x14ac:dyDescent="0.6">
      <c r="A36" t="s">
        <v>23</v>
      </c>
      <c r="F36" s="20">
        <v>252.3</v>
      </c>
      <c r="G36" s="20">
        <v>302.7</v>
      </c>
      <c r="H36" s="20">
        <v>810.3</v>
      </c>
      <c r="I36" s="20">
        <v>791.4</v>
      </c>
      <c r="J36" s="20">
        <v>718.6</v>
      </c>
      <c r="K36" s="20">
        <v>986.6</v>
      </c>
      <c r="L36" s="22">
        <v>1190</v>
      </c>
      <c r="M36" s="22">
        <v>1024.0999999999999</v>
      </c>
      <c r="N36" s="20">
        <v>820.8</v>
      </c>
      <c r="O36" s="20">
        <v>703</v>
      </c>
      <c r="P36" s="20">
        <v>661.4</v>
      </c>
      <c r="Q36" s="20">
        <v>299.8</v>
      </c>
      <c r="R36" s="21">
        <v>5286</v>
      </c>
      <c r="S36" s="21">
        <v>6143</v>
      </c>
      <c r="T36" s="26">
        <f t="shared" ref="T36:T41" si="2">S36/(S23*4)</f>
        <v>3.4526753597122299</v>
      </c>
    </row>
    <row r="37" spans="1:20" x14ac:dyDescent="0.6">
      <c r="F37" s="20"/>
      <c r="G37" s="20"/>
      <c r="H37" s="20"/>
      <c r="I37" s="20"/>
      <c r="J37" s="20"/>
      <c r="K37" s="20"/>
      <c r="L37" s="22"/>
      <c r="M37" s="22"/>
      <c r="N37" s="20"/>
      <c r="O37" s="20"/>
      <c r="P37" s="20"/>
      <c r="Q37" s="20"/>
      <c r="R37" s="21"/>
      <c r="S37" s="21"/>
      <c r="T37" s="26">
        <f t="shared" si="2"/>
        <v>0</v>
      </c>
    </row>
    <row r="38" spans="1:20" x14ac:dyDescent="0.6">
      <c r="A38" t="s">
        <v>25</v>
      </c>
      <c r="F38" s="21">
        <v>1444.55</v>
      </c>
      <c r="G38" s="21">
        <v>611.71</v>
      </c>
      <c r="H38" s="21">
        <v>1233.77</v>
      </c>
      <c r="I38" s="21">
        <v>1846.31</v>
      </c>
      <c r="J38" s="21">
        <v>2753.18</v>
      </c>
      <c r="K38" s="21">
        <v>956.78</v>
      </c>
      <c r="L38" s="21">
        <v>1754.88</v>
      </c>
      <c r="M38" s="21">
        <v>2405.06</v>
      </c>
      <c r="N38" s="21">
        <v>3243.57</v>
      </c>
      <c r="O38" s="21">
        <v>942.87</v>
      </c>
      <c r="P38" s="21">
        <v>1765.57</v>
      </c>
      <c r="Q38" s="21">
        <v>1909.89</v>
      </c>
      <c r="R38" s="21">
        <v>2479.84</v>
      </c>
      <c r="S38" s="21">
        <v>712.8</v>
      </c>
      <c r="T38" s="26">
        <f t="shared" si="2"/>
        <v>2.7874237447207881E-2</v>
      </c>
    </row>
    <row r="39" spans="1:20" x14ac:dyDescent="0.6">
      <c r="A39" t="s">
        <v>26</v>
      </c>
      <c r="F39" s="21">
        <v>10655.19</v>
      </c>
      <c r="G39" s="21">
        <v>12934.67</v>
      </c>
      <c r="H39" s="21">
        <v>12564.03</v>
      </c>
      <c r="I39" s="21">
        <v>13512.87</v>
      </c>
      <c r="J39" s="21">
        <v>15099.77</v>
      </c>
      <c r="K39" s="21">
        <v>15482.35</v>
      </c>
      <c r="L39" s="21">
        <v>15486.59</v>
      </c>
      <c r="M39" s="21">
        <v>16288.19</v>
      </c>
      <c r="N39" s="21">
        <v>17358.91</v>
      </c>
      <c r="O39" s="21">
        <v>19387.59</v>
      </c>
      <c r="P39" s="21">
        <v>20054.54</v>
      </c>
      <c r="Q39" s="21">
        <v>23257.85</v>
      </c>
      <c r="R39" s="21">
        <v>28180.62</v>
      </c>
      <c r="S39" s="21">
        <v>28470.19</v>
      </c>
      <c r="T39" s="26">
        <f t="shared" si="2"/>
        <v>0.8320140626095901</v>
      </c>
    </row>
    <row r="40" spans="1:20" x14ac:dyDescent="0.6">
      <c r="A40" t="s">
        <v>27</v>
      </c>
      <c r="F40" s="21">
        <v>524.66</v>
      </c>
      <c r="G40" s="21">
        <v>428.95</v>
      </c>
      <c r="H40" s="21">
        <v>480.34</v>
      </c>
      <c r="I40" s="21">
        <v>457.57</v>
      </c>
      <c r="J40" s="21">
        <v>464.34</v>
      </c>
      <c r="K40" s="21">
        <v>411.23</v>
      </c>
      <c r="L40">
        <v>0</v>
      </c>
      <c r="M40" s="21">
        <v>1272.96</v>
      </c>
      <c r="N40" s="21">
        <v>425.06</v>
      </c>
      <c r="O40" s="21">
        <v>345.74</v>
      </c>
      <c r="P40" s="21">
        <v>467.77</v>
      </c>
      <c r="Q40" s="21">
        <v>457.99</v>
      </c>
      <c r="R40" s="21">
        <v>456.83</v>
      </c>
      <c r="S40" s="21">
        <v>409.17</v>
      </c>
      <c r="T40" s="26">
        <f t="shared" si="2"/>
        <v>6.762246314536921E-2</v>
      </c>
    </row>
    <row r="41" spans="1:20" x14ac:dyDescent="0.6">
      <c r="A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1">
        <v>3413</v>
      </c>
      <c r="R41" s="21">
        <v>3891</v>
      </c>
      <c r="S41" s="21">
        <v>4597</v>
      </c>
      <c r="T41" s="26">
        <f t="shared" si="2"/>
        <v>1.162855408276839</v>
      </c>
    </row>
    <row r="42" spans="1:20" x14ac:dyDescent="0.6">
      <c r="A42" t="s">
        <v>29</v>
      </c>
      <c r="F42" s="21">
        <v>5317.41</v>
      </c>
      <c r="G42" s="21">
        <v>5398.73</v>
      </c>
      <c r="H42" s="21">
        <v>6748.37</v>
      </c>
      <c r="I42" s="21">
        <v>6154.6</v>
      </c>
      <c r="J42" s="21">
        <v>6132.08</v>
      </c>
      <c r="K42" s="21">
        <v>6491.96</v>
      </c>
      <c r="L42" s="21">
        <v>8223.5</v>
      </c>
      <c r="M42" s="21">
        <v>9635.86</v>
      </c>
      <c r="N42" s="21">
        <v>12977.75</v>
      </c>
      <c r="O42" s="21">
        <v>15699.45</v>
      </c>
      <c r="P42" s="21">
        <v>16453.099999999999</v>
      </c>
      <c r="Q42" s="21">
        <v>17678.939999999999</v>
      </c>
      <c r="R42" s="21">
        <v>16718.89</v>
      </c>
      <c r="S42" s="21">
        <v>18104.7</v>
      </c>
      <c r="T42" s="26">
        <f>S42/(S29*4)</f>
        <v>0.98947926458693136</v>
      </c>
    </row>
    <row r="43" spans="1:20" x14ac:dyDescent="0.6">
      <c r="A43" s="27" t="s">
        <v>37</v>
      </c>
      <c r="F43" s="22">
        <f>F42/(F29*4)</f>
        <v>0.46661957246656599</v>
      </c>
      <c r="G43" s="22">
        <f>G42/(G29*4)</f>
        <v>0.47035459139222857</v>
      </c>
      <c r="H43" s="22">
        <f>H42/(H29*4)</f>
        <v>0.55007906749266389</v>
      </c>
      <c r="I43" s="22">
        <f>I42/(I29*4)</f>
        <v>0.58704692865318586</v>
      </c>
      <c r="J43" s="22">
        <f>J42/(J29*4)</f>
        <v>0.49620326913740087</v>
      </c>
      <c r="K43" s="22">
        <f>K42/(K29*4)</f>
        <v>0.53979113313599636</v>
      </c>
      <c r="L43" s="22">
        <f>L42/(L29*4)</f>
        <v>0.67627467105263162</v>
      </c>
      <c r="M43" s="22">
        <f>M42/(M29*4)</f>
        <v>0.84377057793345012</v>
      </c>
      <c r="N43" s="22">
        <f>N42/(N29*4)</f>
        <v>0.91000406697893577</v>
      </c>
      <c r="O43" s="22">
        <f>O42/(O29*4)</f>
        <v>1.1500754534532776</v>
      </c>
      <c r="P43" s="22">
        <f>P42/(P29*4)</f>
        <v>0.94819617335177497</v>
      </c>
      <c r="Q43" s="22">
        <f>Q42/(Q29*4)</f>
        <v>1.3336557030778515</v>
      </c>
      <c r="R43" s="22">
        <f>R42/(R29*4)</f>
        <v>0.88792354428228493</v>
      </c>
      <c r="S43" s="22">
        <f>S42/(S29*4)</f>
        <v>0.98947926458693136</v>
      </c>
      <c r="T43" s="26">
        <f>S43/(S30*4)</f>
        <v>2.2986982627259982E-5</v>
      </c>
    </row>
    <row r="44" spans="1:20" x14ac:dyDescent="0.6">
      <c r="A44" t="s">
        <v>31</v>
      </c>
      <c r="F44" s="21">
        <v>14482.36</v>
      </c>
      <c r="G44" s="21">
        <v>24780</v>
      </c>
      <c r="H44" s="21">
        <v>29677</v>
      </c>
      <c r="I44" s="21">
        <v>36010</v>
      </c>
      <c r="J44" s="21">
        <v>35269</v>
      </c>
      <c r="K44" s="21">
        <v>39650</v>
      </c>
      <c r="L44" s="21">
        <v>48399</v>
      </c>
      <c r="M44" s="21">
        <v>51571</v>
      </c>
      <c r="N44" s="21">
        <v>53775</v>
      </c>
      <c r="O44" s="21">
        <v>64972.800000000003</v>
      </c>
      <c r="P44" s="21">
        <v>70902</v>
      </c>
      <c r="Q44" s="21">
        <v>71806.7</v>
      </c>
      <c r="R44" s="21">
        <v>76465.8</v>
      </c>
      <c r="S44" s="21">
        <v>84939</v>
      </c>
      <c r="T44" s="26">
        <f>S44/(S31*4)</f>
        <v>2.0927740053416382</v>
      </c>
    </row>
    <row r="45" spans="1:20" x14ac:dyDescent="0.6">
      <c r="F45" s="22">
        <f>F44/(F31*4)</f>
        <v>0.59592303640792677</v>
      </c>
      <c r="G45" s="22">
        <f>G44/(G31*4)</f>
        <v>1.7608936641937409</v>
      </c>
      <c r="H45" s="22">
        <f>H44/(H31*4)</f>
        <v>1.3736807998518792</v>
      </c>
      <c r="I45" s="22">
        <f>I44/(I31*4)</f>
        <v>1.6823958138665669</v>
      </c>
      <c r="J45" s="22">
        <f>J44/(J31*4)</f>
        <v>1.301458324108105</v>
      </c>
      <c r="K45" s="22">
        <f>K44/(K31*4)</f>
        <v>1.7433475790991753</v>
      </c>
      <c r="L45" s="22">
        <f>L44/(L31*4)</f>
        <v>1.8832295719844359</v>
      </c>
      <c r="M45" s="22">
        <f>M44/(M31*4)</f>
        <v>1.8566748271889402</v>
      </c>
      <c r="N45" s="22">
        <f>N44/(N31*4)</f>
        <v>1.6861383903375098</v>
      </c>
      <c r="O45" s="22">
        <f>O44/(O31*4)</f>
        <v>2.0279158031411519</v>
      </c>
      <c r="P45" s="22">
        <f>P44/(P31*4)</f>
        <v>1.9331988221180063</v>
      </c>
      <c r="Q45" s="22">
        <f>Q44/(Q31*4)</f>
        <v>2.2761094205654873</v>
      </c>
      <c r="R45" s="22">
        <f>R44/(R31*4)</f>
        <v>2.3435063502182123</v>
      </c>
      <c r="S45" s="22">
        <f>S44/(S31*4)</f>
        <v>2.0927740053416382</v>
      </c>
    </row>
    <row r="46" spans="1:20" ht="17.25" thickBot="1" x14ac:dyDescent="0.65">
      <c r="A46" s="23" t="s">
        <v>34</v>
      </c>
    </row>
    <row r="47" spans="1:20" x14ac:dyDescent="0.6">
      <c r="A47" s="6" t="s">
        <v>19</v>
      </c>
      <c r="G47" s="17">
        <f>(G22-C22)/C22</f>
        <v>0.23799182205330949</v>
      </c>
      <c r="H47" s="17">
        <f>(H22-D22)/D22</f>
        <v>0.36608114410073062</v>
      </c>
      <c r="I47" s="17">
        <f>(I22-E22)/E22</f>
        <v>0.22897743920304717</v>
      </c>
      <c r="J47" s="17">
        <f>(J22-F22)/F22</f>
        <v>0.23469807837877307</v>
      </c>
      <c r="K47" s="17">
        <f>(K22-G22)/G22</f>
        <v>0.33732149220184732</v>
      </c>
      <c r="L47" s="17">
        <f>(L22-H22)/H22</f>
        <v>0.36754665452890306</v>
      </c>
      <c r="M47" s="17">
        <f>(M22-I22)/I22</f>
        <v>0.21897723208964121</v>
      </c>
      <c r="N47" s="17">
        <f>(N22-J22)/J22</f>
        <v>0.10817002602878233</v>
      </c>
      <c r="O47" s="17">
        <f>(O22-K22)/K22</f>
        <v>6.4409350372518673E-2</v>
      </c>
      <c r="P47" s="17">
        <f>(P22-L22)/L22</f>
        <v>-5.7746713263438179E-2</v>
      </c>
      <c r="Q47" s="17">
        <f>(Q22-M22)/M22</f>
        <v>-1.3690592607079992E-3</v>
      </c>
      <c r="R47" s="17">
        <f>(R22-N22)/N22</f>
        <v>0.31956401471401807</v>
      </c>
      <c r="S47" s="17">
        <f>(S22-O22)/O22</f>
        <v>-6.3159516290534129E-3</v>
      </c>
    </row>
    <row r="48" spans="1:20" x14ac:dyDescent="0.6">
      <c r="A48" s="10" t="s">
        <v>23</v>
      </c>
      <c r="G48" s="17">
        <f>(G23-C23)/C23</f>
        <v>0.51983584131326954</v>
      </c>
      <c r="H48" s="17">
        <f>(H23-D23)/D23</f>
        <v>0.33333333333333331</v>
      </c>
      <c r="I48" s="17">
        <f>(I23-E23)/E23</f>
        <v>0.23529411764705882</v>
      </c>
      <c r="J48" s="17">
        <f>(J23-F23)/F23</f>
        <v>0.75571177504393683</v>
      </c>
      <c r="K48" s="17">
        <f>(K23-G23)/G23</f>
        <v>-0.2277227722772277</v>
      </c>
      <c r="L48" s="17">
        <f>(L23-H23)/H23</f>
        <v>0.5982142857142857</v>
      </c>
      <c r="M48" s="17">
        <f>(M23-I23)/I23</f>
        <v>0.91428571428571426</v>
      </c>
      <c r="N48" s="17">
        <f>(N23-J23)/J23</f>
        <v>1.4244244244244242</v>
      </c>
      <c r="O48" s="17">
        <f>(O23-K23)/K23</f>
        <v>0.5944055944055946</v>
      </c>
      <c r="P48" s="17">
        <f>(P23-L23)/L23</f>
        <v>1.1452513966480447</v>
      </c>
      <c r="Q48" s="17">
        <f>(Q23-M23)/M23</f>
        <v>0.86069651741293529</v>
      </c>
      <c r="R48" s="17">
        <f>(R23-N23)/N23</f>
        <v>0.68538398018166813</v>
      </c>
      <c r="S48" s="19">
        <f>(S23-O23)/O23</f>
        <v>2.2514619883040932</v>
      </c>
    </row>
    <row r="49" spans="1:19" x14ac:dyDescent="0.6">
      <c r="A49" s="10" t="s">
        <v>24</v>
      </c>
      <c r="G49" s="17">
        <f>(G24-C24)/C24</f>
        <v>0.19906839911743088</v>
      </c>
      <c r="H49" s="17">
        <f>(H24-D24)/D24</f>
        <v>9.4348435310602524E-2</v>
      </c>
      <c r="I49" s="17">
        <f>(I24-E24)/E24</f>
        <v>-4.2857142857142858E-2</v>
      </c>
      <c r="J49" s="17">
        <f>(J24-F24)/F24</f>
        <v>0.14042503228836434</v>
      </c>
      <c r="K49" s="17">
        <f>(K24-G24)/G24</f>
        <v>-9.8241668370476404E-2</v>
      </c>
      <c r="L49" s="17">
        <f>(L24-H24)/H24</f>
        <v>-0.20059752454118651</v>
      </c>
      <c r="M49" s="17">
        <f>(M24-I24)/I24</f>
        <v>-0.13793103448275862</v>
      </c>
      <c r="N49" s="17">
        <f>(N24-J24)/J24</f>
        <v>2.8930299598476292E-2</v>
      </c>
      <c r="O49" s="17">
        <f>(O24-K24)/K24</f>
        <v>1.9668971771907972E-2</v>
      </c>
      <c r="P49" s="17">
        <f>(P24-L24)/L24</f>
        <v>0.24185798184730378</v>
      </c>
      <c r="Q49" s="17">
        <f>(Q24-M24)/M24</f>
        <v>0.33373134328358212</v>
      </c>
      <c r="R49" s="17">
        <f>(R24-N24)/N24</f>
        <v>0.16624974984990992</v>
      </c>
      <c r="S49" s="19">
        <f>(S24-O24)/O24</f>
        <v>0.2693312579909945</v>
      </c>
    </row>
    <row r="50" spans="1:19" x14ac:dyDescent="0.6">
      <c r="A50" s="10" t="s">
        <v>25</v>
      </c>
      <c r="G50" s="17">
        <f>(G25-C25)/C25</f>
        <v>0.41187439081239147</v>
      </c>
      <c r="H50" s="17">
        <f>(H25-D25)/D25</f>
        <v>0.45251396648044695</v>
      </c>
      <c r="I50" s="17">
        <f>(I25-E25)/E25</f>
        <v>0.26841121495327103</v>
      </c>
      <c r="J50" s="17">
        <f>(J25-F25)/F25</f>
        <v>0.18634185571155712</v>
      </c>
      <c r="K50" s="17">
        <f>(K25-G25)/G25</f>
        <v>0.12870692760235328</v>
      </c>
      <c r="L50" s="17">
        <f>(L25-H25)/H25</f>
        <v>-0.13282051282051283</v>
      </c>
      <c r="M50" s="17">
        <f>(M25-I25)/I25</f>
        <v>0.21367521367521367</v>
      </c>
      <c r="N50" s="17">
        <f>(N25-J25)/J25</f>
        <v>5.2310473392836912E-2</v>
      </c>
      <c r="O50" s="17">
        <f>(O25-K25)/K25</f>
        <v>6.9460695670673284E-2</v>
      </c>
      <c r="P50" s="17">
        <f>(P25-L25)/L25</f>
        <v>0.21230041395623891</v>
      </c>
      <c r="Q50" s="17">
        <f>(Q25-M25)/M25</f>
        <v>-2.2098105876639147E-2</v>
      </c>
      <c r="R50" s="17">
        <f>(R25-N25)/N25</f>
        <v>0.37491947605754772</v>
      </c>
      <c r="S50" s="19">
        <f>(S25-O25)/O25</f>
        <v>0.58966580465486373</v>
      </c>
    </row>
    <row r="51" spans="1:19" x14ac:dyDescent="0.6">
      <c r="A51" s="10" t="s">
        <v>26</v>
      </c>
      <c r="G51" s="17">
        <f>(G26-C26)/C26</f>
        <v>0.32675295441755775</v>
      </c>
      <c r="H51" s="17">
        <f>(H26-D26)/D26</f>
        <v>0.43299663299663299</v>
      </c>
      <c r="I51" s="17">
        <f>(I26-E26)/E26</f>
        <v>0.19170333123821495</v>
      </c>
      <c r="J51" s="17">
        <f>(J26-F26)/F26</f>
        <v>3.6850868151906704E-2</v>
      </c>
      <c r="K51" s="17">
        <f>(K26-G26)/G26</f>
        <v>0.19426205866883831</v>
      </c>
      <c r="L51" s="17">
        <f>(L26-H26)/H26</f>
        <v>0.18170426065162906</v>
      </c>
      <c r="M51" s="17">
        <f>(M26-I26)/I26</f>
        <v>0.10759493670886076</v>
      </c>
      <c r="N51" s="17">
        <f>(N26-J26)/J26</f>
        <v>0.15568367768279071</v>
      </c>
      <c r="O51" s="17">
        <f>(O26-K26)/K26</f>
        <v>0.12021423193305959</v>
      </c>
      <c r="P51" s="17">
        <f>(P26-L26)/L26</f>
        <v>0.14567868504772005</v>
      </c>
      <c r="Q51" s="17">
        <f>(Q26-M26)/M26</f>
        <v>0.27682539682539681</v>
      </c>
      <c r="R51" s="17">
        <f>(R26-N26)/N26</f>
        <v>0.10371977927457041</v>
      </c>
      <c r="S51" s="17">
        <f>(S26-O26)/O26</f>
        <v>8.4879459246953212E-2</v>
      </c>
    </row>
    <row r="52" spans="1:19" x14ac:dyDescent="0.6">
      <c r="A52" s="10" t="s">
        <v>27</v>
      </c>
      <c r="G52" s="17">
        <f>(G27-C27)/C27</f>
        <v>0.28009852216748765</v>
      </c>
      <c r="H52" s="17">
        <f>(H27-D27)/D27</f>
        <v>0.34557595993322204</v>
      </c>
      <c r="I52" s="17">
        <f>(I27-E27)/E27</f>
        <v>7.0325900514579764E-2</v>
      </c>
      <c r="J52" s="17">
        <f>(J27-F27)/F27</f>
        <v>6.8344274252370565E-2</v>
      </c>
      <c r="K52" s="17">
        <f>(K27-G27)/G27</f>
        <v>-4.2253521126760459E-2</v>
      </c>
      <c r="L52" s="17">
        <f>(L27-H27)/H27</f>
        <v>-0.14702233250620347</v>
      </c>
      <c r="M52" s="17">
        <f>(M27-I27)/I27</f>
        <v>-4.807692307692308E-3</v>
      </c>
      <c r="N52" s="17">
        <f>(N27-J27)/J27</f>
        <v>-0.1174984638492525</v>
      </c>
      <c r="O52" s="17">
        <f>(O27-K27)/K27</f>
        <v>4.8778527804564299E-2</v>
      </c>
      <c r="P52" s="17">
        <f>(P27-L27)/L27</f>
        <v>0.104</v>
      </c>
      <c r="Q52" s="17">
        <f>(Q27-M27)/M27</f>
        <v>7.2463768115942032E-2</v>
      </c>
      <c r="R52" s="17">
        <f>(R27-N27)/N27</f>
        <v>6.2122853164165395E-2</v>
      </c>
      <c r="S52" s="17">
        <f>(S27-O27)/O27</f>
        <v>0.15906827063060314</v>
      </c>
    </row>
    <row r="53" spans="1:19" x14ac:dyDescent="0.6">
      <c r="A53" s="10" t="s">
        <v>28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9">
        <f>(S28-O28)/O28</f>
        <v>0.39985835694050986</v>
      </c>
    </row>
    <row r="54" spans="1:19" x14ac:dyDescent="0.6">
      <c r="A54" s="10" t="s">
        <v>29</v>
      </c>
      <c r="G54" s="17">
        <f>(G29-C29)/C29</f>
        <v>0.35924399602103174</v>
      </c>
      <c r="H54" s="17">
        <f>(H29-D29)/D29</f>
        <v>0.3765709156193896</v>
      </c>
      <c r="I54" s="17">
        <f>(I29-E29)/E29</f>
        <v>0.22705992509363296</v>
      </c>
      <c r="J54" s="17">
        <f>(J29-F29)/F29</f>
        <v>8.4453648776720805E-2</v>
      </c>
      <c r="K54" s="17">
        <f>(K29-G29)/G29</f>
        <v>4.7813207875936514E-2</v>
      </c>
      <c r="L54" s="17">
        <f>(L29-H29)/H29</f>
        <v>-8.8033909357678516E-3</v>
      </c>
      <c r="M54" s="17">
        <f>(M29-I29)/I29</f>
        <v>8.927890118275468E-2</v>
      </c>
      <c r="N54" s="17">
        <f>(N29-J29)/J29</f>
        <v>0.15400550250849657</v>
      </c>
      <c r="O54" s="17">
        <f>(O29-K29)/K29</f>
        <v>0.13503176239731268</v>
      </c>
      <c r="P54" s="17">
        <f>(P29-L29)/L29</f>
        <v>0.42697368421052634</v>
      </c>
      <c r="Q54" s="17">
        <f>(Q29-M29)/M29</f>
        <v>0.16077057793345009</v>
      </c>
      <c r="R54" s="17">
        <f>(R29-N29)/N29</f>
        <v>0.32030965136173672</v>
      </c>
      <c r="S54" s="19">
        <f>(S29-O29)/O29</f>
        <v>0.34037565563923006</v>
      </c>
    </row>
    <row r="55" spans="1:19" x14ac:dyDescent="0.6">
      <c r="A55" s="10" t="s">
        <v>30</v>
      </c>
      <c r="G55" s="17">
        <f>(G30-C30)/C30</f>
        <v>2.8002126309652448E-2</v>
      </c>
      <c r="H55" s="17">
        <f>(H30-D30)/D30</f>
        <v>0.31349206349206349</v>
      </c>
      <c r="I55" s="17">
        <f>(I30-E30)/E30</f>
        <v>7.3886916143130296E-2</v>
      </c>
      <c r="J55" s="17">
        <f>(J30-F30)/F30</f>
        <v>0.11527106442029196</v>
      </c>
      <c r="K55" s="17">
        <f>(K30-G30)/G30</f>
        <v>0.41195996663886586</v>
      </c>
      <c r="L55" s="17">
        <f>(L30-H30)/H30</f>
        <v>0.21137246439361243</v>
      </c>
      <c r="M55" s="17">
        <f>(M30-I30)/I30</f>
        <v>0.32188732036118528</v>
      </c>
      <c r="N55" s="17">
        <f>(N30-J30)/J30</f>
        <v>7.8939457202505156E-2</v>
      </c>
      <c r="O55" s="17">
        <f>(O30-K30)/K30</f>
        <v>0.16307725022741498</v>
      </c>
      <c r="P55" s="17">
        <f>(P30-L30)/L30</f>
        <v>6.3329473590451588E-2</v>
      </c>
      <c r="Q55" s="17">
        <f>(Q30-M30)/M30</f>
        <v>0.10178949393881086</v>
      </c>
      <c r="R55" s="17">
        <f>(R30-N30)/N30</f>
        <v>0.21629528726113176</v>
      </c>
      <c r="S55" s="17">
        <f>(S30-O30)/O30</f>
        <v>9.3061522991132531E-2</v>
      </c>
    </row>
    <row r="56" spans="1:19" ht="17.25" thickBot="1" x14ac:dyDescent="0.65">
      <c r="A56" s="13" t="s">
        <v>31</v>
      </c>
      <c r="G56" s="17">
        <f>(G31-C31)/C31</f>
        <v>-7.5983610863056203E-2</v>
      </c>
      <c r="H56" s="17">
        <f>(H31-D31)/D31</f>
        <v>0.2750236071765817</v>
      </c>
      <c r="I56" s="17">
        <f>(I31-E31)/E31</f>
        <v>0.35777721390510026</v>
      </c>
      <c r="J56" s="17">
        <f>(J31-F31)/F31</f>
        <v>0.1150997432352359</v>
      </c>
      <c r="K56" s="17">
        <f>(K31-G31)/G31</f>
        <v>0.61618487251641507</v>
      </c>
      <c r="L56" s="17">
        <f>(L31-H31)/H31</f>
        <v>0.18959451953341974</v>
      </c>
      <c r="M56" s="17">
        <f>(M31-I31)/I31</f>
        <v>0.29770136423098487</v>
      </c>
      <c r="N56" s="17">
        <f>(N31-J31)/J31</f>
        <v>0.1768586990213879</v>
      </c>
      <c r="O56" s="17">
        <f>(O31-K31)/K31</f>
        <v>0.40871278073831774</v>
      </c>
      <c r="P56" s="17">
        <f>(P31-L31)/L31</f>
        <v>0.42708171206225681</v>
      </c>
      <c r="Q56" s="17">
        <f>(Q31-M31)/M31</f>
        <v>0.13580069124423963</v>
      </c>
      <c r="R56" s="17">
        <f>(R31-N31)/N31</f>
        <v>2.3090140597759899E-2</v>
      </c>
      <c r="S56" s="17">
        <f>(S31-O31)/O31</f>
        <v>0.26678568753277243</v>
      </c>
    </row>
    <row r="59" spans="1:19" x14ac:dyDescent="0.6">
      <c r="A59" s="24" t="s">
        <v>36</v>
      </c>
    </row>
    <row r="60" spans="1:19" x14ac:dyDescent="0.6">
      <c r="A60" t="s">
        <v>19</v>
      </c>
      <c r="G60" s="17">
        <f>(G35-F35)/F35</f>
        <v>0.45232250755287007</v>
      </c>
      <c r="H60" s="17">
        <f>(H35-G35)/G35</f>
        <v>0.11714229994149386</v>
      </c>
      <c r="I60" s="17">
        <f>(I35-H35)/H35</f>
        <v>9.5548443409950543E-2</v>
      </c>
      <c r="J60" s="17">
        <f>(J35-I35)/I35</f>
        <v>9.895363042439051E-2</v>
      </c>
      <c r="K60" s="17">
        <f>(K35-J35)/J35</f>
        <v>0.15021749637506041</v>
      </c>
      <c r="L60" s="17">
        <f>(L35-K35)/K35</f>
        <v>1.9413396083704512E-2</v>
      </c>
      <c r="M60" s="17">
        <f>(M35-L35)/L35</f>
        <v>-2.9802143446001648E-2</v>
      </c>
      <c r="N60" s="17">
        <f>(N35-M35)/M35</f>
        <v>-1.1726218294599992E-2</v>
      </c>
      <c r="O60" s="17">
        <f>(O35-N35)/N35</f>
        <v>0.11199002622415201</v>
      </c>
      <c r="P60" s="17">
        <f>(P35-O35)/O35</f>
        <v>6.7888347637825711E-2</v>
      </c>
      <c r="Q60" s="17">
        <f>(Q35-P35)/P35</f>
        <v>5.1372094707117517E-2</v>
      </c>
      <c r="R60" s="17">
        <f>(R35-Q35)/Q35</f>
        <v>0.18718363692710305</v>
      </c>
      <c r="S60" s="19">
        <f>(S35-R35)/R35</f>
        <v>0.12811439510398237</v>
      </c>
    </row>
    <row r="61" spans="1:19" x14ac:dyDescent="0.6">
      <c r="A61" t="s">
        <v>23</v>
      </c>
      <c r="G61" s="17">
        <f>(G36-F36)/F36</f>
        <v>0.19976218787158134</v>
      </c>
      <c r="H61" s="17">
        <f>(H36-G36)/G36</f>
        <v>1.6769078295341922</v>
      </c>
      <c r="I61" s="17">
        <f>(I36-H36)/H36</f>
        <v>-2.3324694557571243E-2</v>
      </c>
      <c r="J61" s="17">
        <f>(J36-I36)/I36</f>
        <v>-9.1988880464998687E-2</v>
      </c>
      <c r="K61" s="17">
        <f>(K36-J36)/J36</f>
        <v>0.37294739771778457</v>
      </c>
      <c r="L61" s="17">
        <f>(L36-K36)/K36</f>
        <v>0.20616257855260489</v>
      </c>
      <c r="M61" s="17">
        <f>(M36-L36)/L36</f>
        <v>-0.13941176470588243</v>
      </c>
      <c r="N61" s="17">
        <f>(N36-M36)/M36</f>
        <v>-0.19851576994434134</v>
      </c>
      <c r="O61" s="17">
        <f>(O36-N36)/N36</f>
        <v>-0.14351851851851846</v>
      </c>
      <c r="P61" s="17">
        <f>(P36-O36)/O36</f>
        <v>-5.9174964438122368E-2</v>
      </c>
      <c r="Q61" s="17">
        <f>(Q36-P36)/P36</f>
        <v>-0.54671908073782882</v>
      </c>
      <c r="R61" s="17">
        <f>(R36-Q36)/Q36</f>
        <v>16.631754503002</v>
      </c>
      <c r="S61" s="19">
        <f>(S36-R36)/R36</f>
        <v>0.16212637154748391</v>
      </c>
    </row>
    <row r="62" spans="1:19" x14ac:dyDescent="0.6">
      <c r="A62" t="s">
        <v>25</v>
      </c>
      <c r="G62" s="17">
        <f>(G38-F38)/F38</f>
        <v>-0.57653940673566162</v>
      </c>
      <c r="H62" s="17">
        <f>(H38-G38)/G38</f>
        <v>1.0169197822497587</v>
      </c>
      <c r="I62" s="17">
        <f>(I38-H38)/H38</f>
        <v>0.49647827390842697</v>
      </c>
      <c r="J62" s="17">
        <f>(J38-I38)/I38</f>
        <v>0.49117970438333752</v>
      </c>
      <c r="K62" s="17">
        <f>(K38-J38)/J38</f>
        <v>-0.65248185734314501</v>
      </c>
      <c r="L62" s="17">
        <f>(L38-K38)/K38</f>
        <v>0.83415205167332107</v>
      </c>
      <c r="M62" s="17">
        <f>(M38-L38)/L38</f>
        <v>0.37049826768781902</v>
      </c>
      <c r="N62" s="17">
        <f>(N38-M38)/M38</f>
        <v>0.34864410867088563</v>
      </c>
      <c r="O62" s="17">
        <f>(O38-N38)/N38</f>
        <v>-0.7093110369130311</v>
      </c>
      <c r="P62" s="17">
        <f>(P38-O38)/O38</f>
        <v>0.87254870766913772</v>
      </c>
      <c r="Q62" s="17">
        <f>(Q38-P38)/P38</f>
        <v>8.174130733983935E-2</v>
      </c>
      <c r="R62" s="17">
        <f>(R38-Q38)/Q38</f>
        <v>0.29842032787228584</v>
      </c>
      <c r="S62" s="17">
        <f>(S38-R38)/R38</f>
        <v>-0.7125621007806956</v>
      </c>
    </row>
    <row r="63" spans="1:19" x14ac:dyDescent="0.6">
      <c r="A63" t="s">
        <v>26</v>
      </c>
      <c r="G63" s="17">
        <f>(G39-F39)/F39</f>
        <v>0.21393142684457053</v>
      </c>
      <c r="H63" s="17">
        <f>(H39-G39)/G39</f>
        <v>-2.865477047346391E-2</v>
      </c>
      <c r="I63" s="17">
        <f>(I39-H39)/H39</f>
        <v>7.5520354535925191E-2</v>
      </c>
      <c r="J63" s="17">
        <f>(J39-I39)/I39</f>
        <v>0.11743619231147784</v>
      </c>
      <c r="K63" s="17">
        <f>(K39-J39)/J39</f>
        <v>2.5336809765976562E-2</v>
      </c>
      <c r="L63" s="17">
        <f>(L39-K39)/K39</f>
        <v>2.738602343959271E-4</v>
      </c>
      <c r="M63" s="17">
        <f>(M39-L39)/L39</f>
        <v>5.1760910568433745E-2</v>
      </c>
      <c r="N63" s="17">
        <f>(N39-M39)/M39</f>
        <v>6.5735971891290518E-2</v>
      </c>
      <c r="O63" s="17">
        <f>(O39-N39)/N39</f>
        <v>0.11686678483844898</v>
      </c>
      <c r="P63" s="17">
        <f>(P39-O39)/O39</f>
        <v>3.4400871897951255E-2</v>
      </c>
      <c r="Q63" s="17">
        <f>(Q39-P39)/P39</f>
        <v>0.15972991651765622</v>
      </c>
      <c r="R63" s="17">
        <f>(R39-Q39)/Q39</f>
        <v>0.2116605791162984</v>
      </c>
      <c r="S63" s="17">
        <f>(S39-R39)/R39</f>
        <v>1.0275501390672018E-2</v>
      </c>
    </row>
    <row r="64" spans="1:19" x14ac:dyDescent="0.6">
      <c r="A64" t="s">
        <v>27</v>
      </c>
      <c r="G64" s="17">
        <f>(G40-F40)/F40</f>
        <v>-0.18242290245111117</v>
      </c>
      <c r="H64" s="17">
        <f>(H40-G40)/G40</f>
        <v>0.11980417298053384</v>
      </c>
      <c r="I64" s="17">
        <f>(I40-H40)/H40</f>
        <v>-4.7403922221759549E-2</v>
      </c>
      <c r="J64" s="17">
        <f>(J40-I40)/I40</f>
        <v>1.4795550407587871E-2</v>
      </c>
      <c r="K64" s="17">
        <f>(K40-J40)/J40</f>
        <v>-0.11437739587371314</v>
      </c>
      <c r="L64" s="17">
        <f>(L40-K40)/K40</f>
        <v>-1</v>
      </c>
      <c r="M64" s="17"/>
      <c r="N64" s="17">
        <f>(N40-M40)/M40</f>
        <v>-0.666085344394168</v>
      </c>
      <c r="O64" s="17">
        <f>(O40-N40)/N40</f>
        <v>-0.18660894932480118</v>
      </c>
      <c r="P64" s="17">
        <f>(P40-O40)/O40</f>
        <v>0.3529530861340891</v>
      </c>
      <c r="Q64" s="17">
        <f>(Q40-P40)/P40</f>
        <v>-2.0907711054578046E-2</v>
      </c>
      <c r="R64" s="17">
        <f>(R40-Q40)/Q40</f>
        <v>-2.5328063931527433E-3</v>
      </c>
      <c r="S64" s="17">
        <f>(S40-R40)/R40</f>
        <v>-0.1043276492349451</v>
      </c>
    </row>
    <row r="65" spans="1:19" x14ac:dyDescent="0.6">
      <c r="A65" t="s">
        <v>28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>
        <f>(R41-Q41)/Q41</f>
        <v>0.14005273952534428</v>
      </c>
      <c r="S65" s="19">
        <f>(S41-R41)/R41</f>
        <v>0.18144435877666409</v>
      </c>
    </row>
    <row r="66" spans="1:19" x14ac:dyDescent="0.6">
      <c r="A66" t="s">
        <v>29</v>
      </c>
      <c r="G66" s="17">
        <f>(G42-F42)/F42</f>
        <v>1.5293159639749372E-2</v>
      </c>
      <c r="H66" s="17">
        <f>(H42-G42)/G42</f>
        <v>0.24999212777819976</v>
      </c>
      <c r="I66" s="17">
        <f>(I42-H42)/H42</f>
        <v>-8.798717319886129E-2</v>
      </c>
      <c r="J66" s="17">
        <f>(J42-I42)/I42</f>
        <v>-3.6590517661587163E-3</v>
      </c>
      <c r="K66" s="17">
        <f>(K42-J42)/J42</f>
        <v>5.8688079738033444E-2</v>
      </c>
      <c r="L66" s="17">
        <f>(L42-K42)/K42</f>
        <v>0.2667206821976722</v>
      </c>
      <c r="M66" s="17">
        <f>(M42-L42)/L42</f>
        <v>0.17174682312883816</v>
      </c>
      <c r="N66" s="17">
        <f>(N42-M42)/M42</f>
        <v>0.34681803181034171</v>
      </c>
      <c r="O66" s="17">
        <f>(O42-N42)/N42</f>
        <v>0.20972048313459582</v>
      </c>
      <c r="P66" s="17">
        <f>(P42-O42)/O42</f>
        <v>4.8004866412517493E-2</v>
      </c>
      <c r="Q66" s="17">
        <f>(Q42-P42)/P42</f>
        <v>7.4505108459803945E-2</v>
      </c>
      <c r="R66" s="17">
        <f>(R42-Q42)/Q42</f>
        <v>-5.4304726414592691E-2</v>
      </c>
      <c r="S66" s="19">
        <f>(S42-R42)/R42</f>
        <v>8.2888875995954361E-2</v>
      </c>
    </row>
    <row r="67" spans="1:19" x14ac:dyDescent="0.6">
      <c r="A67" t="s">
        <v>31</v>
      </c>
      <c r="G67" s="17">
        <f>(G44-F44)/F44</f>
        <v>0.71104709453431614</v>
      </c>
      <c r="H67" s="17">
        <f>(H44-G44)/G44</f>
        <v>0.19761904761904761</v>
      </c>
      <c r="I67" s="17">
        <f>(I44-H44)/H44</f>
        <v>0.213397580617987</v>
      </c>
      <c r="J67" s="17">
        <f>(J44-I44)/I44</f>
        <v>-2.0577617328519857E-2</v>
      </c>
      <c r="K67" s="17">
        <f>(K44-J44)/J44</f>
        <v>0.12421673424253594</v>
      </c>
      <c r="L67" s="17">
        <f>(L44-K44)/K44</f>
        <v>0.22065573770491803</v>
      </c>
      <c r="M67" s="17">
        <f>(M44-L44)/L44</f>
        <v>6.5538544184797209E-2</v>
      </c>
      <c r="N67" s="17">
        <f>(N44-M44)/M44</f>
        <v>4.2737197262027106E-2</v>
      </c>
      <c r="O67" s="17">
        <f>(O44-N44)/N44</f>
        <v>0.20823430962343101</v>
      </c>
      <c r="P67" s="17">
        <f>(P44-O44)/O44</f>
        <v>9.1256648936170165E-2</v>
      </c>
      <c r="Q67" s="17">
        <f>(Q44-P44)/P44</f>
        <v>1.2759865730162719E-2</v>
      </c>
      <c r="R67" s="17">
        <f>(R44-Q44)/Q44</f>
        <v>6.4883917517446224E-2</v>
      </c>
      <c r="S67" s="17">
        <f>(S44-R44)/R44</f>
        <v>0.11081032304638148</v>
      </c>
    </row>
    <row r="71" spans="1:19" x14ac:dyDescent="0.6">
      <c r="F71">
        <v>2024</v>
      </c>
      <c r="G71" t="s">
        <v>44</v>
      </c>
      <c r="H71" t="s">
        <v>44</v>
      </c>
    </row>
    <row r="72" spans="1:19" ht="17.25" thickBot="1" x14ac:dyDescent="0.65">
      <c r="A72" s="23" t="s">
        <v>38</v>
      </c>
      <c r="B72" t="s">
        <v>54</v>
      </c>
      <c r="C72" t="s">
        <v>39</v>
      </c>
      <c r="D72" t="s">
        <v>40</v>
      </c>
      <c r="E72" t="s">
        <v>41</v>
      </c>
      <c r="F72" t="s">
        <v>42</v>
      </c>
      <c r="G72" t="s">
        <v>34</v>
      </c>
      <c r="H72" t="s">
        <v>43</v>
      </c>
    </row>
    <row r="73" spans="1:19" x14ac:dyDescent="0.6">
      <c r="A73" s="6" t="s">
        <v>19</v>
      </c>
      <c r="B73">
        <v>76350</v>
      </c>
      <c r="C73">
        <v>33.17</v>
      </c>
      <c r="D73">
        <v>22.96</v>
      </c>
      <c r="E73">
        <v>4.12</v>
      </c>
      <c r="F73">
        <v>13.44</v>
      </c>
      <c r="G73">
        <v>-6.3159516290534129E-3</v>
      </c>
      <c r="H73">
        <v>8.5</v>
      </c>
    </row>
    <row r="74" spans="1:19" x14ac:dyDescent="0.6">
      <c r="A74" s="10" t="s">
        <v>23</v>
      </c>
      <c r="B74">
        <v>6501</v>
      </c>
      <c r="C74">
        <v>39.56</v>
      </c>
      <c r="E74">
        <v>3.03</v>
      </c>
      <c r="F74" t="s">
        <v>45</v>
      </c>
      <c r="G74">
        <v>2.2514619883040932</v>
      </c>
      <c r="H74">
        <v>6.8</v>
      </c>
    </row>
    <row r="75" spans="1:19" x14ac:dyDescent="0.6">
      <c r="A75" s="10" t="s">
        <v>24</v>
      </c>
      <c r="B75">
        <v>10550</v>
      </c>
      <c r="C75">
        <v>29.93</v>
      </c>
      <c r="D75">
        <v>29.85</v>
      </c>
      <c r="E75">
        <v>5.57</v>
      </c>
      <c r="F75">
        <v>19</v>
      </c>
      <c r="G75">
        <v>0.2693312579909945</v>
      </c>
      <c r="H75">
        <v>6.7</v>
      </c>
    </row>
    <row r="76" spans="1:19" x14ac:dyDescent="0.6">
      <c r="A76" s="10" t="s">
        <v>25</v>
      </c>
      <c r="B76">
        <v>13466</v>
      </c>
      <c r="C76">
        <v>25.09</v>
      </c>
      <c r="D76" t="s">
        <v>45</v>
      </c>
      <c r="E76">
        <v>1.77</v>
      </c>
      <c r="F76">
        <v>6.46</v>
      </c>
      <c r="G76">
        <v>0.58966580465486373</v>
      </c>
      <c r="H76">
        <v>3.4</v>
      </c>
    </row>
    <row r="77" spans="1:19" x14ac:dyDescent="0.6">
      <c r="A77" s="10" t="s">
        <v>26</v>
      </c>
      <c r="B77">
        <v>23101</v>
      </c>
      <c r="C77">
        <v>30.29</v>
      </c>
      <c r="D77">
        <v>24.49</v>
      </c>
      <c r="E77">
        <v>1.56</v>
      </c>
      <c r="F77">
        <v>6.19</v>
      </c>
      <c r="G77">
        <v>8.4879459246953212E-2</v>
      </c>
      <c r="H77">
        <v>3.2</v>
      </c>
    </row>
    <row r="78" spans="1:19" x14ac:dyDescent="0.6">
      <c r="A78" s="10" t="s">
        <v>27</v>
      </c>
      <c r="B78">
        <v>2216</v>
      </c>
      <c r="C78">
        <v>24.22</v>
      </c>
      <c r="E78">
        <v>1.93</v>
      </c>
      <c r="F78">
        <v>6.35</v>
      </c>
      <c r="G78">
        <v>0.15906827063060314</v>
      </c>
      <c r="H78">
        <v>5.5</v>
      </c>
    </row>
    <row r="79" spans="1:19" x14ac:dyDescent="0.6">
      <c r="A79" s="10" t="s">
        <v>28</v>
      </c>
      <c r="B79">
        <v>20216</v>
      </c>
      <c r="C79">
        <v>20.66</v>
      </c>
      <c r="D79">
        <v>16.45</v>
      </c>
      <c r="E79">
        <v>4.6500000000000004</v>
      </c>
      <c r="F79">
        <v>29.88</v>
      </c>
      <c r="G79">
        <v>0.39985835694050986</v>
      </c>
      <c r="H79">
        <v>38</v>
      </c>
    </row>
    <row r="80" spans="1:19" x14ac:dyDescent="0.6">
      <c r="A80" s="10" t="s">
        <v>29</v>
      </c>
      <c r="B80">
        <v>14473</v>
      </c>
      <c r="C80">
        <v>25.63</v>
      </c>
      <c r="D80">
        <v>17.54</v>
      </c>
      <c r="E80">
        <v>2.84</v>
      </c>
      <c r="F80">
        <v>10.6</v>
      </c>
      <c r="G80">
        <v>0.34037565563923006</v>
      </c>
      <c r="H80">
        <v>7.4</v>
      </c>
    </row>
    <row r="81" spans="1:20" x14ac:dyDescent="0.6">
      <c r="A81" s="10" t="s">
        <v>30</v>
      </c>
      <c r="B81">
        <v>55947</v>
      </c>
      <c r="C81">
        <v>25.13</v>
      </c>
      <c r="D81">
        <v>15.78</v>
      </c>
      <c r="E81">
        <v>2.93</v>
      </c>
      <c r="F81">
        <v>14.9</v>
      </c>
      <c r="G81">
        <v>9.3061522991132531E-2</v>
      </c>
      <c r="H81">
        <v>9.5</v>
      </c>
    </row>
    <row r="82" spans="1:20" ht="17.25" thickBot="1" x14ac:dyDescent="0.65">
      <c r="A82" s="13" t="s">
        <v>31</v>
      </c>
      <c r="B82">
        <v>139142</v>
      </c>
      <c r="C82">
        <v>24.77</v>
      </c>
      <c r="D82">
        <v>20.420000000000002</v>
      </c>
      <c r="E82">
        <v>9.24</v>
      </c>
      <c r="F82">
        <v>39.340000000000003</v>
      </c>
      <c r="G82">
        <v>0.26678568753277243</v>
      </c>
      <c r="H82">
        <v>21.5</v>
      </c>
    </row>
    <row r="88" spans="1:20" ht="17.25" thickBot="1" x14ac:dyDescent="0.65">
      <c r="A88" t="s">
        <v>55</v>
      </c>
    </row>
    <row r="89" spans="1:20" ht="17.649999999999999" thickTop="1" thickBot="1" x14ac:dyDescent="0.65">
      <c r="A89" s="29"/>
      <c r="B89" s="8" t="s">
        <v>54</v>
      </c>
      <c r="C89" s="8" t="s">
        <v>44</v>
      </c>
      <c r="D89" s="8" t="s">
        <v>47</v>
      </c>
      <c r="E89" s="8" t="s">
        <v>49</v>
      </c>
      <c r="F89" s="8" t="s">
        <v>51</v>
      </c>
      <c r="G89" s="9" t="s">
        <v>53</v>
      </c>
      <c r="N89" s="30" t="s">
        <v>46</v>
      </c>
      <c r="O89" s="30" t="s">
        <v>48</v>
      </c>
      <c r="P89" s="30" t="s">
        <v>50</v>
      </c>
      <c r="Q89" s="30" t="s">
        <v>52</v>
      </c>
    </row>
    <row r="90" spans="1:20" ht="17.649999999999999" thickTop="1" thickBot="1" x14ac:dyDescent="0.65">
      <c r="A90" s="6" t="s">
        <v>19</v>
      </c>
      <c r="B90">
        <v>76350</v>
      </c>
      <c r="C90" s="8">
        <v>873.1</v>
      </c>
      <c r="D90" s="11">
        <f>C90*4</f>
        <v>3492.4</v>
      </c>
      <c r="E90" s="11">
        <v>4711</v>
      </c>
      <c r="F90" s="11">
        <v>5822</v>
      </c>
      <c r="G90" s="12">
        <v>6994</v>
      </c>
      <c r="I90" s="17">
        <f>(F90-E90)/E90</f>
        <v>0.235831033750796</v>
      </c>
      <c r="J90" s="17">
        <f>(G90-F90)/F90</f>
        <v>0.2013053933356235</v>
      </c>
      <c r="N90" s="31">
        <f>$B90/D90</f>
        <v>21.86175695796587</v>
      </c>
      <c r="O90" s="31">
        <f>$B90/E90</f>
        <v>16.206750159201867</v>
      </c>
      <c r="P90" s="31">
        <f>$B90/F90</f>
        <v>13.114050154586053</v>
      </c>
      <c r="Q90" s="31">
        <f>$B90/G90</f>
        <v>10.916499857020304</v>
      </c>
    </row>
    <row r="91" spans="1:20" ht="17.649999999999999" thickTop="1" thickBot="1" x14ac:dyDescent="0.65">
      <c r="A91" s="10" t="s">
        <v>23</v>
      </c>
      <c r="B91">
        <v>6501</v>
      </c>
      <c r="C91" s="11">
        <v>30.2</v>
      </c>
      <c r="D91" s="11">
        <f t="shared" ref="D91:D111" si="3">C91*4</f>
        <v>120.8</v>
      </c>
      <c r="E91" s="11"/>
      <c r="F91" s="11"/>
      <c r="G91" s="12"/>
      <c r="I91" s="17" t="e">
        <f t="shared" ref="I91:I99" si="4">(F91-E91)/E91</f>
        <v>#DIV/0!</v>
      </c>
      <c r="J91" s="17" t="e">
        <f t="shared" ref="J91:J99" si="5">(G91-F91)/F91</f>
        <v>#DIV/0!</v>
      </c>
      <c r="N91" s="31">
        <f>$B91/D91</f>
        <v>53.816225165562912</v>
      </c>
      <c r="O91" s="31"/>
      <c r="P91" s="31"/>
      <c r="Q91" s="31"/>
    </row>
    <row r="92" spans="1:20" ht="17.649999999999999" thickTop="1" thickBot="1" x14ac:dyDescent="0.65">
      <c r="A92" s="10" t="s">
        <v>24</v>
      </c>
      <c r="B92">
        <v>10550</v>
      </c>
      <c r="C92" s="11">
        <v>153.4</v>
      </c>
      <c r="D92" s="11">
        <f t="shared" si="3"/>
        <v>613.6</v>
      </c>
      <c r="E92" s="11">
        <v>534</v>
      </c>
      <c r="F92" s="11">
        <v>584</v>
      </c>
      <c r="G92" s="12">
        <v>671</v>
      </c>
      <c r="I92" s="17">
        <f t="shared" si="4"/>
        <v>9.3632958801498134E-2</v>
      </c>
      <c r="J92" s="17">
        <f t="shared" si="5"/>
        <v>0.14897260273972604</v>
      </c>
      <c r="N92" s="31">
        <f>$B92/D92</f>
        <v>17.19361147327249</v>
      </c>
      <c r="O92" s="31">
        <f>$B92/E92</f>
        <v>19.756554307116104</v>
      </c>
      <c r="P92" s="31">
        <f>$B92/F92</f>
        <v>18.065068493150687</v>
      </c>
      <c r="Q92" s="31">
        <f>$B92/G92</f>
        <v>15.722801788375559</v>
      </c>
    </row>
    <row r="93" spans="1:20" ht="17.649999999999999" thickTop="1" thickBot="1" x14ac:dyDescent="0.65">
      <c r="A93" s="10" t="s">
        <v>25</v>
      </c>
      <c r="B93">
        <v>13466</v>
      </c>
      <c r="C93" s="11">
        <v>218.8</v>
      </c>
      <c r="D93" s="11">
        <f t="shared" si="3"/>
        <v>875.2</v>
      </c>
      <c r="E93" s="11">
        <v>834</v>
      </c>
      <c r="F93" s="11">
        <v>1037</v>
      </c>
      <c r="G93" s="12"/>
      <c r="I93" s="17">
        <f t="shared" si="4"/>
        <v>0.24340527577937651</v>
      </c>
      <c r="J93" s="17">
        <f t="shared" si="5"/>
        <v>-1</v>
      </c>
      <c r="N93" s="31">
        <f>$B93/D93</f>
        <v>15.386197440585008</v>
      </c>
      <c r="O93" s="31">
        <f>$B93/E93</f>
        <v>16.146282973621105</v>
      </c>
      <c r="P93" s="31">
        <f>$B93/F93</f>
        <v>12.985535197685632</v>
      </c>
      <c r="Q93" s="31"/>
    </row>
    <row r="94" spans="1:20" ht="17.649999999999999" thickTop="1" thickBot="1" x14ac:dyDescent="0.65">
      <c r="A94" s="10" t="s">
        <v>26</v>
      </c>
      <c r="B94">
        <v>23101</v>
      </c>
      <c r="C94" s="11">
        <v>271</v>
      </c>
      <c r="D94" s="11">
        <f t="shared" si="3"/>
        <v>1084</v>
      </c>
      <c r="E94" s="11">
        <v>1293</v>
      </c>
      <c r="F94" s="11">
        <v>1736</v>
      </c>
      <c r="G94" s="12">
        <v>2353</v>
      </c>
      <c r="I94" s="17">
        <f t="shared" si="4"/>
        <v>0.34261407579273007</v>
      </c>
      <c r="J94" s="17">
        <f t="shared" si="5"/>
        <v>0.3554147465437788</v>
      </c>
      <c r="N94" s="31">
        <f>$B94/D94</f>
        <v>21.31088560885609</v>
      </c>
      <c r="O94" s="31">
        <f>$B94/E94</f>
        <v>17.866202629543697</v>
      </c>
      <c r="P94" s="31">
        <f>$B94/F94</f>
        <v>13.307027649769585</v>
      </c>
      <c r="Q94" s="31">
        <f>$B94/G94</f>
        <v>9.817679558011049</v>
      </c>
    </row>
    <row r="95" spans="1:20" ht="17.649999999999999" thickTop="1" thickBot="1" x14ac:dyDescent="0.65">
      <c r="A95" s="10" t="s">
        <v>27</v>
      </c>
      <c r="B95">
        <v>2216</v>
      </c>
      <c r="C95" s="11">
        <v>83.3</v>
      </c>
      <c r="D95" s="11">
        <f t="shared" si="3"/>
        <v>333.2</v>
      </c>
      <c r="E95" s="11"/>
      <c r="F95" s="11"/>
      <c r="G95" s="12"/>
      <c r="I95" s="17" t="e">
        <f t="shared" si="4"/>
        <v>#DIV/0!</v>
      </c>
      <c r="J95" s="17" t="e">
        <f t="shared" si="5"/>
        <v>#DIV/0!</v>
      </c>
      <c r="N95" s="31">
        <f>$B95/D95</f>
        <v>6.6506602641056425</v>
      </c>
      <c r="O95" s="31"/>
      <c r="P95" s="31"/>
      <c r="Q95" s="31"/>
    </row>
    <row r="96" spans="1:20" ht="17.649999999999999" thickTop="1" thickBot="1" x14ac:dyDescent="0.65">
      <c r="A96" s="10" t="s">
        <v>28</v>
      </c>
      <c r="B96">
        <v>20216</v>
      </c>
      <c r="C96" s="11">
        <v>375.2</v>
      </c>
      <c r="D96" s="11">
        <f t="shared" si="3"/>
        <v>1500.8</v>
      </c>
      <c r="E96" s="11">
        <v>1584</v>
      </c>
      <c r="F96" s="11">
        <v>1976</v>
      </c>
      <c r="G96" s="12">
        <v>2454</v>
      </c>
      <c r="I96" s="17">
        <f>(F96-E96)/E96</f>
        <v>0.24747474747474749</v>
      </c>
      <c r="J96" s="17">
        <f t="shared" si="5"/>
        <v>0.24190283400809717</v>
      </c>
      <c r="N96" s="31">
        <f>$B96/D96</f>
        <v>13.470149253731345</v>
      </c>
      <c r="O96" s="31">
        <f>$B96/E96</f>
        <v>12.762626262626263</v>
      </c>
      <c r="P96" s="31">
        <f>$B96/F96</f>
        <v>10.23076923076923</v>
      </c>
      <c r="Q96" s="31">
        <f>$B96/G96</f>
        <v>8.2379788101059503</v>
      </c>
      <c r="S96" s="32">
        <f>1900*13</f>
        <v>24700</v>
      </c>
      <c r="T96">
        <f>1500*13</f>
        <v>19500</v>
      </c>
    </row>
    <row r="97" spans="1:20" ht="17.649999999999999" thickTop="1" thickBot="1" x14ac:dyDescent="0.65">
      <c r="A97" s="10" t="s">
        <v>29</v>
      </c>
      <c r="B97">
        <v>14473</v>
      </c>
      <c r="C97" s="11">
        <v>340.4</v>
      </c>
      <c r="D97" s="11">
        <f t="shared" si="3"/>
        <v>1361.6</v>
      </c>
      <c r="E97" s="11">
        <v>1212</v>
      </c>
      <c r="F97" s="11">
        <v>1519</v>
      </c>
      <c r="G97" s="12">
        <v>1805</v>
      </c>
      <c r="I97" s="17">
        <f t="shared" si="4"/>
        <v>0.25330033003300328</v>
      </c>
      <c r="J97" s="17">
        <f t="shared" si="5"/>
        <v>0.18828176431863067</v>
      </c>
      <c r="N97" s="31">
        <f>$B97/D97</f>
        <v>10.629406580493537</v>
      </c>
      <c r="O97" s="31">
        <f>$B97/E97</f>
        <v>11.941419141914192</v>
      </c>
      <c r="P97" s="31">
        <f>$B97/F97</f>
        <v>9.5279789335088871</v>
      </c>
      <c r="Q97" s="31">
        <f>$B97/G97</f>
        <v>8.0182825484764546</v>
      </c>
      <c r="S97" s="32">
        <f>1500*13</f>
        <v>19500</v>
      </c>
      <c r="T97">
        <f>1360*13</f>
        <v>17680</v>
      </c>
    </row>
    <row r="98" spans="1:20" ht="17.649999999999999" thickTop="1" thickBot="1" x14ac:dyDescent="0.65">
      <c r="A98" s="10" t="s">
        <v>30</v>
      </c>
      <c r="B98">
        <v>55947</v>
      </c>
      <c r="C98" s="11">
        <v>1023.9</v>
      </c>
      <c r="D98" s="11">
        <f t="shared" si="3"/>
        <v>4095.6</v>
      </c>
      <c r="E98" s="11">
        <v>5252</v>
      </c>
      <c r="F98" s="11">
        <v>6356</v>
      </c>
      <c r="G98" s="12">
        <v>7778</v>
      </c>
      <c r="I98" s="17">
        <f t="shared" si="4"/>
        <v>0.21020563594821021</v>
      </c>
      <c r="J98" s="17">
        <f t="shared" si="5"/>
        <v>0.223725613593455</v>
      </c>
      <c r="N98" s="31">
        <f>$B98/D98</f>
        <v>13.660269557573983</v>
      </c>
      <c r="O98" s="31">
        <f>$B98/E98</f>
        <v>10.652513328255903</v>
      </c>
      <c r="P98" s="31">
        <f>$B98/F98</f>
        <v>8.802234109502832</v>
      </c>
      <c r="Q98" s="31">
        <f>$B98/G98</f>
        <v>7.1929802005656978</v>
      </c>
    </row>
    <row r="99" spans="1:20" ht="17.649999999999999" thickTop="1" thickBot="1" x14ac:dyDescent="0.65">
      <c r="A99" s="13" t="s">
        <v>31</v>
      </c>
      <c r="B99">
        <v>139142</v>
      </c>
      <c r="C99" s="15">
        <v>2181.8000000000002</v>
      </c>
      <c r="D99" s="15">
        <f t="shared" si="3"/>
        <v>8727.2000000000007</v>
      </c>
      <c r="E99" s="15">
        <v>9170</v>
      </c>
      <c r="F99" s="15">
        <v>10773</v>
      </c>
      <c r="G99" s="16">
        <v>12516</v>
      </c>
      <c r="I99" s="17">
        <f t="shared" si="4"/>
        <v>0.17480916030534352</v>
      </c>
      <c r="J99" s="17">
        <f t="shared" si="5"/>
        <v>0.1617933723196881</v>
      </c>
      <c r="N99" s="31">
        <f>$B99/D99</f>
        <v>15.943487029058574</v>
      </c>
      <c r="O99" s="31">
        <f>$B99/E99</f>
        <v>15.17360959651036</v>
      </c>
      <c r="P99" s="31">
        <f>$B99/F99</f>
        <v>12.915808038615056</v>
      </c>
      <c r="Q99" s="31">
        <f>$B99/G99</f>
        <v>11.117130073505912</v>
      </c>
      <c r="S99" s="33">
        <f>S96-B96</f>
        <v>4484</v>
      </c>
      <c r="T99">
        <f>S99/B96</f>
        <v>0.22180451127819548</v>
      </c>
    </row>
    <row r="100" spans="1:20" x14ac:dyDescent="0.6">
      <c r="A100" s="28"/>
      <c r="G100" s="11"/>
      <c r="S100" s="33">
        <f>S97-B97</f>
        <v>5027</v>
      </c>
      <c r="T100">
        <f>S100/B97</f>
        <v>0.3473364195398328</v>
      </c>
    </row>
    <row r="101" spans="1:20" ht="17.25" thickBot="1" x14ac:dyDescent="0.65">
      <c r="A101" s="28" t="s">
        <v>56</v>
      </c>
      <c r="G101" s="11"/>
    </row>
    <row r="102" spans="1:20" x14ac:dyDescent="0.6">
      <c r="A102" s="6" t="s">
        <v>19</v>
      </c>
      <c r="B102" s="8"/>
      <c r="C102" s="9">
        <v>10320.799999999999</v>
      </c>
      <c r="D102" s="8">
        <f t="shared" si="3"/>
        <v>41283.199999999997</v>
      </c>
      <c r="E102" s="8">
        <v>51186</v>
      </c>
      <c r="F102" s="8">
        <v>58516</v>
      </c>
      <c r="G102" s="9">
        <v>63799</v>
      </c>
      <c r="I102" s="17">
        <f>(F102-E102)/E102</f>
        <v>0.14320321963036767</v>
      </c>
      <c r="J102" s="17">
        <f>(G102-F102)/F102</f>
        <v>9.0282999521498389E-2</v>
      </c>
    </row>
    <row r="103" spans="1:20" x14ac:dyDescent="0.6">
      <c r="A103" s="10" t="s">
        <v>23</v>
      </c>
      <c r="B103" s="11"/>
      <c r="C103" s="12">
        <v>444.8</v>
      </c>
      <c r="D103" s="11">
        <f t="shared" si="3"/>
        <v>1779.2</v>
      </c>
      <c r="E103" s="11"/>
      <c r="F103" s="11"/>
      <c r="G103" s="12"/>
      <c r="I103" s="17" t="e">
        <f t="shared" ref="I103:I111" si="6">(F103-E103)/E103</f>
        <v>#DIV/0!</v>
      </c>
      <c r="J103" s="17" t="e">
        <f t="shared" ref="J103:J111" si="7">(G103-F103)/F103</f>
        <v>#DIV/0!</v>
      </c>
    </row>
    <row r="104" spans="1:20" x14ac:dyDescent="0.6">
      <c r="A104" s="10" t="s">
        <v>24</v>
      </c>
      <c r="B104" s="11"/>
      <c r="C104" s="12">
        <v>2283.4</v>
      </c>
      <c r="D104" s="11">
        <f t="shared" si="3"/>
        <v>9133.6</v>
      </c>
      <c r="E104" s="11">
        <v>9701</v>
      </c>
      <c r="F104" s="11">
        <v>10528</v>
      </c>
      <c r="G104" s="12">
        <v>11352</v>
      </c>
      <c r="I104" s="17">
        <f t="shared" si="6"/>
        <v>8.5248943407896099E-2</v>
      </c>
      <c r="J104" s="17">
        <f t="shared" si="7"/>
        <v>7.826747720364742E-2</v>
      </c>
    </row>
    <row r="105" spans="1:20" x14ac:dyDescent="0.6">
      <c r="A105" s="10" t="s">
        <v>25</v>
      </c>
      <c r="B105" s="11"/>
      <c r="C105" s="12">
        <v>6393</v>
      </c>
      <c r="D105" s="11">
        <f t="shared" si="3"/>
        <v>25572</v>
      </c>
      <c r="E105" s="11">
        <v>25190</v>
      </c>
      <c r="F105" s="11">
        <v>26038</v>
      </c>
      <c r="G105" s="12"/>
      <c r="I105" s="17">
        <f t="shared" si="6"/>
        <v>3.3664152441445015E-2</v>
      </c>
      <c r="J105" s="17">
        <f t="shared" si="7"/>
        <v>-1</v>
      </c>
    </row>
    <row r="106" spans="1:20" x14ac:dyDescent="0.6">
      <c r="A106" s="10" t="s">
        <v>26</v>
      </c>
      <c r="B106" s="11"/>
      <c r="C106" s="12">
        <v>8554.6</v>
      </c>
      <c r="D106" s="11">
        <f t="shared" si="3"/>
        <v>34218.400000000001</v>
      </c>
      <c r="E106" s="11">
        <v>35215</v>
      </c>
      <c r="F106" s="11">
        <v>37607</v>
      </c>
      <c r="G106" s="12">
        <v>41405</v>
      </c>
      <c r="I106" s="17">
        <f t="shared" si="6"/>
        <v>6.7925599886412044E-2</v>
      </c>
      <c r="J106" s="17">
        <f t="shared" si="7"/>
        <v>0.10099183662616003</v>
      </c>
    </row>
    <row r="107" spans="1:20" x14ac:dyDescent="0.6">
      <c r="A107" s="10" t="s">
        <v>27</v>
      </c>
      <c r="B107" s="11"/>
      <c r="C107" s="12">
        <v>1512.7</v>
      </c>
      <c r="D107" s="11">
        <f t="shared" si="3"/>
        <v>6050.8</v>
      </c>
      <c r="E107" s="11"/>
      <c r="F107" s="11"/>
      <c r="G107" s="12"/>
      <c r="I107" s="17" t="e">
        <f t="shared" si="6"/>
        <v>#DIV/0!</v>
      </c>
      <c r="J107" s="17" t="e">
        <f t="shared" si="7"/>
        <v>#DIV/0!</v>
      </c>
    </row>
    <row r="108" spans="1:20" x14ac:dyDescent="0.6">
      <c r="A108" s="10" t="s">
        <v>28</v>
      </c>
      <c r="B108" s="11"/>
      <c r="C108" s="12">
        <v>988.3</v>
      </c>
      <c r="D108" s="11">
        <f t="shared" si="3"/>
        <v>3953.2</v>
      </c>
      <c r="E108" s="11">
        <v>4533</v>
      </c>
      <c r="F108" s="11">
        <v>5574</v>
      </c>
      <c r="G108" s="12">
        <v>6933</v>
      </c>
      <c r="I108" s="17">
        <f t="shared" si="6"/>
        <v>0.22964923891462607</v>
      </c>
      <c r="J108" s="17">
        <f t="shared" si="7"/>
        <v>0.24381054897739504</v>
      </c>
    </row>
    <row r="109" spans="1:20" x14ac:dyDescent="0.6">
      <c r="A109" s="10" t="s">
        <v>29</v>
      </c>
      <c r="B109" s="11"/>
      <c r="C109" s="12">
        <v>4574.3</v>
      </c>
      <c r="D109" s="11">
        <f t="shared" si="3"/>
        <v>18297.2</v>
      </c>
      <c r="E109" s="11">
        <v>17393</v>
      </c>
      <c r="F109" s="11">
        <v>19215</v>
      </c>
      <c r="G109" s="12">
        <v>21105</v>
      </c>
      <c r="I109" s="17">
        <f t="shared" si="6"/>
        <v>0.10475478640832518</v>
      </c>
      <c r="J109" s="17">
        <f t="shared" si="7"/>
        <v>9.8360655737704916E-2</v>
      </c>
    </row>
    <row r="110" spans="1:20" x14ac:dyDescent="0.6">
      <c r="A110" s="10" t="s">
        <v>30</v>
      </c>
      <c r="B110" s="11"/>
      <c r="C110" s="12">
        <v>10761.3</v>
      </c>
      <c r="D110" s="11">
        <f t="shared" si="3"/>
        <v>43045.2</v>
      </c>
      <c r="E110" s="11">
        <v>54608</v>
      </c>
      <c r="F110" s="11">
        <v>60871</v>
      </c>
      <c r="G110" s="12">
        <v>66106</v>
      </c>
      <c r="I110" s="17">
        <f t="shared" si="6"/>
        <v>0.11469015528860241</v>
      </c>
      <c r="J110" s="17">
        <f t="shared" si="7"/>
        <v>8.6001544249314124E-2</v>
      </c>
    </row>
    <row r="111" spans="1:20" ht="17.25" thickBot="1" x14ac:dyDescent="0.65">
      <c r="A111" s="13" t="s">
        <v>31</v>
      </c>
      <c r="B111" s="15"/>
      <c r="C111" s="16">
        <v>10146.700000000001</v>
      </c>
      <c r="D111" s="15">
        <f t="shared" si="3"/>
        <v>40586.800000000003</v>
      </c>
      <c r="E111" s="15">
        <v>41440</v>
      </c>
      <c r="F111" s="15">
        <v>46736</v>
      </c>
      <c r="G111" s="16">
        <v>52578</v>
      </c>
      <c r="I111" s="17">
        <f t="shared" si="6"/>
        <v>0.12779922779922781</v>
      </c>
      <c r="J111" s="17">
        <f t="shared" si="7"/>
        <v>0.125</v>
      </c>
    </row>
  </sheetData>
  <autoFilter ref="A1:S31">
    <sortState ref="A2:S31">
      <sortCondition ref="B1:B3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2025-05-24T07:03:43Z</dcterms:created>
  <dcterms:modified xsi:type="dcterms:W3CDTF">2025-05-25T08:32:54Z</dcterms:modified>
</cp:coreProperties>
</file>