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Study\"/>
    </mc:Choice>
  </mc:AlternateContent>
  <xr:revisionPtr revIDLastSave="0" documentId="13_ncr:1_{CCB99817-CB3E-4FC4-A11C-87D73684F916}" xr6:coauthVersionLast="47" xr6:coauthVersionMax="47" xr10:uidLastSave="{00000000-0000-0000-0000-000000000000}"/>
  <bookViews>
    <workbookView xWindow="-120" yWindow="-120" windowWidth="29040" windowHeight="15720" xr2:uid="{00000000-000D-0000-FFFF-FFFF00000000}"/>
  </bookViews>
  <sheets>
    <sheet name="Full_Model" sheetId="1" r:id="rId1"/>
    <sheet name="Reduced_Model_1" sheetId="2" r:id="rId2"/>
    <sheet name="Reduced_Model_2" sheetId="3" r:id="rId3"/>
    <sheet name="Result"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4" i="3" l="1"/>
  <c r="W74" i="3"/>
  <c r="V75" i="3"/>
  <c r="W75" i="3"/>
  <c r="V76" i="3"/>
  <c r="W76" i="3"/>
  <c r="V77" i="3"/>
  <c r="W77" i="3"/>
  <c r="V78" i="3"/>
  <c r="W78" i="3"/>
  <c r="W73" i="3"/>
  <c r="V73" i="3"/>
  <c r="R74" i="2"/>
  <c r="S74" i="2"/>
  <c r="S73" i="2"/>
  <c r="R73" i="2"/>
  <c r="X74" i="1"/>
  <c r="X75" i="1"/>
  <c r="X76" i="1"/>
  <c r="X77" i="1"/>
  <c r="X78" i="1"/>
  <c r="X79" i="1"/>
  <c r="X73" i="1"/>
  <c r="W74" i="1"/>
  <c r="W75" i="1"/>
  <c r="W76" i="1"/>
  <c r="W77" i="1"/>
  <c r="W78" i="1"/>
  <c r="W79" i="1"/>
  <c r="W73" i="1"/>
  <c r="U74" i="3"/>
  <c r="U75" i="3"/>
  <c r="U76" i="3"/>
  <c r="U77" i="3"/>
  <c r="U78" i="3"/>
  <c r="U73" i="3"/>
  <c r="T78" i="3"/>
  <c r="T77" i="3"/>
  <c r="T76" i="3"/>
  <c r="T75" i="3"/>
  <c r="T74" i="3"/>
  <c r="T73" i="3"/>
  <c r="S74" i="3"/>
  <c r="S75" i="3"/>
  <c r="S76" i="3"/>
  <c r="S77" i="3"/>
  <c r="S78" i="3"/>
  <c r="S73" i="3"/>
  <c r="Q89" i="3"/>
  <c r="R88" i="3"/>
  <c r="Q88" i="3"/>
  <c r="R90" i="1"/>
  <c r="R89" i="1"/>
  <c r="M85" i="2"/>
  <c r="N84" i="2"/>
  <c r="M84" i="2"/>
  <c r="Q74" i="2"/>
  <c r="Q73" i="2"/>
  <c r="P74" i="2"/>
  <c r="P73" i="2"/>
  <c r="O74" i="2"/>
  <c r="O73" i="2"/>
  <c r="Q82" i="3"/>
  <c r="M78" i="2"/>
  <c r="R83" i="1"/>
  <c r="R10" i="1" a="1"/>
  <c r="R10" i="1" s="1"/>
  <c r="R19" i="1" s="1" a="1"/>
  <c r="R19" i="1" s="1"/>
  <c r="Q10" i="3" a="1"/>
  <c r="Q10" i="3" s="1"/>
  <c r="R73" i="3" s="1" a="1"/>
  <c r="R73" i="3" s="1"/>
  <c r="M82" i="2" a="1"/>
  <c r="M82" i="2" s="1"/>
  <c r="H22" i="4"/>
  <c r="Q84" i="3"/>
  <c r="H56" i="3"/>
  <c r="L53" i="3" s="1"/>
  <c r="H55" i="3"/>
  <c r="L47" i="3"/>
  <c r="L41" i="3"/>
  <c r="L35" i="3"/>
  <c r="L31" i="3"/>
  <c r="L23" i="3"/>
  <c r="L22" i="3"/>
  <c r="L18" i="3"/>
  <c r="L15" i="3"/>
  <c r="L14" i="3"/>
  <c r="L13" i="3"/>
  <c r="L11" i="3"/>
  <c r="L10" i="3"/>
  <c r="L9" i="3"/>
  <c r="L8" i="3"/>
  <c r="L7" i="3"/>
  <c r="L6" i="3"/>
  <c r="L5" i="3"/>
  <c r="L4" i="3"/>
  <c r="M80" i="2"/>
  <c r="D56" i="2"/>
  <c r="H53" i="2" s="1"/>
  <c r="D55" i="2"/>
  <c r="H47" i="2"/>
  <c r="H33" i="2"/>
  <c r="H25" i="2"/>
  <c r="H20" i="2"/>
  <c r="H17" i="2"/>
  <c r="H16" i="2"/>
  <c r="H13" i="2"/>
  <c r="H12" i="2"/>
  <c r="M10" i="2" a="1"/>
  <c r="M10" i="2" s="1"/>
  <c r="N73" i="2" s="1" a="1"/>
  <c r="N73" i="2" s="1"/>
  <c r="H10" i="2"/>
  <c r="H9" i="2"/>
  <c r="H6" i="2"/>
  <c r="H5" i="2"/>
  <c r="H4" i="2"/>
  <c r="M7" i="1"/>
  <c r="M8" i="1"/>
  <c r="M15" i="1"/>
  <c r="M16" i="1"/>
  <c r="M23" i="1"/>
  <c r="M24" i="1"/>
  <c r="M31" i="1"/>
  <c r="M32" i="1"/>
  <c r="M39" i="1"/>
  <c r="M40" i="1"/>
  <c r="M47" i="1"/>
  <c r="M48" i="1"/>
  <c r="M4" i="1"/>
  <c r="I55" i="1"/>
  <c r="I56" i="1"/>
  <c r="M12" i="1" s="1"/>
  <c r="R85" i="1"/>
  <c r="M51" i="1" l="1"/>
  <c r="M43" i="1"/>
  <c r="M35" i="1"/>
  <c r="M27" i="1"/>
  <c r="M19" i="1"/>
  <c r="M11" i="1"/>
  <c r="M56" i="1"/>
  <c r="M50" i="1"/>
  <c r="M42" i="1"/>
  <c r="M34" i="1"/>
  <c r="M26" i="1"/>
  <c r="M18" i="1"/>
  <c r="M10" i="1"/>
  <c r="M49" i="1"/>
  <c r="M41" i="1"/>
  <c r="M33" i="1"/>
  <c r="M25" i="1"/>
  <c r="M17" i="1"/>
  <c r="M9" i="1"/>
  <c r="M54" i="1"/>
  <c r="M46" i="1"/>
  <c r="M38" i="1"/>
  <c r="M30" i="1"/>
  <c r="M22" i="1"/>
  <c r="M14" i="1"/>
  <c r="M6" i="1"/>
  <c r="M53" i="1"/>
  <c r="M45" i="1"/>
  <c r="M37" i="1"/>
  <c r="M29" i="1"/>
  <c r="M21" i="1"/>
  <c r="M13" i="1"/>
  <c r="M5" i="1"/>
  <c r="M55" i="1" s="1"/>
  <c r="S85" i="1" s="1"/>
  <c r="M52" i="1"/>
  <c r="M44" i="1"/>
  <c r="M36" i="1"/>
  <c r="M28" i="1"/>
  <c r="M20" i="1"/>
  <c r="R84" i="1"/>
  <c r="M23" i="4"/>
  <c r="L26" i="3"/>
  <c r="L30" i="3"/>
  <c r="Q19" i="3" a="1"/>
  <c r="Q19" i="3" s="1"/>
  <c r="Q83" i="3"/>
  <c r="L19" i="3"/>
  <c r="L27" i="3"/>
  <c r="L36" i="3"/>
  <c r="L48" i="3"/>
  <c r="L12" i="3"/>
  <c r="L20" i="3"/>
  <c r="L28" i="3"/>
  <c r="L38" i="3"/>
  <c r="L49" i="3"/>
  <c r="L21" i="3"/>
  <c r="L29" i="3"/>
  <c r="L39" i="3"/>
  <c r="L51" i="3"/>
  <c r="L40" i="3"/>
  <c r="L16" i="3"/>
  <c r="L24" i="3"/>
  <c r="L32" i="3"/>
  <c r="L43" i="3"/>
  <c r="L17" i="3"/>
  <c r="L25" i="3"/>
  <c r="L33" i="3"/>
  <c r="L44" i="3"/>
  <c r="I4" i="3" a="1"/>
  <c r="L46" i="3"/>
  <c r="L54" i="3"/>
  <c r="L52" i="3"/>
  <c r="L34" i="3"/>
  <c r="L42" i="3"/>
  <c r="L50" i="3"/>
  <c r="L37" i="3"/>
  <c r="L45" i="3"/>
  <c r="H11" i="2"/>
  <c r="H21" i="2"/>
  <c r="H48" i="2"/>
  <c r="H24" i="2"/>
  <c r="H7" i="2"/>
  <c r="H14" i="2"/>
  <c r="H28" i="2"/>
  <c r="H8" i="2"/>
  <c r="H15" i="2"/>
  <c r="H29" i="2"/>
  <c r="M19" i="2" a="1"/>
  <c r="M19" i="2" s="1"/>
  <c r="H40" i="2"/>
  <c r="M79" i="2"/>
  <c r="H41" i="2"/>
  <c r="H32" i="2"/>
  <c r="H36" i="2"/>
  <c r="H37" i="2"/>
  <c r="H22" i="2"/>
  <c r="H30" i="2"/>
  <c r="H38" i="2"/>
  <c r="H49" i="2"/>
  <c r="H56" i="2" s="1"/>
  <c r="H23" i="2"/>
  <c r="H31" i="2"/>
  <c r="H39" i="2"/>
  <c r="H51" i="2"/>
  <c r="H18" i="2"/>
  <c r="H26" i="2"/>
  <c r="H34" i="2"/>
  <c r="H43" i="2"/>
  <c r="H19" i="2"/>
  <c r="H27" i="2"/>
  <c r="H35" i="2"/>
  <c r="H44" i="2"/>
  <c r="E4" i="2" a="1"/>
  <c r="H46" i="2"/>
  <c r="H54" i="2"/>
  <c r="H52" i="2"/>
  <c r="H42" i="2"/>
  <c r="H50" i="2"/>
  <c r="H45" i="2"/>
  <c r="S73" i="1" a="1"/>
  <c r="S73" i="1" l="1"/>
  <c r="M22" i="4"/>
  <c r="L56" i="3"/>
  <c r="L55" i="3"/>
  <c r="R84" i="3" s="1"/>
  <c r="J54" i="3"/>
  <c r="K54" i="3" s="1"/>
  <c r="J46" i="3"/>
  <c r="K46" i="3" s="1"/>
  <c r="J38" i="3"/>
  <c r="K38" i="3" s="1"/>
  <c r="J30" i="3"/>
  <c r="K30" i="3" s="1"/>
  <c r="J22" i="3"/>
  <c r="K22" i="3" s="1"/>
  <c r="J12" i="3"/>
  <c r="K12" i="3" s="1"/>
  <c r="J10" i="3"/>
  <c r="K10" i="3" s="1"/>
  <c r="J51" i="3"/>
  <c r="K51" i="3" s="1"/>
  <c r="J43" i="3"/>
  <c r="K43" i="3" s="1"/>
  <c r="J35" i="3"/>
  <c r="K35" i="3" s="1"/>
  <c r="J27" i="3"/>
  <c r="K27" i="3" s="1"/>
  <c r="J17" i="3"/>
  <c r="K17" i="3" s="1"/>
  <c r="J7" i="3"/>
  <c r="K7" i="3" s="1"/>
  <c r="J25" i="3"/>
  <c r="K25" i="3" s="1"/>
  <c r="J48" i="3"/>
  <c r="K48" i="3" s="1"/>
  <c r="J40" i="3"/>
  <c r="K40" i="3" s="1"/>
  <c r="J32" i="3"/>
  <c r="K32" i="3" s="1"/>
  <c r="J24" i="3"/>
  <c r="K24" i="3" s="1"/>
  <c r="J14" i="3"/>
  <c r="K14" i="3" s="1"/>
  <c r="J53" i="3"/>
  <c r="K53" i="3" s="1"/>
  <c r="J45" i="3"/>
  <c r="K45" i="3" s="1"/>
  <c r="J37" i="3"/>
  <c r="K37" i="3" s="1"/>
  <c r="J29" i="3"/>
  <c r="K29" i="3" s="1"/>
  <c r="J21" i="3"/>
  <c r="K21" i="3" s="1"/>
  <c r="J19" i="3"/>
  <c r="K19" i="3" s="1"/>
  <c r="J11" i="3"/>
  <c r="K11" i="3" s="1"/>
  <c r="J9" i="3"/>
  <c r="K9" i="3" s="1"/>
  <c r="I4" i="3"/>
  <c r="J41" i="3"/>
  <c r="K41" i="3" s="1"/>
  <c r="J15" i="3"/>
  <c r="K15" i="3" s="1"/>
  <c r="J50" i="3"/>
  <c r="K50" i="3" s="1"/>
  <c r="J42" i="3"/>
  <c r="K42" i="3" s="1"/>
  <c r="J34" i="3"/>
  <c r="K34" i="3" s="1"/>
  <c r="J26" i="3"/>
  <c r="K26" i="3" s="1"/>
  <c r="J16" i="3"/>
  <c r="K16" i="3" s="1"/>
  <c r="J6" i="3"/>
  <c r="K6" i="3" s="1"/>
  <c r="J47" i="3"/>
  <c r="K47" i="3" s="1"/>
  <c r="J39" i="3"/>
  <c r="K39" i="3" s="1"/>
  <c r="J31" i="3"/>
  <c r="K31" i="3" s="1"/>
  <c r="J23" i="3"/>
  <c r="K23" i="3" s="1"/>
  <c r="J13" i="3"/>
  <c r="K13" i="3" s="1"/>
  <c r="J52" i="3"/>
  <c r="K52" i="3" s="1"/>
  <c r="J44" i="3"/>
  <c r="K44" i="3" s="1"/>
  <c r="J36" i="3"/>
  <c r="K36" i="3" s="1"/>
  <c r="J28" i="3"/>
  <c r="K28" i="3" s="1"/>
  <c r="J20" i="3"/>
  <c r="K20" i="3" s="1"/>
  <c r="J18" i="3"/>
  <c r="K18" i="3" s="1"/>
  <c r="J8" i="3"/>
  <c r="K8" i="3" s="1"/>
  <c r="J49" i="3"/>
  <c r="K49" i="3" s="1"/>
  <c r="J33" i="3"/>
  <c r="K33" i="3" s="1"/>
  <c r="J5" i="3"/>
  <c r="K5" i="3" s="1"/>
  <c r="H55" i="2"/>
  <c r="N80" i="2" s="1"/>
  <c r="F54" i="2"/>
  <c r="G54" i="2" s="1"/>
  <c r="F46" i="2"/>
  <c r="G46" i="2" s="1"/>
  <c r="F38" i="2"/>
  <c r="G38" i="2" s="1"/>
  <c r="F30" i="2"/>
  <c r="G30" i="2" s="1"/>
  <c r="F22" i="2"/>
  <c r="G22" i="2" s="1"/>
  <c r="F12" i="2"/>
  <c r="G12" i="2" s="1"/>
  <c r="F10" i="2"/>
  <c r="G10" i="2" s="1"/>
  <c r="F51" i="2"/>
  <c r="G51" i="2" s="1"/>
  <c r="F43" i="2"/>
  <c r="G43" i="2" s="1"/>
  <c r="F35" i="2"/>
  <c r="G35" i="2" s="1"/>
  <c r="F27" i="2"/>
  <c r="G27" i="2" s="1"/>
  <c r="F17" i="2"/>
  <c r="G17" i="2" s="1"/>
  <c r="F7" i="2"/>
  <c r="G7" i="2" s="1"/>
  <c r="F48" i="2"/>
  <c r="G48" i="2" s="1"/>
  <c r="F40" i="2"/>
  <c r="G40" i="2" s="1"/>
  <c r="F32" i="2"/>
  <c r="G32" i="2" s="1"/>
  <c r="F24" i="2"/>
  <c r="G24" i="2" s="1"/>
  <c r="F14" i="2"/>
  <c r="G14" i="2" s="1"/>
  <c r="F39" i="2"/>
  <c r="G39" i="2" s="1"/>
  <c r="F31" i="2"/>
  <c r="G31" i="2" s="1"/>
  <c r="F13" i="2"/>
  <c r="G13" i="2" s="1"/>
  <c r="F53" i="2"/>
  <c r="G53" i="2" s="1"/>
  <c r="F45" i="2"/>
  <c r="G45" i="2" s="1"/>
  <c r="F37" i="2"/>
  <c r="G37" i="2" s="1"/>
  <c r="F29" i="2"/>
  <c r="G29" i="2" s="1"/>
  <c r="F21" i="2"/>
  <c r="G21" i="2" s="1"/>
  <c r="F19" i="2"/>
  <c r="G19" i="2" s="1"/>
  <c r="F11" i="2"/>
  <c r="G11" i="2" s="1"/>
  <c r="F9" i="2"/>
  <c r="G9" i="2" s="1"/>
  <c r="E4" i="2"/>
  <c r="F47" i="2"/>
  <c r="G47" i="2" s="1"/>
  <c r="F23" i="2"/>
  <c r="G23" i="2" s="1"/>
  <c r="F50" i="2"/>
  <c r="G50" i="2" s="1"/>
  <c r="F42" i="2"/>
  <c r="G42" i="2" s="1"/>
  <c r="F34" i="2"/>
  <c r="G34" i="2" s="1"/>
  <c r="F26" i="2"/>
  <c r="G26" i="2" s="1"/>
  <c r="F16" i="2"/>
  <c r="G16" i="2" s="1"/>
  <c r="F6" i="2"/>
  <c r="G6" i="2" s="1"/>
  <c r="F52" i="2"/>
  <c r="G52" i="2" s="1"/>
  <c r="F44" i="2"/>
  <c r="G44" i="2" s="1"/>
  <c r="F36" i="2"/>
  <c r="G36" i="2" s="1"/>
  <c r="F28" i="2"/>
  <c r="G28" i="2" s="1"/>
  <c r="F20" i="2"/>
  <c r="G20" i="2" s="1"/>
  <c r="F18" i="2"/>
  <c r="G18" i="2" s="1"/>
  <c r="F8" i="2"/>
  <c r="G8" i="2" s="1"/>
  <c r="F49" i="2"/>
  <c r="G49" i="2" s="1"/>
  <c r="F41" i="2"/>
  <c r="G41" i="2" s="1"/>
  <c r="F33" i="2"/>
  <c r="G33" i="2" s="1"/>
  <c r="F25" i="2"/>
  <c r="G25" i="2" s="1"/>
  <c r="F15" i="2"/>
  <c r="G15" i="2" s="1"/>
  <c r="F5" i="2"/>
  <c r="G5" i="2" s="1"/>
  <c r="J4" i="1" l="1" a="1"/>
  <c r="J4" i="3"/>
  <c r="Q86" i="3" s="1" a="1"/>
  <c r="Q86" i="3" s="1"/>
  <c r="I55" i="3"/>
  <c r="I56" i="3"/>
  <c r="F4" i="2"/>
  <c r="E55" i="2"/>
  <c r="E56" i="2"/>
  <c r="K8" i="1" l="1"/>
  <c r="L8" i="1" s="1"/>
  <c r="K25" i="1"/>
  <c r="L25" i="1" s="1"/>
  <c r="K26" i="1"/>
  <c r="L26" i="1" s="1"/>
  <c r="K19" i="1"/>
  <c r="L19" i="1" s="1"/>
  <c r="K5" i="1"/>
  <c r="L5" i="1" s="1"/>
  <c r="K14" i="1"/>
  <c r="L14" i="1" s="1"/>
  <c r="K6" i="1"/>
  <c r="L6" i="1" s="1"/>
  <c r="J4" i="1"/>
  <c r="K16" i="1"/>
  <c r="L16" i="1" s="1"/>
  <c r="K33" i="1"/>
  <c r="L33" i="1" s="1"/>
  <c r="K34" i="1"/>
  <c r="L34" i="1" s="1"/>
  <c r="K27" i="1"/>
  <c r="L27" i="1" s="1"/>
  <c r="K13" i="1"/>
  <c r="L13" i="1" s="1"/>
  <c r="K22" i="1"/>
  <c r="L22" i="1" s="1"/>
  <c r="K28" i="1"/>
  <c r="L28" i="1" s="1"/>
  <c r="K7" i="1"/>
  <c r="L7" i="1" s="1"/>
  <c r="K24" i="1"/>
  <c r="L24" i="1" s="1"/>
  <c r="K41" i="1"/>
  <c r="L41" i="1" s="1"/>
  <c r="K42" i="1"/>
  <c r="L42" i="1" s="1"/>
  <c r="K35" i="1"/>
  <c r="L35" i="1" s="1"/>
  <c r="K21" i="1"/>
  <c r="L21" i="1" s="1"/>
  <c r="K30" i="1"/>
  <c r="L30" i="1" s="1"/>
  <c r="K11" i="1"/>
  <c r="L11" i="1" s="1"/>
  <c r="K15" i="1"/>
  <c r="L15" i="1" s="1"/>
  <c r="K32" i="1"/>
  <c r="L32" i="1" s="1"/>
  <c r="K49" i="1"/>
  <c r="L49" i="1" s="1"/>
  <c r="K50" i="1"/>
  <c r="L50" i="1" s="1"/>
  <c r="K43" i="1"/>
  <c r="L43" i="1" s="1"/>
  <c r="K29" i="1"/>
  <c r="L29" i="1" s="1"/>
  <c r="K38" i="1"/>
  <c r="L38" i="1" s="1"/>
  <c r="K17" i="1"/>
  <c r="L17" i="1" s="1"/>
  <c r="K23" i="1"/>
  <c r="L23" i="1" s="1"/>
  <c r="K40" i="1"/>
  <c r="L40" i="1" s="1"/>
  <c r="K44" i="1"/>
  <c r="L44" i="1" s="1"/>
  <c r="K12" i="1"/>
  <c r="L12" i="1" s="1"/>
  <c r="K51" i="1"/>
  <c r="L51" i="1" s="1"/>
  <c r="K37" i="1"/>
  <c r="L37" i="1" s="1"/>
  <c r="K31" i="1"/>
  <c r="L31" i="1" s="1"/>
  <c r="K48" i="1"/>
  <c r="L48" i="1" s="1"/>
  <c r="K54" i="1"/>
  <c r="L54" i="1" s="1"/>
  <c r="K52" i="1"/>
  <c r="L52" i="1" s="1"/>
  <c r="K20" i="1"/>
  <c r="L20" i="1" s="1"/>
  <c r="K45" i="1"/>
  <c r="L45" i="1" s="1"/>
  <c r="K18" i="1"/>
  <c r="L18" i="1" s="1"/>
  <c r="K39" i="1"/>
  <c r="L39" i="1" s="1"/>
  <c r="K9" i="1"/>
  <c r="L9" i="1" s="1"/>
  <c r="K10" i="1"/>
  <c r="L10" i="1" s="1"/>
  <c r="K46" i="1"/>
  <c r="L46" i="1" s="1"/>
  <c r="K36" i="1"/>
  <c r="L36" i="1" s="1"/>
  <c r="K53" i="1"/>
  <c r="L53" i="1" s="1"/>
  <c r="K47" i="1"/>
  <c r="L47" i="1" s="1"/>
  <c r="K4" i="3"/>
  <c r="J55" i="3"/>
  <c r="J56" i="3"/>
  <c r="G4" i="2"/>
  <c r="F55" i="2"/>
  <c r="F56" i="2"/>
  <c r="J55" i="1" l="1"/>
  <c r="J56" i="1"/>
  <c r="K4" i="1"/>
  <c r="K55" i="3"/>
  <c r="R83" i="3" s="1"/>
  <c r="H23" i="4" s="1"/>
  <c r="K56" i="3"/>
  <c r="G55" i="2"/>
  <c r="N79" i="2" s="1"/>
  <c r="G56" i="2"/>
  <c r="R87" i="1" l="1" a="1"/>
  <c r="R87" i="1" s="1"/>
  <c r="K56" i="1"/>
  <c r="L4" i="1"/>
  <c r="K55" i="1"/>
  <c r="S83" i="3"/>
  <c r="R82" i="3"/>
  <c r="S82" i="3" s="1"/>
  <c r="T82" i="3" s="1"/>
  <c r="U82" i="3" s="1"/>
  <c r="O79" i="2"/>
  <c r="N78" i="2"/>
  <c r="O78" i="2" s="1"/>
  <c r="L56" i="1" l="1"/>
  <c r="L55" i="1"/>
  <c r="S84" i="1" s="1"/>
  <c r="T75" i="1"/>
  <c r="U75" i="1" s="1"/>
  <c r="V75" i="1" s="1"/>
  <c r="T76" i="1"/>
  <c r="U76" i="1" s="1"/>
  <c r="V76" i="1" s="1"/>
  <c r="T77" i="1"/>
  <c r="U77" i="1" s="1"/>
  <c r="V77" i="1" s="1"/>
  <c r="T78" i="1"/>
  <c r="U78" i="1" s="1"/>
  <c r="V78" i="1" s="1"/>
  <c r="T79" i="1"/>
  <c r="U79" i="1" s="1"/>
  <c r="V79" i="1" s="1"/>
  <c r="T74" i="1"/>
  <c r="U74" i="1" s="1"/>
  <c r="V74" i="1" s="1"/>
  <c r="T73" i="1"/>
  <c r="U73" i="1" s="1"/>
  <c r="V73" i="1" s="1"/>
  <c r="P78" i="2"/>
  <c r="Q78" i="2" s="1"/>
  <c r="S89" i="1" l="1"/>
  <c r="I22" i="4"/>
  <c r="T84" i="1"/>
  <c r="I23" i="4"/>
  <c r="S83" i="1"/>
  <c r="K23" i="4" l="1"/>
  <c r="J23" i="4"/>
  <c r="L23" i="4" s="1"/>
  <c r="N23" i="4" s="1"/>
  <c r="T83" i="1"/>
  <c r="U83" i="1" s="1"/>
  <c r="V83" i="1" s="1"/>
  <c r="K22" i="4"/>
  <c r="J22" i="4"/>
  <c r="L22" i="4" s="1"/>
  <c r="N2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<sst xmlns="http://schemas.openxmlformats.org/spreadsheetml/2006/main" count="462" uniqueCount="172">
  <si>
    <t>State</t>
  </si>
  <si>
    <t>Age</t>
  </si>
  <si>
    <t>HS</t>
  </si>
  <si>
    <t>Income</t>
  </si>
  <si>
    <t>Black</t>
  </si>
  <si>
    <t>Female</t>
  </si>
  <si>
    <t>Price</t>
  </si>
  <si>
    <t>Sales</t>
  </si>
  <si>
    <t>AL</t>
  </si>
  <si>
    <t>AK</t>
  </si>
  <si>
    <t>AZ</t>
  </si>
  <si>
    <t>AR</t>
  </si>
  <si>
    <t>CA</t>
  </si>
  <si>
    <t>CO</t>
  </si>
  <si>
    <t>CT</t>
  </si>
  <si>
    <t>DE</t>
  </si>
  <si>
    <t>DC</t>
  </si>
  <si>
    <t>FL</t>
  </si>
  <si>
    <t>GA</t>
  </si>
  <si>
    <t>HI</t>
  </si>
  <si>
    <t>ID</t>
  </si>
  <si>
    <t>IL</t>
  </si>
  <si>
    <t>IN</t>
  </si>
  <si>
    <t>IO</t>
  </si>
  <si>
    <t>KA</t>
  </si>
  <si>
    <t>KY</t>
  </si>
  <si>
    <t>LA</t>
  </si>
  <si>
    <t>ME</t>
  </si>
  <si>
    <t>MD</t>
  </si>
  <si>
    <t>MA</t>
  </si>
  <si>
    <t>MI</t>
  </si>
  <si>
    <t>MN</t>
  </si>
  <si>
    <t>MS</t>
  </si>
  <si>
    <t>MO</t>
  </si>
  <si>
    <t>MT</t>
  </si>
  <si>
    <t>NB</t>
  </si>
  <si>
    <t>NV</t>
  </si>
  <si>
    <t>NH</t>
  </si>
  <si>
    <t>NJ</t>
  </si>
  <si>
    <t>NM</t>
  </si>
  <si>
    <t>NY</t>
  </si>
  <si>
    <t>NC</t>
  </si>
  <si>
    <t>ND</t>
  </si>
  <si>
    <t>OH</t>
  </si>
  <si>
    <t>OK</t>
  </si>
  <si>
    <t>OR</t>
  </si>
  <si>
    <t>PA</t>
  </si>
  <si>
    <t>RI</t>
  </si>
  <si>
    <t>SC</t>
  </si>
  <si>
    <t>SD</t>
  </si>
  <si>
    <t>TN</t>
  </si>
  <si>
    <t>TX</t>
  </si>
  <si>
    <t>UT</t>
  </si>
  <si>
    <t>VT</t>
  </si>
  <si>
    <t>VA</t>
  </si>
  <si>
    <t>WA</t>
  </si>
  <si>
    <t>WV</t>
  </si>
  <si>
    <t>WI</t>
  </si>
  <si>
    <t>WY</t>
  </si>
  <si>
    <t>Test the hypothesis that the variable Female is not needed in the regression equation.</t>
    <phoneticPr fontId="0" type="noConversion"/>
  </si>
  <si>
    <t>Dependent Variable: "Sales"</t>
    <phoneticPr fontId="0" type="noConversion"/>
  </si>
  <si>
    <t>X0</t>
    <phoneticPr fontId="0" type="noConversion"/>
  </si>
  <si>
    <t>X1</t>
    <phoneticPr fontId="0" type="noConversion"/>
  </si>
  <si>
    <t>X2</t>
    <phoneticPr fontId="0" type="noConversion"/>
  </si>
  <si>
    <t>X3</t>
    <phoneticPr fontId="0" type="noConversion"/>
  </si>
  <si>
    <t>X4</t>
    <phoneticPr fontId="0" type="noConversion"/>
  </si>
  <si>
    <t>X5</t>
    <phoneticPr fontId="0" type="noConversion"/>
  </si>
  <si>
    <t>X6</t>
    <phoneticPr fontId="0" type="noConversion"/>
  </si>
  <si>
    <t>Y</t>
    <phoneticPr fontId="0" type="noConversion"/>
  </si>
  <si>
    <t>Constant (Intercept)</t>
    <phoneticPr fontId="0" type="noConversion"/>
  </si>
  <si>
    <t>Independent Variable</t>
    <phoneticPr fontId="0" type="noConversion"/>
  </si>
  <si>
    <t>n</t>
    <phoneticPr fontId="0" type="noConversion"/>
  </si>
  <si>
    <t>p</t>
    <phoneticPr fontId="0" type="noConversion"/>
  </si>
  <si>
    <t>X1~X6</t>
    <phoneticPr fontId="0" type="noConversion"/>
  </si>
  <si>
    <t>Intercept</t>
  </si>
  <si>
    <t>Intercept</t>
    <phoneticPr fontId="0" type="noConversion"/>
  </si>
  <si>
    <t>index</t>
    <phoneticPr fontId="0" type="noConversion"/>
  </si>
  <si>
    <t>X Matrix</t>
    <phoneticPr fontId="0" type="noConversion"/>
  </si>
  <si>
    <t>Y Matrix</t>
    <phoneticPr fontId="0" type="noConversion"/>
  </si>
  <si>
    <t>C = Inverse matrix of (X' X)</t>
    <phoneticPr fontId="0" type="noConversion"/>
  </si>
  <si>
    <t>P = X C X'</t>
    <phoneticPr fontId="0" type="noConversion"/>
  </si>
  <si>
    <t>C</t>
    <phoneticPr fontId="0" type="noConversion"/>
  </si>
  <si>
    <t>P</t>
    <phoneticPr fontId="0" type="noConversion"/>
  </si>
  <si>
    <t>Coefficients</t>
    <phoneticPr fontId="0" type="noConversion"/>
  </si>
  <si>
    <t>Coefficients = C X' Y</t>
    <phoneticPr fontId="0" type="noConversion"/>
  </si>
  <si>
    <t>Y-hats</t>
    <phoneticPr fontId="0" type="noConversion"/>
  </si>
  <si>
    <t>PY</t>
    <phoneticPr fontId="0" type="noConversion"/>
  </si>
  <si>
    <t>Predicted Sales</t>
    <phoneticPr fontId="0" type="noConversion"/>
  </si>
  <si>
    <t>Residual</t>
    <phoneticPr fontId="0" type="noConversion"/>
  </si>
  <si>
    <t>e</t>
    <phoneticPr fontId="0" type="noConversion"/>
  </si>
  <si>
    <t>Y - Y hat</t>
    <phoneticPr fontId="0" type="noConversion"/>
  </si>
  <si>
    <t xml:space="preserve">Part (a) </t>
    <phoneticPr fontId="0" type="noConversion"/>
  </si>
  <si>
    <t>ANOVA</t>
    <phoneticPr fontId="0" type="noConversion"/>
  </si>
  <si>
    <t>Regression</t>
    <phoneticPr fontId="0" type="noConversion"/>
  </si>
  <si>
    <t>Total</t>
    <phoneticPr fontId="0" type="noConversion"/>
  </si>
  <si>
    <t>d.f.</t>
    <phoneticPr fontId="0" type="noConversion"/>
  </si>
  <si>
    <t>SS</t>
    <phoneticPr fontId="0" type="noConversion"/>
  </si>
  <si>
    <t>MS</t>
    <phoneticPr fontId="0" type="noConversion"/>
  </si>
  <si>
    <t>F</t>
    <phoneticPr fontId="0" type="noConversion"/>
  </si>
  <si>
    <t>Signif. F</t>
    <phoneticPr fontId="0" type="noConversion"/>
  </si>
  <si>
    <t>Mean</t>
    <phoneticPr fontId="0" type="noConversion"/>
  </si>
  <si>
    <t>Residual^2</t>
    <phoneticPr fontId="0" type="noConversion"/>
  </si>
  <si>
    <t>(Y - Y hat)^2</t>
    <phoneticPr fontId="0" type="noConversion"/>
  </si>
  <si>
    <t>e^2</t>
    <phoneticPr fontId="0" type="noConversion"/>
  </si>
  <si>
    <t>SUM</t>
    <phoneticPr fontId="0" type="noConversion"/>
  </si>
  <si>
    <t>(Y-E(Y))^2</t>
    <phoneticPr fontId="0" type="noConversion"/>
  </si>
  <si>
    <t>Independent Variables</t>
    <phoneticPr fontId="0" type="noConversion"/>
  </si>
  <si>
    <t>Sales = b0 + b1*Female + e</t>
    <phoneticPr fontId="5" type="noConversion"/>
  </si>
  <si>
    <t>X1, X2, X3, X4, X6</t>
    <phoneticPr fontId="0" type="noConversion"/>
  </si>
  <si>
    <t>The Model except "Female" variable</t>
    <phoneticPr fontId="5" type="noConversion"/>
  </si>
  <si>
    <t>Model with all variables</t>
    <phoneticPr fontId="0" type="noConversion"/>
  </si>
  <si>
    <t>Hypotheses</t>
    <phoneticPr fontId="1" type="noConversion"/>
  </si>
  <si>
    <t>H0</t>
    <phoneticPr fontId="1" type="noConversion"/>
  </si>
  <si>
    <r>
      <t>β</t>
    </r>
    <r>
      <rPr>
        <sz val="10"/>
        <rFont val="맑은 고딕"/>
        <family val="3"/>
        <charset val="129"/>
      </rPr>
      <t xml:space="preserve">(Age) = </t>
    </r>
    <r>
      <rPr>
        <sz val="10"/>
        <rFont val="Arial"/>
        <family val="3"/>
        <charset val="161"/>
      </rPr>
      <t>β</t>
    </r>
    <r>
      <rPr>
        <sz val="10"/>
        <rFont val="맑은 고딕"/>
        <family val="3"/>
        <charset val="129"/>
      </rPr>
      <t xml:space="preserve">(HS) = </t>
    </r>
    <r>
      <rPr>
        <sz val="10"/>
        <rFont val="Arial"/>
        <family val="3"/>
        <charset val="161"/>
      </rPr>
      <t>β</t>
    </r>
    <r>
      <rPr>
        <sz val="10"/>
        <rFont val="맑은 고딕"/>
        <family val="3"/>
        <charset val="129"/>
      </rPr>
      <t xml:space="preserve">(Income) = </t>
    </r>
    <r>
      <rPr>
        <sz val="10"/>
        <rFont val="Arial"/>
        <family val="3"/>
        <charset val="161"/>
      </rPr>
      <t>β</t>
    </r>
    <r>
      <rPr>
        <sz val="10"/>
        <rFont val="맑은 고딕"/>
        <family val="3"/>
        <charset val="129"/>
      </rPr>
      <t xml:space="preserve">(Black) = </t>
    </r>
    <r>
      <rPr>
        <sz val="10"/>
        <rFont val="Arial"/>
        <family val="3"/>
        <charset val="161"/>
      </rPr>
      <t>β</t>
    </r>
    <r>
      <rPr>
        <sz val="10"/>
        <rFont val="맑은 고딕"/>
        <family val="3"/>
        <charset val="129"/>
      </rPr>
      <t>(Price) = 0</t>
    </r>
    <phoneticPr fontId="1" type="noConversion"/>
  </si>
  <si>
    <t>H1</t>
    <phoneticPr fontId="1" type="noConversion"/>
  </si>
  <si>
    <t>At least one of them is not zero</t>
    <phoneticPr fontId="1" type="noConversion"/>
  </si>
  <si>
    <r>
      <t>β(</t>
    </r>
    <r>
      <rPr>
        <sz val="10"/>
        <rFont val="맑은 고딕"/>
        <family val="2"/>
        <charset val="129"/>
      </rPr>
      <t>Female</t>
    </r>
    <r>
      <rPr>
        <sz val="10"/>
        <rFont val="Arial"/>
        <family val="2"/>
      </rPr>
      <t xml:space="preserve">) = </t>
    </r>
    <r>
      <rPr>
        <sz val="10"/>
        <rFont val="맑은 고딕"/>
        <family val="3"/>
        <charset val="129"/>
      </rPr>
      <t>0</t>
    </r>
    <phoneticPr fontId="1" type="noConversion"/>
  </si>
  <si>
    <t>β(Female) is not zero</t>
    <phoneticPr fontId="1" type="noConversion"/>
  </si>
  <si>
    <t>Comparison</t>
    <phoneticPr fontId="1" type="noConversion"/>
  </si>
  <si>
    <t>n</t>
    <phoneticPr fontId="1" type="noConversion"/>
  </si>
  <si>
    <t>p</t>
    <phoneticPr fontId="1" type="noConversion"/>
  </si>
  <si>
    <t>k</t>
    <phoneticPr fontId="1" type="noConversion"/>
  </si>
  <si>
    <t>p-k</t>
    <phoneticPr fontId="1" type="noConversion"/>
  </si>
  <si>
    <t>n-p-1</t>
    <phoneticPr fontId="1" type="noConversion"/>
  </si>
  <si>
    <t>SSE(RM)</t>
    <phoneticPr fontId="1" type="noConversion"/>
  </si>
  <si>
    <t>SSE(FM)</t>
    <phoneticPr fontId="1" type="noConversion"/>
  </si>
  <si>
    <t>Numerator</t>
    <phoneticPr fontId="1" type="noConversion"/>
  </si>
  <si>
    <t>Denominator</t>
    <phoneticPr fontId="1" type="noConversion"/>
  </si>
  <si>
    <t>Observed F</t>
    <phoneticPr fontId="1" type="noConversion"/>
  </si>
  <si>
    <t>Critical F</t>
    <phoneticPr fontId="1" type="noConversion"/>
  </si>
  <si>
    <t>p-value</t>
    <phoneticPr fontId="0" type="noConversion"/>
  </si>
  <si>
    <t>p-value</t>
    <phoneticPr fontId="1" type="noConversion"/>
  </si>
  <si>
    <t>Conclusion</t>
    <phoneticPr fontId="1" type="noConversion"/>
  </si>
  <si>
    <t>Accepted</t>
    <phoneticPr fontId="1" type="noConversion"/>
  </si>
  <si>
    <t>β(Female) = 0</t>
    <phoneticPr fontId="1" type="noConversion"/>
  </si>
  <si>
    <t>Full Model</t>
    <phoneticPr fontId="5" type="noConversion"/>
  </si>
  <si>
    <t>Independent variables</t>
    <phoneticPr fontId="5" type="noConversion"/>
  </si>
  <si>
    <t>Dependent variable</t>
    <phoneticPr fontId="5" type="noConversion"/>
  </si>
  <si>
    <t>Reduced Model 1</t>
    <phoneticPr fontId="5" type="noConversion"/>
  </si>
  <si>
    <t>Reduced Model 2</t>
    <phoneticPr fontId="5" type="noConversion"/>
  </si>
  <si>
    <t>O</t>
    <phoneticPr fontId="5" type="noConversion"/>
  </si>
  <si>
    <t>X</t>
    <phoneticPr fontId="5" type="noConversion"/>
  </si>
  <si>
    <t>(1) Full Model - Reduced Model 1</t>
    <phoneticPr fontId="1" type="noConversion"/>
  </si>
  <si>
    <t>(2) Full Model - Reduced Model 2</t>
    <phoneticPr fontId="1" type="noConversion"/>
  </si>
  <si>
    <t>Rejected</t>
    <phoneticPr fontId="1" type="noConversion"/>
  </si>
  <si>
    <t>S.E.</t>
    <phoneticPr fontId="0" type="noConversion"/>
  </si>
  <si>
    <r>
      <t>Standard Error (σ</t>
    </r>
    <r>
      <rPr>
        <b/>
        <sz val="10"/>
        <rFont val="맑은 고딕"/>
        <family val="2"/>
        <charset val="129"/>
      </rPr>
      <t xml:space="preserve"> hat)</t>
    </r>
    <phoneticPr fontId="0" type="noConversion"/>
  </si>
  <si>
    <t>X5</t>
    <phoneticPr fontId="5" type="noConversion"/>
  </si>
  <si>
    <t>X1</t>
    <phoneticPr fontId="5" type="noConversion"/>
  </si>
  <si>
    <t>X2</t>
    <phoneticPr fontId="5" type="noConversion"/>
  </si>
  <si>
    <t>X3</t>
    <phoneticPr fontId="5" type="noConversion"/>
  </si>
  <si>
    <t>X4</t>
    <phoneticPr fontId="5" type="noConversion"/>
  </si>
  <si>
    <t>X6</t>
    <phoneticPr fontId="5" type="noConversion"/>
  </si>
  <si>
    <t>R-squared</t>
    <phoneticPr fontId="0" type="noConversion"/>
  </si>
  <si>
    <t># Ind.Var.</t>
    <phoneticPr fontId="5" type="noConversion"/>
  </si>
  <si>
    <t>Adj. R-squared</t>
    <phoneticPr fontId="0" type="noConversion"/>
  </si>
  <si>
    <t>t-stat</t>
    <phoneticPr fontId="0" type="noConversion"/>
  </si>
  <si>
    <t>H0</t>
    <phoneticPr fontId="5" type="noConversion"/>
  </si>
  <si>
    <t>H1</t>
    <phoneticPr fontId="5" type="noConversion"/>
  </si>
  <si>
    <t>coefficient = 0</t>
    <phoneticPr fontId="5" type="noConversion"/>
  </si>
  <si>
    <t>coefficient != 0</t>
    <phoneticPr fontId="5" type="noConversion"/>
  </si>
  <si>
    <t>Therefore, the variable "Female" is not needed in the regression equation.</t>
    <phoneticPr fontId="5" type="noConversion"/>
  </si>
  <si>
    <t>As the p-value of the "Female" = .851 in the full model, we cannot reject the H0 (null hypothesis) under the significance level of alpha = .05.</t>
    <phoneticPr fontId="5" type="noConversion"/>
  </si>
  <si>
    <t>The variable "Female" is not needed in the regression equation.</t>
    <phoneticPr fontId="1" type="noConversion"/>
  </si>
  <si>
    <t>LCI 95%</t>
    <phoneticPr fontId="0" type="noConversion"/>
  </si>
  <si>
    <t>UCI 95%</t>
    <phoneticPr fontId="0" type="noConversion"/>
  </si>
  <si>
    <t>(0) Full Model (t-test for "Female")</t>
    <phoneticPr fontId="5" type="noConversion"/>
  </si>
  <si>
    <t>* It is noted (interesting) that the results of (0) and (2) show the same meaning. Therefore, we can see that the t-test of one variable in the full model shows the same result with the F-test of the full model and reduced model (without including the variable).</t>
    <phoneticPr fontId="5" type="noConversion"/>
  </si>
  <si>
    <t>* One thing to be careful is to count the "k." Even though we use the intercept column, "k" is the number of independent variables (do not count the "intercept")! That's why we start from the X_0, X_1, …, X_k (not from X_1) where X_0 means the intercept column.</t>
    <phoneticPr fontId="5" type="noConversion"/>
  </si>
  <si>
    <t>Results</t>
    <phoneticPr fontId="5" type="noConversion"/>
  </si>
  <si>
    <t>* The detailed results can be seen in each sheet.</t>
    <phoneticPr fontId="5" type="noConversion"/>
  </si>
  <si>
    <t>Hyunwoo Woo</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</si>
</sst>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
    <numFmt numFmtId="177" formatCode="0.000"/>
    <numFmt numFmtId="178" formatCode="0.00000"/>
    <numFmt numFmtId="179" formatCode="0.000_ "/>
  </numFmts>
  <fonts count="13" x14ac:knownFonts="1">
    <font>
      <sz val="10"/>
      <name val="Arial"/>
    </font>
    <font>
      <sz val="10"/>
      <name val="Arial"/>
      <family val="2"/>
    </font>
    <font>
      <b/>
      <sz val="10"/>
      <name val="Arial"/>
      <family val="2"/>
    </font>
    <font>
      <b/>
      <sz val="10"/>
      <color rgb="FFFF0000"/>
      <name val="Arial"/>
      <family val="2"/>
    </font>
    <font>
      <sz val="10"/>
      <name val="맑은 고딕"/>
      <family val="3"/>
      <charset val="129"/>
    </font>
    <font>
      <sz val="8"/>
      <name val="돋움"/>
      <family val="3"/>
      <charset val="129"/>
    </font>
    <font>
      <i/>
      <sz val="10"/>
      <name val="Arial"/>
      <family val="2"/>
    </font>
    <font>
      <sz val="10"/>
      <name val="Arial"/>
      <family val="3"/>
      <charset val="161"/>
    </font>
    <font>
      <sz val="10"/>
      <name val="맑은 고딕"/>
      <family val="2"/>
      <charset val="129"/>
    </font>
    <font>
      <b/>
      <sz val="10"/>
      <name val="맑은 고딕"/>
      <family val="2"/>
      <charset val="129"/>
    </font>
    <font>
      <b/>
      <sz val="20"/>
      <name val="Arial"/>
      <family val="2"/>
    </font>
    <font>
      <b/>
      <sz val="10"/>
      <color rgb="FFC00000"/>
      <name val="Arial"/>
      <family val="2"/>
    </font>
    <font>
      <b/>
      <sz val="10"/>
      <color rgb="FF0070C0"/>
      <name val="Arial"/>
      <family val="2"/>
    </font>
  </fonts>
  <fills count="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C000"/>
        <bgColor indexed="64"/>
      </patternFill>
    </fill>
    <fill>
      <patternFill patternType="solid">
        <fgColor theme="9"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1">
    <xf numFmtId="0" fontId="0" fillId="0" borderId="0" xfId="0"/>
    <xf numFmtId="0" fontId="0" fillId="0" borderId="0" xfId="0" applyAlignment="1">
      <alignment horizontal="center"/>
    </xf>
    <xf numFmtId="0" fontId="1" fillId="0" borderId="0" xfId="0" applyFont="1"/>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vertical="center"/>
    </xf>
    <xf numFmtId="0" fontId="0" fillId="0" borderId="1" xfId="0" applyBorder="1"/>
    <xf numFmtId="0" fontId="1" fillId="3" borderId="1" xfId="0" applyFont="1" applyFill="1" applyBorder="1" applyAlignment="1">
      <alignment horizontal="center"/>
    </xf>
    <xf numFmtId="0" fontId="2" fillId="3" borderId="1" xfId="0" applyFont="1" applyFill="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176" fontId="0" fillId="0" borderId="1" xfId="0" applyNumberFormat="1" applyBorder="1" applyAlignment="1">
      <alignment horizontal="center"/>
    </xf>
    <xf numFmtId="0" fontId="2" fillId="3" borderId="1" xfId="0" applyFont="1" applyFill="1" applyBorder="1" applyAlignment="1">
      <alignment horizontal="center" vertical="center"/>
    </xf>
    <xf numFmtId="0" fontId="0" fillId="3" borderId="1" xfId="0" applyFill="1" applyBorder="1" applyAlignment="1">
      <alignment horizontal="center"/>
    </xf>
    <xf numFmtId="0" fontId="3" fillId="5" borderId="1" xfId="0" applyFont="1" applyFill="1" applyBorder="1" applyAlignment="1">
      <alignment horizontal="center"/>
    </xf>
    <xf numFmtId="178" fontId="0" fillId="0" borderId="3" xfId="0" applyNumberFormat="1" applyBorder="1"/>
    <xf numFmtId="178" fontId="0" fillId="0" borderId="4" xfId="0" applyNumberFormat="1" applyBorder="1"/>
    <xf numFmtId="178" fontId="0" fillId="0" borderId="5" xfId="0" applyNumberFormat="1" applyBorder="1"/>
    <xf numFmtId="178" fontId="0" fillId="0" borderId="6" xfId="0" applyNumberFormat="1" applyBorder="1"/>
    <xf numFmtId="178" fontId="0" fillId="0" borderId="0" xfId="0" applyNumberFormat="1"/>
    <xf numFmtId="178" fontId="0" fillId="0" borderId="7" xfId="0" applyNumberFormat="1" applyBorder="1"/>
    <xf numFmtId="178" fontId="0" fillId="0" borderId="8" xfId="0" applyNumberFormat="1" applyBorder="1"/>
    <xf numFmtId="178" fontId="0" fillId="0" borderId="2" xfId="0" applyNumberFormat="1" applyBorder="1"/>
    <xf numFmtId="178" fontId="0" fillId="0" borderId="9" xfId="0" applyNumberFormat="1" applyBorder="1"/>
    <xf numFmtId="178" fontId="1" fillId="0" borderId="3" xfId="0" applyNumberFormat="1" applyFont="1" applyBorder="1"/>
    <xf numFmtId="0" fontId="1" fillId="0" borderId="1" xfId="0" applyFont="1" applyBorder="1"/>
    <xf numFmtId="177" fontId="0" fillId="0" borderId="1" xfId="0" applyNumberFormat="1" applyBorder="1"/>
    <xf numFmtId="0" fontId="0" fillId="3" borderId="10" xfId="0" applyFill="1" applyBorder="1" applyAlignment="1">
      <alignment horizontal="center"/>
    </xf>
    <xf numFmtId="0" fontId="2" fillId="7" borderId="1" xfId="0" applyFont="1" applyFill="1" applyBorder="1" applyAlignment="1">
      <alignment horizontal="center"/>
    </xf>
    <xf numFmtId="176" fontId="0" fillId="3" borderId="1" xfId="0" applyNumberFormat="1" applyFill="1" applyBorder="1" applyAlignment="1">
      <alignment horizontal="center"/>
    </xf>
    <xf numFmtId="0" fontId="2" fillId="4" borderId="1" xfId="0" applyFont="1" applyFill="1" applyBorder="1" applyAlignment="1">
      <alignment horizontal="center" vertical="center"/>
    </xf>
    <xf numFmtId="0" fontId="1" fillId="4" borderId="1" xfId="0" applyFont="1" applyFill="1" applyBorder="1" applyAlignment="1">
      <alignment horizontal="center"/>
    </xf>
    <xf numFmtId="176" fontId="0" fillId="0" borderId="11" xfId="0" applyNumberFormat="1" applyBorder="1" applyAlignment="1">
      <alignment horizontal="center"/>
    </xf>
    <xf numFmtId="176" fontId="0" fillId="3" borderId="11" xfId="0" applyNumberFormat="1" applyFill="1" applyBorder="1" applyAlignment="1">
      <alignment horizontal="center"/>
    </xf>
    <xf numFmtId="177" fontId="0" fillId="0" borderId="1" xfId="0" applyNumberFormat="1" applyBorder="1" applyAlignment="1">
      <alignment horizontal="center"/>
    </xf>
    <xf numFmtId="0" fontId="2" fillId="8" borderId="1" xfId="0" applyFont="1" applyFill="1" applyBorder="1" applyAlignment="1">
      <alignment horizontal="center"/>
    </xf>
    <xf numFmtId="179" fontId="0" fillId="0" borderId="1" xfId="0" applyNumberFormat="1" applyBorder="1"/>
    <xf numFmtId="0" fontId="6" fillId="0" borderId="0" xfId="0" applyFont="1"/>
    <xf numFmtId="0" fontId="2" fillId="0" borderId="1" xfId="0" applyFont="1" applyBorder="1"/>
    <xf numFmtId="0" fontId="2" fillId="4" borderId="1" xfId="0" applyFont="1" applyFill="1" applyBorder="1" applyAlignment="1">
      <alignment horizontal="center"/>
    </xf>
    <xf numFmtId="0" fontId="0" fillId="2" borderId="10" xfId="0" applyFill="1" applyBorder="1" applyAlignment="1">
      <alignment horizontal="center"/>
    </xf>
    <xf numFmtId="0" fontId="2" fillId="3" borderId="1" xfId="0" applyFont="1" applyFill="1" applyBorder="1"/>
    <xf numFmtId="0" fontId="2" fillId="2" borderId="1" xfId="0" applyFont="1" applyFill="1" applyBorder="1"/>
    <xf numFmtId="0" fontId="1" fillId="0" borderId="0" xfId="0" applyFont="1" applyAlignment="1">
      <alignment horizontal="center"/>
    </xf>
    <xf numFmtId="0" fontId="10" fillId="0" borderId="0" xfId="0" applyFont="1"/>
    <xf numFmtId="0" fontId="2" fillId="2" borderId="0" xfId="0" applyFont="1" applyFill="1"/>
    <xf numFmtId="0" fontId="11" fillId="0" borderId="0" xfId="0" applyFont="1"/>
    <xf numFmtId="0" fontId="12" fillId="0" borderId="0" xfId="0" applyFont="1"/>
    <xf numFmtId="0" fontId="3" fillId="6" borderId="1" xfId="0" applyFont="1" applyFill="1" applyBorder="1" applyAlignment="1">
      <alignment horizontal="center"/>
    </xf>
    <xf numFmtId="0" fontId="2" fillId="4" borderId="1" xfId="0" applyFont="1" applyFill="1" applyBorder="1" applyAlignment="1">
      <alignment horizontal="center" vertical="center"/>
    </xf>
    <xf numFmtId="0" fontId="2" fillId="3"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90"/>
  <sheetViews>
    <sheetView tabSelected="1" workbookViewId="0"/>
  </sheetViews>
  <sheetFormatPr defaultColWidth="11.42578125" defaultRowHeight="12.75" x14ac:dyDescent="0.2"/>
  <cols>
    <col min="1" max="1" width="9.140625" style="1" customWidth="1"/>
    <col min="3" max="9" width="9.140625" style="1" customWidth="1"/>
    <col min="10" max="13" width="14.85546875" style="1" customWidth="1"/>
    <col min="14" max="16" width="8.85546875" customWidth="1"/>
    <col min="17" max="17" width="21.140625" customWidth="1"/>
    <col min="18" max="18" width="8.85546875" customWidth="1"/>
    <col min="19" max="19" width="11.140625" customWidth="1"/>
    <col min="20" max="261" width="8.85546875" customWidth="1"/>
  </cols>
  <sheetData>
    <row r="1" spans="1:24" x14ac:dyDescent="0.2">
      <c r="B1" s="48" t="s">
        <v>77</v>
      </c>
      <c r="C1" s="48"/>
      <c r="D1" s="48"/>
      <c r="E1" s="48"/>
      <c r="F1" s="48"/>
      <c r="G1" s="48"/>
      <c r="H1" s="48"/>
      <c r="I1" s="14" t="s">
        <v>78</v>
      </c>
      <c r="J1" s="28" t="s">
        <v>85</v>
      </c>
      <c r="K1" s="28" t="s">
        <v>88</v>
      </c>
      <c r="L1" s="35" t="s">
        <v>101</v>
      </c>
      <c r="M1" s="35" t="s">
        <v>105</v>
      </c>
      <c r="O1" s="4" t="s">
        <v>91</v>
      </c>
      <c r="P1" s="3" t="s">
        <v>59</v>
      </c>
    </row>
    <row r="2" spans="1:24" x14ac:dyDescent="0.2">
      <c r="A2" s="5" t="s">
        <v>76</v>
      </c>
      <c r="B2" s="12" t="s">
        <v>61</v>
      </c>
      <c r="C2" s="12" t="s">
        <v>62</v>
      </c>
      <c r="D2" s="12" t="s">
        <v>63</v>
      </c>
      <c r="E2" s="12" t="s">
        <v>64</v>
      </c>
      <c r="F2" s="12" t="s">
        <v>65</v>
      </c>
      <c r="G2" s="12" t="s">
        <v>66</v>
      </c>
      <c r="H2" s="12" t="s">
        <v>67</v>
      </c>
      <c r="I2" s="12" t="s">
        <v>68</v>
      </c>
      <c r="J2" s="30" t="s">
        <v>86</v>
      </c>
      <c r="K2" s="30" t="s">
        <v>90</v>
      </c>
      <c r="L2" s="30" t="s">
        <v>102</v>
      </c>
      <c r="M2" s="30"/>
      <c r="P2" s="2" t="s">
        <v>60</v>
      </c>
    </row>
    <row r="3" spans="1:24" x14ac:dyDescent="0.2">
      <c r="A3" s="1" t="s">
        <v>0</v>
      </c>
      <c r="B3" s="7" t="s">
        <v>75</v>
      </c>
      <c r="C3" s="13" t="s">
        <v>1</v>
      </c>
      <c r="D3" s="13" t="s">
        <v>2</v>
      </c>
      <c r="E3" s="13" t="s">
        <v>3</v>
      </c>
      <c r="F3" s="13" t="s">
        <v>4</v>
      </c>
      <c r="G3" s="13" t="s">
        <v>5</v>
      </c>
      <c r="H3" s="13" t="s">
        <v>6</v>
      </c>
      <c r="I3" s="13" t="s">
        <v>7</v>
      </c>
      <c r="J3" s="31" t="s">
        <v>87</v>
      </c>
      <c r="K3" s="31" t="s">
        <v>89</v>
      </c>
      <c r="L3" s="31" t="s">
        <v>103</v>
      </c>
      <c r="M3" s="31"/>
      <c r="P3" t="s">
        <v>61</v>
      </c>
      <c r="Q3" t="s">
        <v>69</v>
      </c>
      <c r="T3" s="8" t="s">
        <v>71</v>
      </c>
      <c r="U3" s="6">
        <v>51</v>
      </c>
      <c r="W3" s="37" t="s">
        <v>110</v>
      </c>
    </row>
    <row r="4" spans="1:24" x14ac:dyDescent="0.2">
      <c r="A4" s="1" t="s">
        <v>8</v>
      </c>
      <c r="B4" s="6">
        <v>1</v>
      </c>
      <c r="C4" s="11">
        <v>27</v>
      </c>
      <c r="D4" s="11">
        <v>41.3</v>
      </c>
      <c r="E4" s="10">
        <v>2948</v>
      </c>
      <c r="F4" s="11">
        <v>26.2</v>
      </c>
      <c r="G4" s="11">
        <v>51.7</v>
      </c>
      <c r="H4" s="11">
        <v>42.7</v>
      </c>
      <c r="I4" s="11">
        <v>89.8</v>
      </c>
      <c r="J4" s="29" cm="1">
        <f t="array" ref="J4:J54">MMULT($B$4:$H$54,$S$73:$S$79)</f>
        <v>94.657301920109546</v>
      </c>
      <c r="K4" s="29">
        <f>I4-J4</f>
        <v>-4.8573019201095491</v>
      </c>
      <c r="L4" s="29">
        <f>K4^2</f>
        <v>23.593381943099914</v>
      </c>
      <c r="M4" s="29">
        <f>(I4-$I$56)^2</f>
        <v>1007.5022837370238</v>
      </c>
      <c r="P4" s="2" t="s">
        <v>73</v>
      </c>
      <c r="Q4" s="2" t="s">
        <v>106</v>
      </c>
      <c r="T4" s="8" t="s">
        <v>72</v>
      </c>
      <c r="U4" s="6">
        <v>6</v>
      </c>
      <c r="V4" s="2" t="s">
        <v>154</v>
      </c>
    </row>
    <row r="5" spans="1:24" x14ac:dyDescent="0.2">
      <c r="A5" s="1" t="s">
        <v>9</v>
      </c>
      <c r="B5" s="6">
        <v>1</v>
      </c>
      <c r="C5" s="11">
        <v>22.9</v>
      </c>
      <c r="D5" s="11">
        <v>66.7</v>
      </c>
      <c r="E5" s="10">
        <v>4644</v>
      </c>
      <c r="F5" s="11">
        <v>3</v>
      </c>
      <c r="G5" s="11">
        <v>45.7</v>
      </c>
      <c r="H5" s="11">
        <v>41.8</v>
      </c>
      <c r="I5" s="11">
        <v>121.3</v>
      </c>
      <c r="J5" s="29">
        <v>107.64410927251561</v>
      </c>
      <c r="K5" s="29">
        <f t="shared" ref="K5:K54" si="0">I5-J5</f>
        <v>13.65589072748439</v>
      </c>
      <c r="L5" s="29">
        <f t="shared" ref="L5:L54" si="1">K5^2</f>
        <v>186.48335156099415</v>
      </c>
      <c r="M5" s="29">
        <f t="shared" ref="M5:M54" si="2">(I5-$I$56)^2</f>
        <v>5.8166089965394942E-2</v>
      </c>
    </row>
    <row r="6" spans="1:24" x14ac:dyDescent="0.2">
      <c r="A6" s="1" t="s">
        <v>10</v>
      </c>
      <c r="B6" s="6">
        <v>1</v>
      </c>
      <c r="C6" s="11">
        <v>26.3</v>
      </c>
      <c r="D6" s="11">
        <v>58.1</v>
      </c>
      <c r="E6" s="10">
        <v>3665</v>
      </c>
      <c r="F6" s="11">
        <v>3</v>
      </c>
      <c r="G6" s="11">
        <v>50.8</v>
      </c>
      <c r="H6" s="11">
        <v>38.5</v>
      </c>
      <c r="I6" s="11">
        <v>115.2</v>
      </c>
      <c r="J6" s="29">
        <v>110.36636079403976</v>
      </c>
      <c r="K6" s="29">
        <f t="shared" si="0"/>
        <v>4.8336392059602389</v>
      </c>
      <c r="L6" s="29">
        <f t="shared" si="1"/>
        <v>23.36406797339593</v>
      </c>
      <c r="M6" s="29">
        <f t="shared" si="2"/>
        <v>40.210519031141715</v>
      </c>
      <c r="P6" s="3" t="s">
        <v>79</v>
      </c>
    </row>
    <row r="7" spans="1:24" x14ac:dyDescent="0.2">
      <c r="A7" s="1" t="s">
        <v>11</v>
      </c>
      <c r="B7" s="6">
        <v>1</v>
      </c>
      <c r="C7" s="11">
        <v>29.1</v>
      </c>
      <c r="D7" s="11">
        <v>39.9</v>
      </c>
      <c r="E7" s="10">
        <v>2878</v>
      </c>
      <c r="F7" s="11">
        <v>18.3</v>
      </c>
      <c r="G7" s="11">
        <v>51.5</v>
      </c>
      <c r="H7" s="11">
        <v>38.799999999999997</v>
      </c>
      <c r="I7" s="11">
        <v>100.3</v>
      </c>
      <c r="J7" s="29">
        <v>112.99044661142835</v>
      </c>
      <c r="K7" s="29">
        <f t="shared" si="0"/>
        <v>-12.690446611428357</v>
      </c>
      <c r="L7" s="29">
        <f t="shared" si="1"/>
        <v>161.04743519751347</v>
      </c>
      <c r="M7" s="29">
        <f t="shared" si="2"/>
        <v>451.18757785467102</v>
      </c>
      <c r="P7" s="3" t="s">
        <v>80</v>
      </c>
    </row>
    <row r="8" spans="1:24" x14ac:dyDescent="0.2">
      <c r="A8" s="1" t="s">
        <v>12</v>
      </c>
      <c r="B8" s="6">
        <v>1</v>
      </c>
      <c r="C8" s="11">
        <v>28.1</v>
      </c>
      <c r="D8" s="11">
        <v>62.6</v>
      </c>
      <c r="E8" s="10">
        <v>4493</v>
      </c>
      <c r="F8" s="11">
        <v>7</v>
      </c>
      <c r="G8" s="11">
        <v>50.8</v>
      </c>
      <c r="H8" s="11">
        <v>39.700000000000003</v>
      </c>
      <c r="I8" s="11">
        <v>123</v>
      </c>
      <c r="J8" s="29">
        <v>131.43793951551075</v>
      </c>
      <c r="K8" s="29">
        <f t="shared" si="0"/>
        <v>-8.4379395155107488</v>
      </c>
      <c r="L8" s="29">
        <f t="shared" si="1"/>
        <v>71.198823267417765</v>
      </c>
      <c r="M8" s="29">
        <f t="shared" si="2"/>
        <v>2.1281660899654242</v>
      </c>
    </row>
    <row r="9" spans="1:24" x14ac:dyDescent="0.2">
      <c r="A9" s="1" t="s">
        <v>13</v>
      </c>
      <c r="B9" s="6">
        <v>1</v>
      </c>
      <c r="C9" s="11">
        <v>26.2</v>
      </c>
      <c r="D9" s="11">
        <v>63.9</v>
      </c>
      <c r="E9" s="10">
        <v>3855</v>
      </c>
      <c r="F9" s="11">
        <v>3</v>
      </c>
      <c r="G9" s="11">
        <v>50.7</v>
      </c>
      <c r="H9" s="11">
        <v>31.1</v>
      </c>
      <c r="I9" s="11">
        <v>124.8</v>
      </c>
      <c r="J9" s="29">
        <v>137.34862480374511</v>
      </c>
      <c r="K9" s="29">
        <f t="shared" si="0"/>
        <v>-12.548624803745113</v>
      </c>
      <c r="L9" s="29">
        <f t="shared" si="1"/>
        <v>157.46798446516709</v>
      </c>
      <c r="M9" s="29">
        <f t="shared" si="2"/>
        <v>10.619930795847791</v>
      </c>
      <c r="Q9" s="3" t="s">
        <v>81</v>
      </c>
      <c r="R9" s="2" t="s">
        <v>74</v>
      </c>
      <c r="S9" s="2" t="s">
        <v>62</v>
      </c>
      <c r="T9" s="2" t="s">
        <v>63</v>
      </c>
      <c r="U9" s="2" t="s">
        <v>64</v>
      </c>
      <c r="V9" s="2" t="s">
        <v>65</v>
      </c>
      <c r="W9" s="2" t="s">
        <v>66</v>
      </c>
      <c r="X9" s="2" t="s">
        <v>67</v>
      </c>
    </row>
    <row r="10" spans="1:24" x14ac:dyDescent="0.2">
      <c r="A10" s="1" t="s">
        <v>14</v>
      </c>
      <c r="B10" s="6">
        <v>1</v>
      </c>
      <c r="C10" s="11">
        <v>29.1</v>
      </c>
      <c r="D10" s="11">
        <v>56</v>
      </c>
      <c r="E10" s="10">
        <v>4917</v>
      </c>
      <c r="F10" s="11">
        <v>6</v>
      </c>
      <c r="G10" s="11">
        <v>51.5</v>
      </c>
      <c r="H10" s="11">
        <v>45.5</v>
      </c>
      <c r="I10" s="11">
        <v>120</v>
      </c>
      <c r="J10" s="29">
        <v>124.42509265511362</v>
      </c>
      <c r="K10" s="29">
        <f t="shared" si="0"/>
        <v>-4.425092655113616</v>
      </c>
      <c r="L10" s="29">
        <f t="shared" si="1"/>
        <v>19.581445006340473</v>
      </c>
      <c r="M10" s="29">
        <f t="shared" si="2"/>
        <v>2.3752249134947818</v>
      </c>
      <c r="Q10" s="2" t="s">
        <v>75</v>
      </c>
      <c r="R10" s="15" cm="1">
        <f t="array" ref="R10:X16">MINVERSE( MMULT(TRANSPOSE($B$4:$H$54), $B$4:$H$54) )</f>
        <v>75.99523273205611</v>
      </c>
      <c r="S10" s="16">
        <v>0.42769648836811608</v>
      </c>
      <c r="T10" s="16">
        <v>-4.3603447989531641E-2</v>
      </c>
      <c r="U10" s="16">
        <v>-4.0929789766350281E-4</v>
      </c>
      <c r="V10" s="16">
        <v>5.0073151197711697E-2</v>
      </c>
      <c r="W10" s="16">
        <v>-1.6237630507140368</v>
      </c>
      <c r="X10" s="17">
        <v>-4.2891787275627147E-2</v>
      </c>
    </row>
    <row r="11" spans="1:24" x14ac:dyDescent="0.2">
      <c r="A11" s="1" t="s">
        <v>15</v>
      </c>
      <c r="B11" s="6">
        <v>1</v>
      </c>
      <c r="C11" s="11">
        <v>26.8</v>
      </c>
      <c r="D11" s="11">
        <v>54.6</v>
      </c>
      <c r="E11" s="10">
        <v>4524</v>
      </c>
      <c r="F11" s="11">
        <v>14.3</v>
      </c>
      <c r="G11" s="11">
        <v>51.3</v>
      </c>
      <c r="H11" s="11">
        <v>41.3</v>
      </c>
      <c r="I11" s="11">
        <v>155</v>
      </c>
      <c r="J11" s="29">
        <v>123.51708763493903</v>
      </c>
      <c r="K11" s="29">
        <f t="shared" si="0"/>
        <v>31.482912365060969</v>
      </c>
      <c r="L11" s="29">
        <f t="shared" si="1"/>
        <v>991.17377098610882</v>
      </c>
      <c r="M11" s="29">
        <f t="shared" si="2"/>
        <v>1119.4928719723189</v>
      </c>
      <c r="Q11" s="2" t="s">
        <v>62</v>
      </c>
      <c r="R11" s="18">
        <v>0.42769648836826391</v>
      </c>
      <c r="S11" s="19">
        <v>1.3060310670035026E-2</v>
      </c>
      <c r="T11" s="19">
        <v>9.9626252666702589E-4</v>
      </c>
      <c r="U11" s="19">
        <v>-1.9339932633465819E-5</v>
      </c>
      <c r="V11" s="19">
        <v>9.7878365628049587E-4</v>
      </c>
      <c r="W11" s="19">
        <v>-1.4901060187758029E-2</v>
      </c>
      <c r="X11" s="20">
        <v>-4.5008539625107825E-4</v>
      </c>
    </row>
    <row r="12" spans="1:24" x14ac:dyDescent="0.2">
      <c r="A12" s="1" t="s">
        <v>16</v>
      </c>
      <c r="B12" s="6">
        <v>1</v>
      </c>
      <c r="C12" s="11">
        <v>28.4</v>
      </c>
      <c r="D12" s="11">
        <v>55.2</v>
      </c>
      <c r="E12" s="10">
        <v>5079</v>
      </c>
      <c r="F12" s="11">
        <v>71.099999999999994</v>
      </c>
      <c r="G12" s="11">
        <v>53.5</v>
      </c>
      <c r="H12" s="11">
        <v>32.6</v>
      </c>
      <c r="I12" s="11">
        <v>200.4</v>
      </c>
      <c r="J12" s="29">
        <v>187.53763971765383</v>
      </c>
      <c r="K12" s="29">
        <f t="shared" si="0"/>
        <v>12.862360282346174</v>
      </c>
      <c r="L12" s="29">
        <f t="shared" si="1"/>
        <v>165.44031203287634</v>
      </c>
      <c r="M12" s="29">
        <f t="shared" si="2"/>
        <v>6218.7140484429092</v>
      </c>
      <c r="Q12" s="2" t="s">
        <v>63</v>
      </c>
      <c r="R12" s="18">
        <v>-4.3603447989480605E-2</v>
      </c>
      <c r="S12" s="19">
        <v>9.9626252666751617E-4</v>
      </c>
      <c r="T12" s="19">
        <v>8.3614775323438565E-4</v>
      </c>
      <c r="U12" s="19">
        <v>-7.1704179834242056E-6</v>
      </c>
      <c r="V12" s="19">
        <v>2.9209310821580589E-4</v>
      </c>
      <c r="W12" s="19">
        <v>-1.9355442282401852E-4</v>
      </c>
      <c r="X12" s="20">
        <v>1.5048114195708069E-4</v>
      </c>
    </row>
    <row r="13" spans="1:24" x14ac:dyDescent="0.2">
      <c r="A13" s="1" t="s">
        <v>17</v>
      </c>
      <c r="B13" s="6">
        <v>1</v>
      </c>
      <c r="C13" s="11">
        <v>32.299999999999997</v>
      </c>
      <c r="D13" s="11">
        <v>52.6</v>
      </c>
      <c r="E13" s="10">
        <v>3738</v>
      </c>
      <c r="F13" s="11">
        <v>15.3</v>
      </c>
      <c r="G13" s="11">
        <v>51.8</v>
      </c>
      <c r="H13" s="11">
        <v>43.8</v>
      </c>
      <c r="I13" s="11">
        <v>123.6</v>
      </c>
      <c r="J13" s="29">
        <v>125.30464570351495</v>
      </c>
      <c r="K13" s="29">
        <f t="shared" si="0"/>
        <v>-1.7046457035149558</v>
      </c>
      <c r="L13" s="29">
        <f t="shared" si="1"/>
        <v>2.9058169745119988</v>
      </c>
      <c r="M13" s="29">
        <f t="shared" si="2"/>
        <v>4.2387543252595297</v>
      </c>
      <c r="Q13" s="2" t="s">
        <v>64</v>
      </c>
      <c r="R13" s="18">
        <v>-4.0929789766412639E-4</v>
      </c>
      <c r="S13" s="19">
        <v>-1.9339932633469868E-5</v>
      </c>
      <c r="T13" s="19">
        <v>-7.1704179834236542E-6</v>
      </c>
      <c r="U13" s="19">
        <v>1.3148158575896099E-7</v>
      </c>
      <c r="V13" s="19">
        <v>-3.380734518655153E-6</v>
      </c>
      <c r="W13" s="19">
        <v>1.8935780018958906E-5</v>
      </c>
      <c r="X13" s="20">
        <v>-2.7386216776710552E-6</v>
      </c>
    </row>
    <row r="14" spans="1:24" x14ac:dyDescent="0.2">
      <c r="A14" s="1" t="s">
        <v>18</v>
      </c>
      <c r="B14" s="6">
        <v>1</v>
      </c>
      <c r="C14" s="11">
        <v>25.9</v>
      </c>
      <c r="D14" s="11">
        <v>40.6</v>
      </c>
      <c r="E14" s="10">
        <v>3354</v>
      </c>
      <c r="F14" s="11">
        <v>25.9</v>
      </c>
      <c r="G14" s="11">
        <v>51.4</v>
      </c>
      <c r="H14" s="11">
        <v>35.799999999999997</v>
      </c>
      <c r="I14" s="11">
        <v>109.9</v>
      </c>
      <c r="J14" s="29">
        <v>120.08770869127608</v>
      </c>
      <c r="K14" s="29">
        <f t="shared" si="0"/>
        <v>-10.187708691276072</v>
      </c>
      <c r="L14" s="29">
        <f t="shared" si="1"/>
        <v>103.78940837830201</v>
      </c>
      <c r="M14" s="29">
        <f t="shared" si="2"/>
        <v>135.51698961937683</v>
      </c>
      <c r="Q14" s="2" t="s">
        <v>65</v>
      </c>
      <c r="R14" s="18">
        <v>5.0073151197732306E-2</v>
      </c>
      <c r="S14" s="19">
        <v>9.7878365628055225E-4</v>
      </c>
      <c r="T14" s="19">
        <v>2.9209310821575493E-4</v>
      </c>
      <c r="U14" s="19">
        <v>-3.3807345186547626E-6</v>
      </c>
      <c r="V14" s="19">
        <v>2.9905650198227505E-4</v>
      </c>
      <c r="W14" s="19">
        <v>-1.7044995628848582E-3</v>
      </c>
      <c r="X14" s="20">
        <v>1.0769033625276949E-4</v>
      </c>
    </row>
    <row r="15" spans="1:24" x14ac:dyDescent="0.2">
      <c r="A15" s="1" t="s">
        <v>19</v>
      </c>
      <c r="B15" s="6">
        <v>1</v>
      </c>
      <c r="C15" s="11">
        <v>25</v>
      </c>
      <c r="D15" s="11">
        <v>61.9</v>
      </c>
      <c r="E15" s="10">
        <v>4623</v>
      </c>
      <c r="F15" s="11">
        <v>1</v>
      </c>
      <c r="G15" s="11">
        <v>48</v>
      </c>
      <c r="H15" s="11">
        <v>36.700000000000003</v>
      </c>
      <c r="I15" s="11">
        <v>82.1</v>
      </c>
      <c r="J15" s="29">
        <v>130.49823521239088</v>
      </c>
      <c r="K15" s="29">
        <f t="shared" si="0"/>
        <v>-48.398235212390887</v>
      </c>
      <c r="L15" s="29">
        <f t="shared" si="1"/>
        <v>2342.3891716739131</v>
      </c>
      <c r="M15" s="29">
        <f t="shared" si="2"/>
        <v>1555.6064013840828</v>
      </c>
      <c r="Q15" s="2" t="s">
        <v>66</v>
      </c>
      <c r="R15" s="18">
        <v>-1.623763050714133</v>
      </c>
      <c r="S15" s="19">
        <v>-1.4901060187755477E-2</v>
      </c>
      <c r="T15" s="19">
        <v>-1.9355442282279541E-4</v>
      </c>
      <c r="U15" s="19">
        <v>1.8935780018945191E-5</v>
      </c>
      <c r="V15" s="19">
        <v>-1.704499562884459E-3</v>
      </c>
      <c r="W15" s="19">
        <v>3.8959309560642988E-2</v>
      </c>
      <c r="X15" s="20">
        <v>1.0717497218599531E-4</v>
      </c>
    </row>
    <row r="16" spans="1:24" x14ac:dyDescent="0.2">
      <c r="A16" s="1" t="s">
        <v>20</v>
      </c>
      <c r="B16" s="6">
        <v>1</v>
      </c>
      <c r="C16" s="11">
        <v>26.4</v>
      </c>
      <c r="D16" s="11">
        <v>59.5</v>
      </c>
      <c r="E16" s="10">
        <v>3290</v>
      </c>
      <c r="F16" s="11">
        <v>0.3</v>
      </c>
      <c r="G16" s="11">
        <v>50.1</v>
      </c>
      <c r="H16" s="11">
        <v>33.6</v>
      </c>
      <c r="I16" s="11">
        <v>102.4</v>
      </c>
      <c r="J16" s="29">
        <v>119.34802227654225</v>
      </c>
      <c r="K16" s="29">
        <f t="shared" si="0"/>
        <v>-16.948022276542247</v>
      </c>
      <c r="L16" s="29">
        <f t="shared" si="1"/>
        <v>287.23545908617223</v>
      </c>
      <c r="M16" s="29">
        <f t="shared" si="2"/>
        <v>366.38463667820014</v>
      </c>
      <c r="Q16" s="2" t="s">
        <v>67</v>
      </c>
      <c r="R16" s="21">
        <v>-4.2891787275619826E-2</v>
      </c>
      <c r="S16" s="22">
        <v>-4.5008539625090874E-4</v>
      </c>
      <c r="T16" s="22">
        <v>1.504811419570962E-4</v>
      </c>
      <c r="U16" s="22">
        <v>-2.7386216776713283E-6</v>
      </c>
      <c r="V16" s="22">
        <v>1.0769033625278486E-4</v>
      </c>
      <c r="W16" s="22">
        <v>1.0717497218576137E-4</v>
      </c>
      <c r="X16" s="23">
        <v>1.3401839131549041E-3</v>
      </c>
    </row>
    <row r="17" spans="1:68" x14ac:dyDescent="0.2">
      <c r="A17" s="1" t="s">
        <v>21</v>
      </c>
      <c r="B17" s="6">
        <v>1</v>
      </c>
      <c r="C17" s="11">
        <v>28.6</v>
      </c>
      <c r="D17" s="11">
        <v>52.6</v>
      </c>
      <c r="E17" s="10">
        <v>4507</v>
      </c>
      <c r="F17" s="11">
        <v>12.8</v>
      </c>
      <c r="G17" s="11">
        <v>51.5</v>
      </c>
      <c r="H17" s="11">
        <v>41.4</v>
      </c>
      <c r="I17" s="11">
        <v>124.8</v>
      </c>
      <c r="J17" s="29">
        <v>130.38261803564453</v>
      </c>
      <c r="K17" s="29">
        <f t="shared" si="0"/>
        <v>-5.5826180356445292</v>
      </c>
      <c r="L17" s="29">
        <f t="shared" si="1"/>
        <v>31.165624131903581</v>
      </c>
      <c r="M17" s="29">
        <f t="shared" si="2"/>
        <v>10.619930795847791</v>
      </c>
    </row>
    <row r="18" spans="1:68" x14ac:dyDescent="0.2">
      <c r="A18" s="1" t="s">
        <v>22</v>
      </c>
      <c r="B18" s="6">
        <v>1</v>
      </c>
      <c r="C18" s="11">
        <v>27.2</v>
      </c>
      <c r="D18" s="11">
        <v>52.9</v>
      </c>
      <c r="E18" s="10">
        <v>3772</v>
      </c>
      <c r="F18" s="11">
        <v>6.9</v>
      </c>
      <c r="G18" s="11">
        <v>51.3</v>
      </c>
      <c r="H18" s="11">
        <v>32.200000000000003</v>
      </c>
      <c r="I18" s="11">
        <v>134.6</v>
      </c>
      <c r="J18" s="29">
        <v>138.15622977833362</v>
      </c>
      <c r="K18" s="29">
        <f t="shared" si="0"/>
        <v>-3.5562297783336305</v>
      </c>
      <c r="L18" s="29">
        <f t="shared" si="1"/>
        <v>12.646770236306862</v>
      </c>
      <c r="M18" s="29">
        <f t="shared" si="2"/>
        <v>170.53287197231842</v>
      </c>
      <c r="Q18" s="3" t="s">
        <v>82</v>
      </c>
    </row>
    <row r="19" spans="1:68" x14ac:dyDescent="0.2">
      <c r="A19" s="1" t="s">
        <v>23</v>
      </c>
      <c r="B19" s="6">
        <v>1</v>
      </c>
      <c r="C19" s="11">
        <v>28.8</v>
      </c>
      <c r="D19" s="11">
        <v>59</v>
      </c>
      <c r="E19" s="10">
        <v>3751</v>
      </c>
      <c r="F19" s="11">
        <v>1.2</v>
      </c>
      <c r="G19" s="11">
        <v>51.4</v>
      </c>
      <c r="H19" s="11">
        <v>38.5</v>
      </c>
      <c r="I19" s="11">
        <v>108.5</v>
      </c>
      <c r="J19" s="29">
        <v>121.96618074277907</v>
      </c>
      <c r="K19" s="29">
        <f t="shared" si="0"/>
        <v>-13.466180742779073</v>
      </c>
      <c r="L19" s="29">
        <f t="shared" si="1"/>
        <v>181.33802379719396</v>
      </c>
      <c r="M19" s="29">
        <f t="shared" si="2"/>
        <v>170.07228373702398</v>
      </c>
      <c r="R19" s="24" cm="1">
        <f t="array" ref="R19:BP69">MMULT( $B$4:$H$54, MMULT($R$10:$X$16, TRANSPOSE($B$4:$H$54) ) )</f>
        <v>0.14883450403061138</v>
      </c>
      <c r="S19" s="16">
        <v>2.8882054610914476E-3</v>
      </c>
      <c r="T19" s="16">
        <v>1.3353503535174151E-2</v>
      </c>
      <c r="U19" s="16">
        <v>9.7449285990042933E-2</v>
      </c>
      <c r="V19" s="16">
        <v>-1.5363655314411098E-2</v>
      </c>
      <c r="W19" s="16">
        <v>-5.8779453616533195E-2</v>
      </c>
      <c r="X19" s="16">
        <v>-3.5431975751857303E-3</v>
      </c>
      <c r="Y19" s="16">
        <v>8.8873534959602041E-3</v>
      </c>
      <c r="Z19" s="16">
        <v>5.3714966734032726E-2</v>
      </c>
      <c r="AA19" s="16">
        <v>8.4947473397453399E-2</v>
      </c>
      <c r="AB19" s="16">
        <v>6.1179959914293591E-2</v>
      </c>
      <c r="AC19" s="16">
        <v>-5.7980854265145265E-2</v>
      </c>
      <c r="AD19" s="16">
        <v>-8.0858624397104062E-3</v>
      </c>
      <c r="AE19" s="16">
        <v>5.0661291467952174E-3</v>
      </c>
      <c r="AF19" s="16">
        <v>-4.2730895199907415E-2</v>
      </c>
      <c r="AG19" s="16">
        <v>1.8353440292741162E-3</v>
      </c>
      <c r="AH19" s="16">
        <v>1.1287643838458684E-2</v>
      </c>
      <c r="AI19" s="16">
        <v>-2.5342146430564205E-2</v>
      </c>
      <c r="AJ19" s="16">
        <v>0.12116119800904279</v>
      </c>
      <c r="AK19" s="16">
        <v>2.8442007791222926E-2</v>
      </c>
      <c r="AL19" s="16">
        <v>-2.9068122811174518E-2</v>
      </c>
      <c r="AM19" s="16">
        <v>-1.3717352335288799E-2</v>
      </c>
      <c r="AN19" s="16">
        <v>4.1464475561798497E-3</v>
      </c>
      <c r="AO19" s="16">
        <v>7.2719349297685337E-3</v>
      </c>
      <c r="AP19" s="16">
        <v>0.15516627330195587</v>
      </c>
      <c r="AQ19" s="16">
        <v>2.4088139369391193E-3</v>
      </c>
      <c r="AR19" s="16">
        <v>-1.1971124874187805E-2</v>
      </c>
      <c r="AS19" s="16">
        <v>-2.8377240730315417E-2</v>
      </c>
      <c r="AT19" s="16">
        <v>2.1599172125820465E-2</v>
      </c>
      <c r="AU19" s="16">
        <v>-3.8287028143786705E-2</v>
      </c>
      <c r="AV19" s="16">
        <v>-1.0799311046249385E-2</v>
      </c>
      <c r="AW19" s="16">
        <v>7.4087143559744106E-2</v>
      </c>
      <c r="AX19" s="16">
        <v>-1.0569081648288382E-2</v>
      </c>
      <c r="AY19" s="16">
        <v>1.9759935490172298E-3</v>
      </c>
      <c r="AZ19" s="16">
        <v>4.7293610890352847E-2</v>
      </c>
      <c r="BA19" s="16">
        <v>-1.9421244144583669E-3</v>
      </c>
      <c r="BB19" s="16">
        <v>4.8419657758164897E-2</v>
      </c>
      <c r="BC19" s="16">
        <v>-7.5737382879618953E-2</v>
      </c>
      <c r="BD19" s="16">
        <v>5.2576082259869594E-2</v>
      </c>
      <c r="BE19" s="16">
        <v>-2.026001266672902E-4</v>
      </c>
      <c r="BF19" s="16">
        <v>8.514535801579462E-2</v>
      </c>
      <c r="BG19" s="16">
        <v>4.0530483705967013E-2</v>
      </c>
      <c r="BH19" s="16">
        <v>9.899710221391414E-2</v>
      </c>
      <c r="BI19" s="16">
        <v>6.6377830603469218E-2</v>
      </c>
      <c r="BJ19" s="16">
        <v>2.5263042858846133E-2</v>
      </c>
      <c r="BK19" s="16">
        <v>2.5246623404498222E-2</v>
      </c>
      <c r="BL19" s="16">
        <v>-2.3552682470390329E-2</v>
      </c>
      <c r="BM19" s="16">
        <v>7.3361239675727857E-3</v>
      </c>
      <c r="BN19" s="16">
        <v>6.9038847317387381E-2</v>
      </c>
      <c r="BO19" s="16">
        <v>1.5336831820993685E-2</v>
      </c>
      <c r="BP19" s="17">
        <v>-3.1214832827346078E-2</v>
      </c>
    </row>
    <row r="20" spans="1:68" x14ac:dyDescent="0.2">
      <c r="A20" s="1" t="s">
        <v>24</v>
      </c>
      <c r="B20" s="6">
        <v>1</v>
      </c>
      <c r="C20" s="11">
        <v>28.7</v>
      </c>
      <c r="D20" s="11">
        <v>59.9</v>
      </c>
      <c r="E20" s="10">
        <v>3853</v>
      </c>
      <c r="F20" s="11">
        <v>4.8</v>
      </c>
      <c r="G20" s="11">
        <v>51</v>
      </c>
      <c r="H20" s="11">
        <v>38.9</v>
      </c>
      <c r="I20" s="11">
        <v>114</v>
      </c>
      <c r="J20" s="29">
        <v>123.79754902829495</v>
      </c>
      <c r="K20" s="29">
        <f t="shared" si="0"/>
        <v>-9.7975490282949522</v>
      </c>
      <c r="L20" s="29">
        <f t="shared" si="1"/>
        <v>95.99196696184336</v>
      </c>
      <c r="M20" s="29">
        <f t="shared" si="2"/>
        <v>56.869342560553498</v>
      </c>
      <c r="R20" s="18">
        <v>2.8882054610772645E-3</v>
      </c>
      <c r="S20" s="19">
        <v>0.58016035105288388</v>
      </c>
      <c r="T20" s="19">
        <v>2.445093946832233E-3</v>
      </c>
      <c r="U20" s="19">
        <v>-1.3487595128573213E-2</v>
      </c>
      <c r="V20" s="19">
        <v>5.3094612599064832E-2</v>
      </c>
      <c r="W20" s="19">
        <v>-2.2873116745104338E-2</v>
      </c>
      <c r="X20" s="19">
        <v>1.8696866048915683E-2</v>
      </c>
      <c r="Y20" s="19">
        <v>2.6225889030593252E-2</v>
      </c>
      <c r="Z20" s="19">
        <v>-2.6383838616586469E-2</v>
      </c>
      <c r="AA20" s="19">
        <v>7.9540121609910641E-3</v>
      </c>
      <c r="AB20" s="19">
        <v>-9.1558281639338157E-4</v>
      </c>
      <c r="AC20" s="19">
        <v>0.3052159422611368</v>
      </c>
      <c r="AD20" s="19">
        <v>3.592776346201898E-2</v>
      </c>
      <c r="AE20" s="19">
        <v>1.0512253177837966E-2</v>
      </c>
      <c r="AF20" s="19">
        <v>-6.3575805584419998E-2</v>
      </c>
      <c r="AG20" s="19">
        <v>-5.2247993455717276E-2</v>
      </c>
      <c r="AH20" s="19">
        <v>9.0226136899204321E-3</v>
      </c>
      <c r="AI20" s="19">
        <v>-4.1514254801573058E-2</v>
      </c>
      <c r="AJ20" s="19">
        <v>1.9835521699093611E-2</v>
      </c>
      <c r="AK20" s="19">
        <v>-5.7664639742298754E-2</v>
      </c>
      <c r="AL20" s="19">
        <v>2.0866918276230217E-2</v>
      </c>
      <c r="AM20" s="19">
        <v>-0.10618803248072903</v>
      </c>
      <c r="AN20" s="19">
        <v>2.5846432217738906E-2</v>
      </c>
      <c r="AO20" s="19">
        <v>-1.1601146298364076E-2</v>
      </c>
      <c r="AP20" s="19">
        <v>6.828471869530589E-3</v>
      </c>
      <c r="AQ20" s="19">
        <v>-6.6568757930967226E-2</v>
      </c>
      <c r="AR20" s="19">
        <v>6.1819463234491612E-2</v>
      </c>
      <c r="AS20" s="19">
        <v>-4.544383140988395E-2</v>
      </c>
      <c r="AT20" s="19">
        <v>0.23599064214069998</v>
      </c>
      <c r="AU20" s="19">
        <v>-5.1726338242581549E-2</v>
      </c>
      <c r="AV20" s="19">
        <v>7.4498876312800028E-3</v>
      </c>
      <c r="AW20" s="19">
        <v>-1.5725516861547773E-3</v>
      </c>
      <c r="AX20" s="19">
        <v>-5.2955526619877173E-2</v>
      </c>
      <c r="AY20" s="19">
        <v>-3.3235735713844639E-3</v>
      </c>
      <c r="AZ20" s="19">
        <v>0.12651895266313712</v>
      </c>
      <c r="BA20" s="19">
        <v>-3.7216062836581028E-2</v>
      </c>
      <c r="BB20" s="19">
        <v>-1.7211387356088695E-2</v>
      </c>
      <c r="BC20" s="19">
        <v>-5.8087273105108916E-2</v>
      </c>
      <c r="BD20" s="19">
        <v>-4.2426681877684225E-2</v>
      </c>
      <c r="BE20" s="19">
        <v>2.4531598454968662E-2</v>
      </c>
      <c r="BF20" s="19">
        <v>4.8648020105763246E-2</v>
      </c>
      <c r="BG20" s="19">
        <v>4.3209055114222544E-2</v>
      </c>
      <c r="BH20" s="19">
        <v>-2.0439831572832801E-2</v>
      </c>
      <c r="BI20" s="19">
        <v>3.440153214147687E-2</v>
      </c>
      <c r="BJ20" s="19">
        <v>-2.4869635508705731E-2</v>
      </c>
      <c r="BK20" s="19">
        <v>-3.6648472406164687E-2</v>
      </c>
      <c r="BL20" s="19">
        <v>4.2685303409239594E-2</v>
      </c>
      <c r="BM20" s="19">
        <v>7.9778414108675685E-2</v>
      </c>
      <c r="BN20" s="19">
        <v>-5.4088519564971432E-2</v>
      </c>
      <c r="BO20" s="19">
        <v>9.126657173715011E-3</v>
      </c>
      <c r="BP20" s="20">
        <v>6.9349976227570637E-2</v>
      </c>
    </row>
    <row r="21" spans="1:68" x14ac:dyDescent="0.2">
      <c r="A21" s="1" t="s">
        <v>25</v>
      </c>
      <c r="B21" s="6">
        <v>1</v>
      </c>
      <c r="C21" s="11">
        <v>27.5</v>
      </c>
      <c r="D21" s="11">
        <v>38.5</v>
      </c>
      <c r="E21" s="10">
        <v>3112</v>
      </c>
      <c r="F21" s="11">
        <v>7.2</v>
      </c>
      <c r="G21" s="11">
        <v>50.9</v>
      </c>
      <c r="H21" s="11">
        <v>30.1</v>
      </c>
      <c r="I21" s="11">
        <v>155.80000000000001</v>
      </c>
      <c r="J21" s="29">
        <v>135.25827852121625</v>
      </c>
      <c r="K21" s="29">
        <f t="shared" si="0"/>
        <v>20.541721478783757</v>
      </c>
      <c r="L21" s="29">
        <f t="shared" si="1"/>
        <v>421.9623213119259</v>
      </c>
      <c r="M21" s="29">
        <f t="shared" si="2"/>
        <v>1173.6669896193785</v>
      </c>
      <c r="R21" s="18">
        <v>1.3353503535173061E-2</v>
      </c>
      <c r="S21" s="19">
        <v>2.4450939468340094E-3</v>
      </c>
      <c r="T21" s="19">
        <v>4.9698536450217629E-2</v>
      </c>
      <c r="U21" s="19">
        <v>-1.6591408838575503E-2</v>
      </c>
      <c r="V21" s="19">
        <v>2.5577786281889066E-2</v>
      </c>
      <c r="W21" s="19">
        <v>4.7897761920043247E-2</v>
      </c>
      <c r="X21" s="19">
        <v>2.164474221031143E-2</v>
      </c>
      <c r="Y21" s="19">
        <v>3.2700354556173233E-2</v>
      </c>
      <c r="Z21" s="19">
        <v>-2.2427739369294153E-2</v>
      </c>
      <c r="AA21" s="19">
        <v>-2.5792312995857741E-2</v>
      </c>
      <c r="AB21" s="19">
        <v>8.9762046359450343E-3</v>
      </c>
      <c r="AC21" s="19">
        <v>9.4913050256356934E-3</v>
      </c>
      <c r="AD21" s="19">
        <v>3.5258060840960614E-2</v>
      </c>
      <c r="AE21" s="19">
        <v>1.1596079386403807E-2</v>
      </c>
      <c r="AF21" s="19">
        <v>2.5516692803667695E-2</v>
      </c>
      <c r="AG21" s="19">
        <v>3.2219530256006684E-2</v>
      </c>
      <c r="AH21" s="19">
        <v>2.2598678127242162E-2</v>
      </c>
      <c r="AI21" s="19">
        <v>-1.0696554947544457E-2</v>
      </c>
      <c r="AJ21" s="19">
        <v>2.8127135689672872E-2</v>
      </c>
      <c r="AK21" s="19">
        <v>3.7501853520104086E-2</v>
      </c>
      <c r="AL21" s="19">
        <v>8.4303432151194568E-3</v>
      </c>
      <c r="AM21" s="19">
        <v>4.2683973033882813E-2</v>
      </c>
      <c r="AN21" s="19">
        <v>3.2889477113816838E-2</v>
      </c>
      <c r="AO21" s="19">
        <v>4.9706631863077444E-2</v>
      </c>
      <c r="AP21" s="19">
        <v>1.8676488216563009E-2</v>
      </c>
      <c r="AQ21" s="19">
        <v>1.9240365130476222E-3</v>
      </c>
      <c r="AR21" s="19">
        <v>2.3599024150676523E-2</v>
      </c>
      <c r="AS21" s="19">
        <v>2.4186705356495836E-2</v>
      </c>
      <c r="AT21" s="19">
        <v>9.9100821268430783E-3</v>
      </c>
      <c r="AU21" s="19">
        <v>2.9362758656113985E-2</v>
      </c>
      <c r="AV21" s="19">
        <v>-4.8053689260221938E-3</v>
      </c>
      <c r="AW21" s="19">
        <v>8.3497418046376337E-2</v>
      </c>
      <c r="AX21" s="19">
        <v>3.954677832419054E-3</v>
      </c>
      <c r="AY21" s="19">
        <v>-1.4521992047953125E-2</v>
      </c>
      <c r="AZ21" s="19">
        <v>1.5183061330526076E-2</v>
      </c>
      <c r="BA21" s="19">
        <v>2.7397131708822475E-2</v>
      </c>
      <c r="BB21" s="19">
        <v>7.1126073955728453E-3</v>
      </c>
      <c r="BC21" s="19">
        <v>1.0406121107538857E-2</v>
      </c>
      <c r="BD21" s="19">
        <v>3.3925344481177677E-3</v>
      </c>
      <c r="BE21" s="19">
        <v>-6.0021246888208105E-3</v>
      </c>
      <c r="BF21" s="19">
        <v>3.2864408051106186E-3</v>
      </c>
      <c r="BG21" s="19">
        <v>2.3066556039730055E-2</v>
      </c>
      <c r="BH21" s="19">
        <v>7.0647924132534734E-3</v>
      </c>
      <c r="BI21" s="19">
        <v>2.8074459377411237E-2</v>
      </c>
      <c r="BJ21" s="19">
        <v>0.10669330661783719</v>
      </c>
      <c r="BK21" s="19">
        <v>5.3366183066571593E-2</v>
      </c>
      <c r="BL21" s="19">
        <v>-8.1565544541474799E-3</v>
      </c>
      <c r="BM21" s="19">
        <v>3.3941600756182119E-2</v>
      </c>
      <c r="BN21" s="19">
        <v>-4.2767101572394883E-3</v>
      </c>
      <c r="BO21" s="19">
        <v>3.5118781159086815E-2</v>
      </c>
      <c r="BP21" s="20">
        <v>2.5742254889484284E-2</v>
      </c>
    </row>
    <row r="22" spans="1:68" x14ac:dyDescent="0.2">
      <c r="A22" s="1" t="s">
        <v>26</v>
      </c>
      <c r="B22" s="6">
        <v>1</v>
      </c>
      <c r="C22" s="11">
        <v>24.8</v>
      </c>
      <c r="D22" s="11">
        <v>42.2</v>
      </c>
      <c r="E22" s="10">
        <v>3090</v>
      </c>
      <c r="F22" s="11">
        <v>29.8</v>
      </c>
      <c r="G22" s="11">
        <v>51.4</v>
      </c>
      <c r="H22" s="11">
        <v>39.299999999999997</v>
      </c>
      <c r="I22" s="11">
        <v>115.9</v>
      </c>
      <c r="J22" s="29">
        <v>100.01698239837148</v>
      </c>
      <c r="K22" s="29">
        <f t="shared" si="0"/>
        <v>15.883017601628524</v>
      </c>
      <c r="L22" s="29">
        <f t="shared" si="1"/>
        <v>252.2702481336415</v>
      </c>
      <c r="M22" s="29">
        <f t="shared" si="2"/>
        <v>31.822871972318172</v>
      </c>
      <c r="R22" s="18">
        <v>9.7449285990055395E-2</v>
      </c>
      <c r="S22" s="19">
        <v>-1.3487595128536617E-2</v>
      </c>
      <c r="T22" s="19">
        <v>-1.659140883856098E-2</v>
      </c>
      <c r="U22" s="19">
        <v>0.13709423363853318</v>
      </c>
      <c r="V22" s="19">
        <v>-2.3678390155343933E-2</v>
      </c>
      <c r="W22" s="19">
        <v>-4.5668219252299691E-2</v>
      </c>
      <c r="X22" s="19">
        <v>-4.0006733155682345E-2</v>
      </c>
      <c r="Y22" s="19">
        <v>-4.878981635847679E-2</v>
      </c>
      <c r="Z22" s="19">
        <v>8.9901949300780215E-4</v>
      </c>
      <c r="AA22" s="19">
        <v>0.1373673932052567</v>
      </c>
      <c r="AB22" s="19">
        <v>3.8491370869923693E-2</v>
      </c>
      <c r="AC22" s="19">
        <v>-4.1306573839514332E-2</v>
      </c>
      <c r="AD22" s="19">
        <v>1.9800215008351385E-2</v>
      </c>
      <c r="AE22" s="19">
        <v>-1.1028470935416118E-2</v>
      </c>
      <c r="AF22" s="19">
        <v>-1.5165608022245036E-2</v>
      </c>
      <c r="AG22" s="19">
        <v>1.5792847638243467E-2</v>
      </c>
      <c r="AH22" s="19">
        <v>2.6887832218312813E-2</v>
      </c>
      <c r="AI22" s="19">
        <v>5.9742452070259855E-2</v>
      </c>
      <c r="AJ22" s="19">
        <v>4.4085509055644151E-2</v>
      </c>
      <c r="AK22" s="19">
        <v>3.2913628465655993E-2</v>
      </c>
      <c r="AL22" s="19">
        <v>-2.1195059739175987E-2</v>
      </c>
      <c r="AM22" s="19">
        <v>-3.8196218379902613E-2</v>
      </c>
      <c r="AN22" s="19">
        <v>-3.6331001598120048E-2</v>
      </c>
      <c r="AO22" s="19">
        <v>-2.6507230694155406E-2</v>
      </c>
      <c r="AP22" s="19">
        <v>9.3378351361983608E-2</v>
      </c>
      <c r="AQ22" s="19">
        <v>4.1511684016899933E-2</v>
      </c>
      <c r="AR22" s="19">
        <v>2.7059229487353564E-2</v>
      </c>
      <c r="AS22" s="19">
        <v>1.1458187402564046E-2</v>
      </c>
      <c r="AT22" s="19">
        <v>1.2803010354011934E-2</v>
      </c>
      <c r="AU22" s="19">
        <v>-2.0416016339392939E-3</v>
      </c>
      <c r="AV22" s="19">
        <v>4.9230089854256295E-3</v>
      </c>
      <c r="AW22" s="19">
        <v>-2.5883369007643042E-2</v>
      </c>
      <c r="AX22" s="19">
        <v>-7.1923458331281387E-3</v>
      </c>
      <c r="AY22" s="19">
        <v>5.5664831010333315E-2</v>
      </c>
      <c r="AZ22" s="19">
        <v>6.8381025129248499E-2</v>
      </c>
      <c r="BA22" s="19">
        <v>-1.2463036518690452E-2</v>
      </c>
      <c r="BB22" s="19">
        <v>8.0313169630072873E-2</v>
      </c>
      <c r="BC22" s="19">
        <v>1.9742946420976293E-2</v>
      </c>
      <c r="BD22" s="19">
        <v>6.0273691191297385E-2</v>
      </c>
      <c r="BE22" s="19">
        <v>4.0972162500981055E-2</v>
      </c>
      <c r="BF22" s="19">
        <v>6.3459113487585317E-2</v>
      </c>
      <c r="BG22" s="19">
        <v>6.2689701954785793E-2</v>
      </c>
      <c r="BH22" s="19">
        <v>8.8953674448154108E-2</v>
      </c>
      <c r="BI22" s="19">
        <v>1.9116731709606372E-2</v>
      </c>
      <c r="BJ22" s="19">
        <v>-7.3018444819392667E-2</v>
      </c>
      <c r="BK22" s="19">
        <v>-3.4812843283111156E-3</v>
      </c>
      <c r="BL22" s="19">
        <v>2.8543665557571207E-2</v>
      </c>
      <c r="BM22" s="19">
        <v>-2.1385163940867979E-3</v>
      </c>
      <c r="BN22" s="19">
        <v>0.11262477472044298</v>
      </c>
      <c r="BO22" s="19">
        <v>-3.0706868824361688E-3</v>
      </c>
      <c r="BP22" s="20">
        <v>4.8488644929893521E-3</v>
      </c>
    </row>
    <row r="23" spans="1:68" x14ac:dyDescent="0.2">
      <c r="A23" s="1" t="s">
        <v>27</v>
      </c>
      <c r="B23" s="6">
        <v>1</v>
      </c>
      <c r="C23" s="11">
        <v>28</v>
      </c>
      <c r="D23" s="11">
        <v>54.7</v>
      </c>
      <c r="E23" s="10">
        <v>3302</v>
      </c>
      <c r="F23" s="11">
        <v>0.3</v>
      </c>
      <c r="G23" s="11">
        <v>51.3</v>
      </c>
      <c r="H23" s="11">
        <v>38.799999999999997</v>
      </c>
      <c r="I23" s="11">
        <v>128.5</v>
      </c>
      <c r="J23" s="29">
        <v>108.91471015928704</v>
      </c>
      <c r="K23" s="29">
        <f t="shared" si="0"/>
        <v>19.58528984071296</v>
      </c>
      <c r="L23" s="29">
        <f t="shared" si="1"/>
        <v>383.5835781447343</v>
      </c>
      <c r="M23" s="29">
        <f t="shared" si="2"/>
        <v>48.425224913494937</v>
      </c>
      <c r="R23" s="18">
        <v>-1.5363655314437563E-2</v>
      </c>
      <c r="S23" s="19">
        <v>5.3094612599049323E-2</v>
      </c>
      <c r="T23" s="19">
        <v>2.557778628186394E-2</v>
      </c>
      <c r="U23" s="19">
        <v>-2.3678390155382451E-2</v>
      </c>
      <c r="V23" s="19">
        <v>6.0106218716898308E-2</v>
      </c>
      <c r="W23" s="19">
        <v>3.7146843991877843E-2</v>
      </c>
      <c r="X23" s="19">
        <v>5.893804387415294E-2</v>
      </c>
      <c r="Y23" s="19">
        <v>4.2069088757372169E-2</v>
      </c>
      <c r="Z23" s="19">
        <v>7.8966661594506993E-2</v>
      </c>
      <c r="AA23" s="19">
        <v>3.7797529964847615E-2</v>
      </c>
      <c r="AB23" s="19">
        <v>-1.9540437004662854E-2</v>
      </c>
      <c r="AC23" s="19">
        <v>4.2834111426803267E-2</v>
      </c>
      <c r="AD23" s="19">
        <v>1.5198136362347736E-2</v>
      </c>
      <c r="AE23" s="19">
        <v>4.0060063178952499E-2</v>
      </c>
      <c r="AF23" s="19">
        <v>1.2029934257354935E-2</v>
      </c>
      <c r="AG23" s="19">
        <v>3.5394759543152812E-2</v>
      </c>
      <c r="AH23" s="19">
        <v>4.076292897191415E-2</v>
      </c>
      <c r="AI23" s="19">
        <v>-4.1277871516426534E-2</v>
      </c>
      <c r="AJ23" s="19">
        <v>-1.73401235855834E-2</v>
      </c>
      <c r="AK23" s="19">
        <v>1.3337215364247958E-2</v>
      </c>
      <c r="AL23" s="19">
        <v>2.6725224767415012E-2</v>
      </c>
      <c r="AM23" s="19">
        <v>5.0336325471867269E-2</v>
      </c>
      <c r="AN23" s="19">
        <v>2.5649692827991413E-2</v>
      </c>
      <c r="AO23" s="19">
        <v>2.9940170204781472E-2</v>
      </c>
      <c r="AP23" s="19">
        <v>-2.6809026019203791E-2</v>
      </c>
      <c r="AQ23" s="19">
        <v>1.2904718922847058E-2</v>
      </c>
      <c r="AR23" s="19">
        <v>2.0714212980030927E-2</v>
      </c>
      <c r="AS23" s="19">
        <v>3.3049169145300955E-2</v>
      </c>
      <c r="AT23" s="19">
        <v>6.8514477900655124E-2</v>
      </c>
      <c r="AU23" s="19">
        <v>2.4310568325536297E-2</v>
      </c>
      <c r="AV23" s="19">
        <v>4.6253975356359021E-2</v>
      </c>
      <c r="AW23" s="19">
        <v>3.9852753713354727E-3</v>
      </c>
      <c r="AX23" s="19">
        <v>4.9093605823891592E-2</v>
      </c>
      <c r="AY23" s="19">
        <v>-3.4540297721444568E-2</v>
      </c>
      <c r="AZ23" s="19">
        <v>-9.4101854374896016E-3</v>
      </c>
      <c r="BA23" s="19">
        <v>2.5723394109387343E-2</v>
      </c>
      <c r="BB23" s="19">
        <v>1.3459673693223609E-2</v>
      </c>
      <c r="BC23" s="19">
        <v>2.7897164584054113E-2</v>
      </c>
      <c r="BD23" s="19">
        <v>3.0150547079990736E-2</v>
      </c>
      <c r="BE23" s="19">
        <v>7.4566485808703984E-3</v>
      </c>
      <c r="BF23" s="19">
        <v>-3.6655562150278181E-2</v>
      </c>
      <c r="BG23" s="19">
        <v>2.6757914681635256E-3</v>
      </c>
      <c r="BH23" s="19">
        <v>-1.4405719146722507E-2</v>
      </c>
      <c r="BI23" s="19">
        <v>3.8769363631191434E-3</v>
      </c>
      <c r="BJ23" s="19">
        <v>3.1986740419176832E-2</v>
      </c>
      <c r="BK23" s="19">
        <v>2.0574055058227833E-2</v>
      </c>
      <c r="BL23" s="19">
        <v>-1.8151910310550412E-3</v>
      </c>
      <c r="BM23" s="19">
        <v>5.04212653051581E-2</v>
      </c>
      <c r="BN23" s="19">
        <v>-1.7287242923585966E-2</v>
      </c>
      <c r="BO23" s="19">
        <v>2.2358581636589867E-2</v>
      </c>
      <c r="BP23" s="20">
        <v>3.6751551725444392E-2</v>
      </c>
    </row>
    <row r="24" spans="1:68" x14ac:dyDescent="0.2">
      <c r="A24" s="1" t="s">
        <v>28</v>
      </c>
      <c r="B24" s="6">
        <v>1</v>
      </c>
      <c r="C24" s="11">
        <v>27.1</v>
      </c>
      <c r="D24" s="11">
        <v>52.3</v>
      </c>
      <c r="E24" s="10">
        <v>4309</v>
      </c>
      <c r="F24" s="11">
        <v>17.8</v>
      </c>
      <c r="G24" s="11">
        <v>51.1</v>
      </c>
      <c r="H24" s="11">
        <v>34.200000000000003</v>
      </c>
      <c r="I24" s="11">
        <v>123.5</v>
      </c>
      <c r="J24" s="29">
        <v>145.51324964001071</v>
      </c>
      <c r="K24" s="29">
        <f t="shared" si="0"/>
        <v>-22.013249640010713</v>
      </c>
      <c r="L24" s="29">
        <f t="shared" si="1"/>
        <v>484.58315971343177</v>
      </c>
      <c r="M24" s="29">
        <f t="shared" si="2"/>
        <v>3.836989619377198</v>
      </c>
      <c r="R24" s="18">
        <v>-5.877945361653869E-2</v>
      </c>
      <c r="S24" s="19">
        <v>-2.2873116745097677E-2</v>
      </c>
      <c r="T24" s="19">
        <v>4.7897761920037946E-2</v>
      </c>
      <c r="U24" s="19">
        <v>-4.5668219252316934E-2</v>
      </c>
      <c r="V24" s="19">
        <v>3.714684399189852E-2</v>
      </c>
      <c r="W24" s="19">
        <v>0.13013893980530639</v>
      </c>
      <c r="X24" s="19">
        <v>-3.0847663749266008E-2</v>
      </c>
      <c r="Y24" s="19">
        <v>5.5121725959209611E-3</v>
      </c>
      <c r="Z24" s="19">
        <v>6.272684215087812E-2</v>
      </c>
      <c r="AA24" s="19">
        <v>-5.343454725772559E-2</v>
      </c>
      <c r="AB24" s="19">
        <v>-3.5603964550350517E-3</v>
      </c>
      <c r="AC24" s="19">
        <v>3.1172222036440725E-2</v>
      </c>
      <c r="AD24" s="19">
        <v>8.2165210295935959E-2</v>
      </c>
      <c r="AE24" s="19">
        <v>-1.1717691456578708E-2</v>
      </c>
      <c r="AF24" s="19">
        <v>7.8200549003798692E-2</v>
      </c>
      <c r="AG24" s="19">
        <v>4.5823425666103527E-2</v>
      </c>
      <c r="AH24" s="19">
        <v>3.5738275582778742E-2</v>
      </c>
      <c r="AI24" s="19">
        <v>2.8607704708424664E-2</v>
      </c>
      <c r="AJ24" s="19">
        <v>-1.9976904179160981E-2</v>
      </c>
      <c r="AK24" s="19">
        <v>3.2006664881333781E-2</v>
      </c>
      <c r="AL24" s="19">
        <v>4.5815673113407451E-2</v>
      </c>
      <c r="AM24" s="19">
        <v>3.4660364662518803E-2</v>
      </c>
      <c r="AN24" s="19">
        <v>1.6707594627379561E-2</v>
      </c>
      <c r="AO24" s="19">
        <v>3.4204609341115022E-2</v>
      </c>
      <c r="AP24" s="19">
        <v>-1.290801739424996E-2</v>
      </c>
      <c r="AQ24" s="19">
        <v>1.450929716363257E-2</v>
      </c>
      <c r="AR24" s="19">
        <v>6.4116595381799202E-2</v>
      </c>
      <c r="AS24" s="19">
        <v>7.4347808260175507E-2</v>
      </c>
      <c r="AT24" s="19">
        <v>-1.4306233758356046E-2</v>
      </c>
      <c r="AU24" s="19">
        <v>7.7066405835995277E-2</v>
      </c>
      <c r="AV24" s="19">
        <v>-2.2789644197405916E-2</v>
      </c>
      <c r="AW24" s="19">
        <v>2.8600391648486906E-2</v>
      </c>
      <c r="AX24" s="19">
        <v>-1.2480559873252861E-2</v>
      </c>
      <c r="AY24" s="19">
        <v>3.1192738284666621E-2</v>
      </c>
      <c r="AZ24" s="19">
        <v>-9.80943440560509E-3</v>
      </c>
      <c r="BA24" s="19">
        <v>2.8840697246946271E-2</v>
      </c>
      <c r="BB24" s="19">
        <v>-4.7468561478581014E-3</v>
      </c>
      <c r="BC24" s="19">
        <v>0.11817188053855066</v>
      </c>
      <c r="BD24" s="19">
        <v>-4.8994330639574618E-2</v>
      </c>
      <c r="BE24" s="19">
        <v>-3.3627808386095082E-2</v>
      </c>
      <c r="BF24" s="19">
        <v>-7.0345118690655073E-3</v>
      </c>
      <c r="BG24" s="19">
        <v>1.3910226206525697E-2</v>
      </c>
      <c r="BH24" s="19">
        <v>-4.9958144248943626E-2</v>
      </c>
      <c r="BI24" s="19">
        <v>-2.8313608943449003E-2</v>
      </c>
      <c r="BJ24" s="19">
        <v>0.12385994023871184</v>
      </c>
      <c r="BK24" s="19">
        <v>4.0687786194598549E-2</v>
      </c>
      <c r="BL24" s="19">
        <v>5.3727819442564273E-2</v>
      </c>
      <c r="BM24" s="19">
        <v>3.561493259541447E-2</v>
      </c>
      <c r="BN24" s="19">
        <v>-5.5194671110271862E-2</v>
      </c>
      <c r="BO24" s="19">
        <v>1.4354824434885713E-2</v>
      </c>
      <c r="BP24" s="20">
        <v>7.9495615830116079E-2</v>
      </c>
    </row>
    <row r="25" spans="1:68" x14ac:dyDescent="0.2">
      <c r="A25" s="1" t="s">
        <v>29</v>
      </c>
      <c r="B25" s="6">
        <v>1</v>
      </c>
      <c r="C25" s="11">
        <v>29</v>
      </c>
      <c r="D25" s="11">
        <v>58.5</v>
      </c>
      <c r="E25" s="10">
        <v>4340</v>
      </c>
      <c r="F25" s="11">
        <v>3.1</v>
      </c>
      <c r="G25" s="11">
        <v>52.2</v>
      </c>
      <c r="H25" s="11">
        <v>41</v>
      </c>
      <c r="I25" s="11">
        <v>124.3</v>
      </c>
      <c r="J25" s="29">
        <v>125.76025869322427</v>
      </c>
      <c r="K25" s="29">
        <f t="shared" si="0"/>
        <v>-1.4602586932242758</v>
      </c>
      <c r="L25" s="29">
        <f t="shared" si="1"/>
        <v>2.1323554511370695</v>
      </c>
      <c r="M25" s="29">
        <f t="shared" si="2"/>
        <v>7.6111072664360204</v>
      </c>
      <c r="R25" s="18">
        <v>-3.5431975751876177E-3</v>
      </c>
      <c r="S25" s="19">
        <v>1.8696866048886568E-2</v>
      </c>
      <c r="T25" s="19">
        <v>2.1644742210316259E-2</v>
      </c>
      <c r="U25" s="19">
        <v>-4.0006733155703064E-2</v>
      </c>
      <c r="V25" s="19">
        <v>5.8938043874178829E-2</v>
      </c>
      <c r="W25" s="19">
        <v>-3.0847663749255738E-2</v>
      </c>
      <c r="X25" s="19">
        <v>0.17467143235186433</v>
      </c>
      <c r="Y25" s="19">
        <v>0.11740802197469302</v>
      </c>
      <c r="Z25" s="19">
        <v>-4.7324166504675302E-3</v>
      </c>
      <c r="AA25" s="19">
        <v>-3.9860816318773029E-3</v>
      </c>
      <c r="AB25" s="19">
        <v>7.2077302122512954E-3</v>
      </c>
      <c r="AC25" s="19">
        <v>4.3294811036005298E-2</v>
      </c>
      <c r="AD25" s="19">
        <v>-6.5147528919707015E-2</v>
      </c>
      <c r="AE25" s="19">
        <v>0.11006341486714083</v>
      </c>
      <c r="AF25" s="19">
        <v>6.9549664440640147E-3</v>
      </c>
      <c r="AG25" s="19">
        <v>1.3235643628015076E-2</v>
      </c>
      <c r="AH25" s="19">
        <v>3.1421872666008294E-3</v>
      </c>
      <c r="AI25" s="19">
        <v>-2.5705025282232341E-2</v>
      </c>
      <c r="AJ25" s="19">
        <v>-1.6744101163838065E-3</v>
      </c>
      <c r="AK25" s="19">
        <v>-1.4972164489324841E-3</v>
      </c>
      <c r="AL25" s="19">
        <v>4.290818562224924E-2</v>
      </c>
      <c r="AM25" s="19">
        <v>0.10421742190797557</v>
      </c>
      <c r="AN25" s="19">
        <v>8.4693532214146383E-2</v>
      </c>
      <c r="AO25" s="19">
        <v>5.7931504382809029E-2</v>
      </c>
      <c r="AP25" s="19">
        <v>-7.3718600203288326E-2</v>
      </c>
      <c r="AQ25" s="19">
        <v>2.7730515764609526E-2</v>
      </c>
      <c r="AR25" s="19">
        <v>-4.751978129538012E-2</v>
      </c>
      <c r="AS25" s="19">
        <v>-1.4080011632361528E-2</v>
      </c>
      <c r="AT25" s="19">
        <v>4.9781174393831951E-2</v>
      </c>
      <c r="AU25" s="19">
        <v>-3.3529067937578261E-3</v>
      </c>
      <c r="AV25" s="19">
        <v>0.12019754903804937</v>
      </c>
      <c r="AW25" s="19">
        <v>2.6389807383606023E-2</v>
      </c>
      <c r="AX25" s="19">
        <v>0.13022261473661312</v>
      </c>
      <c r="AY25" s="19">
        <v>-4.1350267540466334E-2</v>
      </c>
      <c r="AZ25" s="19">
        <v>-2.9017119065687519E-2</v>
      </c>
      <c r="BA25" s="19">
        <v>5.9550455458070597E-2</v>
      </c>
      <c r="BB25" s="19">
        <v>-9.8234283769314534E-3</v>
      </c>
      <c r="BC25" s="19">
        <v>-6.5947628856981577E-2</v>
      </c>
      <c r="BD25" s="19">
        <v>8.3458234018885524E-2</v>
      </c>
      <c r="BE25" s="19">
        <v>7.8109680235836282E-2</v>
      </c>
      <c r="BF25" s="19">
        <v>-3.8078199191504541E-2</v>
      </c>
      <c r="BG25" s="19">
        <v>-3.3419598503409545E-2</v>
      </c>
      <c r="BH25" s="19">
        <v>1.6745098608130726E-2</v>
      </c>
      <c r="BI25" s="19">
        <v>6.1442344004140337E-2</v>
      </c>
      <c r="BJ25" s="19">
        <v>-3.0836534406646049E-2</v>
      </c>
      <c r="BK25" s="19">
        <v>2.0684263182902368E-2</v>
      </c>
      <c r="BL25" s="19">
        <v>-3.4141272197481309E-2</v>
      </c>
      <c r="BM25" s="19">
        <v>2.2120754978319446E-2</v>
      </c>
      <c r="BN25" s="19">
        <v>1.9165865331492254E-2</v>
      </c>
      <c r="BO25" s="19">
        <v>5.3762065188312697E-2</v>
      </c>
      <c r="BP25" s="20">
        <v>-3.5943304769845641E-2</v>
      </c>
    </row>
    <row r="26" spans="1:68" x14ac:dyDescent="0.2">
      <c r="A26" s="1" t="s">
        <v>30</v>
      </c>
      <c r="B26" s="6">
        <v>1</v>
      </c>
      <c r="C26" s="11">
        <v>26.3</v>
      </c>
      <c r="D26" s="11">
        <v>52.8</v>
      </c>
      <c r="E26" s="10">
        <v>4180</v>
      </c>
      <c r="F26" s="11">
        <v>11.2</v>
      </c>
      <c r="G26" s="11">
        <v>51</v>
      </c>
      <c r="H26" s="11">
        <v>39.200000000000003</v>
      </c>
      <c r="I26" s="11">
        <v>128.6</v>
      </c>
      <c r="J26" s="29">
        <v>120.89296384918703</v>
      </c>
      <c r="K26" s="29">
        <f t="shared" si="0"/>
        <v>7.7070361508129679</v>
      </c>
      <c r="L26" s="29">
        <f t="shared" si="1"/>
        <v>59.398406229937969</v>
      </c>
      <c r="M26" s="29">
        <f t="shared" si="2"/>
        <v>49.826989619377208</v>
      </c>
      <c r="R26" s="18">
        <v>8.8873534959860723E-3</v>
      </c>
      <c r="S26" s="19">
        <v>2.6225889030590699E-2</v>
      </c>
      <c r="T26" s="19">
        <v>3.2700354556205229E-2</v>
      </c>
      <c r="U26" s="19">
        <v>-4.8789816358470489E-2</v>
      </c>
      <c r="V26" s="19">
        <v>4.2069088757426001E-2</v>
      </c>
      <c r="W26" s="19">
        <v>5.5121725959580981E-3</v>
      </c>
      <c r="X26" s="19">
        <v>0.11740802197471945</v>
      </c>
      <c r="Y26" s="19">
        <v>0.10996425915785182</v>
      </c>
      <c r="Z26" s="19">
        <v>5.572468002788597E-2</v>
      </c>
      <c r="AA26" s="19">
        <v>-6.3406149337328688E-2</v>
      </c>
      <c r="AB26" s="19">
        <v>4.1603891890225536E-2</v>
      </c>
      <c r="AC26" s="19">
        <v>4.6056095110536738E-2</v>
      </c>
      <c r="AD26" s="19">
        <v>-3.9064901485253822E-2</v>
      </c>
      <c r="AE26" s="19">
        <v>8.0131907904831795E-2</v>
      </c>
      <c r="AF26" s="19">
        <v>2.4610725230242048E-2</v>
      </c>
      <c r="AG26" s="19">
        <v>-2.2844768727350471E-3</v>
      </c>
      <c r="AH26" s="19">
        <v>-1.1296248464828969E-2</v>
      </c>
      <c r="AI26" s="19">
        <v>-1.242246853964124E-2</v>
      </c>
      <c r="AJ26" s="19">
        <v>4.5221040823197028E-2</v>
      </c>
      <c r="AK26" s="19">
        <v>-7.8579662026602021E-3</v>
      </c>
      <c r="AL26" s="19">
        <v>5.6214125851585334E-2</v>
      </c>
      <c r="AM26" s="19">
        <v>7.4235957288189866E-2</v>
      </c>
      <c r="AN26" s="19">
        <v>8.7912548314948075E-2</v>
      </c>
      <c r="AO26" s="19">
        <v>5.3771085382989345E-2</v>
      </c>
      <c r="AP26" s="19">
        <v>-1.0023198068775968E-2</v>
      </c>
      <c r="AQ26" s="19">
        <v>9.2714896562456073E-3</v>
      </c>
      <c r="AR26" s="19">
        <v>-3.6666860039664989E-2</v>
      </c>
      <c r="AS26" s="19">
        <v>-1.6273595912567107E-2</v>
      </c>
      <c r="AT26" s="19">
        <v>1.7326742161270947E-2</v>
      </c>
      <c r="AU26" s="19">
        <v>-1.4036725094355162E-3</v>
      </c>
      <c r="AV26" s="19">
        <v>6.8031352825898464E-2</v>
      </c>
      <c r="AW26" s="19">
        <v>5.9551129769089661E-2</v>
      </c>
      <c r="AX26" s="19">
        <v>7.9904253356710531E-2</v>
      </c>
      <c r="AY26" s="19">
        <v>-1.6197445933419097E-3</v>
      </c>
      <c r="AZ26" s="19">
        <v>-2.8143787832660985E-2</v>
      </c>
      <c r="BA26" s="19">
        <v>5.4184834988489521E-2</v>
      </c>
      <c r="BB26" s="19">
        <v>-3.2729251605255333E-2</v>
      </c>
      <c r="BC26" s="19">
        <v>-5.6541526200268033E-2</v>
      </c>
      <c r="BD26" s="19">
        <v>2.5239798519075457E-2</v>
      </c>
      <c r="BE26" s="19">
        <v>3.4006573741962649E-2</v>
      </c>
      <c r="BF26" s="19">
        <v>1.7993235983116446E-2</v>
      </c>
      <c r="BG26" s="19">
        <v>-3.5662833671575939E-2</v>
      </c>
      <c r="BH26" s="19">
        <v>6.7164858419638263E-3</v>
      </c>
      <c r="BI26" s="19">
        <v>6.0566212406380215E-2</v>
      </c>
      <c r="BJ26" s="19">
        <v>3.5475172335157776E-2</v>
      </c>
      <c r="BK26" s="19">
        <v>2.4228699976729259E-2</v>
      </c>
      <c r="BL26" s="19">
        <v>-2.6861562447303977E-3</v>
      </c>
      <c r="BM26" s="19">
        <v>1.1359895373927634E-2</v>
      </c>
      <c r="BN26" s="19">
        <v>-2.3045577596520844E-2</v>
      </c>
      <c r="BO26" s="19">
        <v>4.373059387340153E-2</v>
      </c>
      <c r="BP26" s="20">
        <v>-2.5917436666573118E-2</v>
      </c>
    </row>
    <row r="27" spans="1:68" x14ac:dyDescent="0.2">
      <c r="A27" s="1" t="s">
        <v>31</v>
      </c>
      <c r="B27" s="6">
        <v>1</v>
      </c>
      <c r="C27" s="11">
        <v>26.8</v>
      </c>
      <c r="D27" s="11">
        <v>57.6</v>
      </c>
      <c r="E27" s="10">
        <v>3859</v>
      </c>
      <c r="F27" s="11">
        <v>0.9</v>
      </c>
      <c r="G27" s="11">
        <v>51</v>
      </c>
      <c r="H27" s="11">
        <v>40.1</v>
      </c>
      <c r="I27" s="11">
        <v>104.3</v>
      </c>
      <c r="J27" s="29">
        <v>110.16372678621724</v>
      </c>
      <c r="K27" s="29">
        <f t="shared" si="0"/>
        <v>-5.8637267862172422</v>
      </c>
      <c r="L27" s="29">
        <f t="shared" si="1"/>
        <v>34.383291823401585</v>
      </c>
      <c r="M27" s="29">
        <f t="shared" si="2"/>
        <v>297.25816608996519</v>
      </c>
      <c r="R27" s="18">
        <v>5.3714966734055541E-2</v>
      </c>
      <c r="S27" s="19">
        <v>-2.6383838616534733E-2</v>
      </c>
      <c r="T27" s="19">
        <v>-2.2427739369273947E-2</v>
      </c>
      <c r="U27" s="19">
        <v>8.9901949302623879E-4</v>
      </c>
      <c r="V27" s="19">
        <v>7.896666159455773E-2</v>
      </c>
      <c r="W27" s="19">
        <v>6.272684215090546E-2</v>
      </c>
      <c r="X27" s="19">
        <v>-4.7324166504484344E-3</v>
      </c>
      <c r="Y27" s="19">
        <v>5.5724680027874424E-2</v>
      </c>
      <c r="Z27" s="19">
        <v>0.71971284092218113</v>
      </c>
      <c r="AA27" s="19">
        <v>0.11318740471222932</v>
      </c>
      <c r="AB27" s="19">
        <v>5.5502704596445365E-2</v>
      </c>
      <c r="AC27" s="19">
        <v>-3.3144817055653766E-2</v>
      </c>
      <c r="AD27" s="19">
        <v>-1.7443708314737655E-2</v>
      </c>
      <c r="AE27" s="19">
        <v>4.4848421928162976E-2</v>
      </c>
      <c r="AF27" s="19">
        <v>7.9417435506035083E-3</v>
      </c>
      <c r="AG27" s="19">
        <v>3.1585614436110076E-3</v>
      </c>
      <c r="AH27" s="19">
        <v>4.4017854700607789E-2</v>
      </c>
      <c r="AI27" s="19">
        <v>-0.11652087767148472</v>
      </c>
      <c r="AJ27" s="19">
        <v>8.3427596563725476E-2</v>
      </c>
      <c r="AK27" s="19">
        <v>-5.894441195374317E-2</v>
      </c>
      <c r="AL27" s="19">
        <v>0.10309730109117141</v>
      </c>
      <c r="AM27" s="19">
        <v>1.2460816488199022E-2</v>
      </c>
      <c r="AN27" s="19">
        <v>7.7259753365340536E-3</v>
      </c>
      <c r="AO27" s="19">
        <v>-4.8902368997484791E-2</v>
      </c>
      <c r="AP27" s="19">
        <v>0.15855097888640124</v>
      </c>
      <c r="AQ27" s="19">
        <v>1.540899404116676E-2</v>
      </c>
      <c r="AR27" s="19">
        <v>-1.700001713269958E-2</v>
      </c>
      <c r="AS27" s="19">
        <v>3.3868195450867E-2</v>
      </c>
      <c r="AT27" s="19">
        <v>6.0838634355375815E-2</v>
      </c>
      <c r="AU27" s="19">
        <v>-1.3361657744552835E-2</v>
      </c>
      <c r="AV27" s="19">
        <v>4.133910688680599E-2</v>
      </c>
      <c r="AW27" s="19">
        <v>-0.10564023564115538</v>
      </c>
      <c r="AX27" s="19">
        <v>6.0416703308486183E-2</v>
      </c>
      <c r="AY27" s="19">
        <v>2.9499100073221707E-2</v>
      </c>
      <c r="AZ27" s="19">
        <v>-0.13075976963997382</v>
      </c>
      <c r="BA27" s="19">
        <v>1.5795721651936205E-2</v>
      </c>
      <c r="BB27" s="19">
        <v>-8.6970162361883624E-3</v>
      </c>
      <c r="BC27" s="19">
        <v>5.4463712022125688E-2</v>
      </c>
      <c r="BD27" s="19">
        <v>-1.0585527829934271E-2</v>
      </c>
      <c r="BE27" s="19">
        <v>-0.10916226837179173</v>
      </c>
      <c r="BF27" s="19">
        <v>6.6546588533890755E-2</v>
      </c>
      <c r="BG27" s="19">
        <v>-8.378255808413676E-2</v>
      </c>
      <c r="BH27" s="19">
        <v>-3.1680273586070479E-2</v>
      </c>
      <c r="BI27" s="19">
        <v>-4.0005607176138741E-2</v>
      </c>
      <c r="BJ27" s="19">
        <v>8.6959868846443328E-3</v>
      </c>
      <c r="BK27" s="19">
        <v>-5.6793900396240826E-2</v>
      </c>
      <c r="BL27" s="19">
        <v>7.8684138490886069E-2</v>
      </c>
      <c r="BM27" s="19">
        <v>2.5179816402145727E-2</v>
      </c>
      <c r="BN27" s="19">
        <v>-0.13241535640044266</v>
      </c>
      <c r="BO27" s="19">
        <v>-5.3854093350259979E-2</v>
      </c>
      <c r="BP27" s="20">
        <v>2.583739189758405E-2</v>
      </c>
    </row>
    <row r="28" spans="1:68" x14ac:dyDescent="0.2">
      <c r="A28" s="1" t="s">
        <v>32</v>
      </c>
      <c r="B28" s="6">
        <v>1</v>
      </c>
      <c r="C28" s="11">
        <v>25.1</v>
      </c>
      <c r="D28" s="11">
        <v>41</v>
      </c>
      <c r="E28" s="10">
        <v>2626</v>
      </c>
      <c r="F28" s="11">
        <v>36.799999999999997</v>
      </c>
      <c r="G28" s="11">
        <v>51.6</v>
      </c>
      <c r="H28" s="11">
        <v>37.5</v>
      </c>
      <c r="I28" s="11">
        <v>93.4</v>
      </c>
      <c r="J28" s="29">
        <v>100.80689480619628</v>
      </c>
      <c r="K28" s="29">
        <f t="shared" si="0"/>
        <v>-7.4068948061962772</v>
      </c>
      <c r="L28" s="29">
        <f t="shared" si="1"/>
        <v>54.862090670057384</v>
      </c>
      <c r="M28" s="29">
        <f t="shared" si="2"/>
        <v>791.92581314878805</v>
      </c>
      <c r="R28" s="18">
        <v>8.4947473397458007E-2</v>
      </c>
      <c r="S28" s="19">
        <v>7.9540121610546521E-3</v>
      </c>
      <c r="T28" s="19">
        <v>-2.5792312995858893E-2</v>
      </c>
      <c r="U28" s="19">
        <v>0.13736739320525884</v>
      </c>
      <c r="V28" s="19">
        <v>3.7797529964876835E-2</v>
      </c>
      <c r="W28" s="19">
        <v>-5.3434547257723286E-2</v>
      </c>
      <c r="X28" s="19">
        <v>-3.9860816318695313E-3</v>
      </c>
      <c r="Y28" s="19">
        <v>-6.3406149337349421E-2</v>
      </c>
      <c r="Z28" s="19">
        <v>0.11318740471219849</v>
      </c>
      <c r="AA28" s="19">
        <v>0.29848077996952566</v>
      </c>
      <c r="AB28" s="19">
        <v>-5.2719082855244209E-2</v>
      </c>
      <c r="AC28" s="19">
        <v>-6.2949963595498787E-2</v>
      </c>
      <c r="AD28" s="19">
        <v>1.9127367917702837E-2</v>
      </c>
      <c r="AE28" s="19">
        <v>3.3129986512641513E-3</v>
      </c>
      <c r="AF28" s="19">
        <v>-6.667076997597271E-2</v>
      </c>
      <c r="AG28" s="19">
        <v>6.5021286371184553E-2</v>
      </c>
      <c r="AH28" s="19">
        <v>9.5612286108201466E-2</v>
      </c>
      <c r="AI28" s="19">
        <v>-6.7782937572635316E-2</v>
      </c>
      <c r="AJ28" s="19">
        <v>-2.8407331203373881E-2</v>
      </c>
      <c r="AK28" s="19">
        <v>4.4745913231698492E-2</v>
      </c>
      <c r="AL28" s="19">
        <v>-5.4506884384075499E-2</v>
      </c>
      <c r="AM28" s="19">
        <v>-5.3791566394398027E-3</v>
      </c>
      <c r="AN28" s="19">
        <v>-7.9512466303116786E-2</v>
      </c>
      <c r="AO28" s="19">
        <v>-3.5180251872751547E-2</v>
      </c>
      <c r="AP28" s="19">
        <v>4.7896409631216996E-2</v>
      </c>
      <c r="AQ28" s="19">
        <v>4.4006176410925607E-2</v>
      </c>
      <c r="AR28" s="19">
        <v>4.2561105048063624E-2</v>
      </c>
      <c r="AS28" s="19">
        <v>4.6561401115365914E-2</v>
      </c>
      <c r="AT28" s="19">
        <v>0.12283826943444531</v>
      </c>
      <c r="AU28" s="19">
        <v>-2.9662624069126675E-3</v>
      </c>
      <c r="AV28" s="19">
        <v>4.700696657017514E-2</v>
      </c>
      <c r="AW28" s="19">
        <v>-8.9329651104902985E-2</v>
      </c>
      <c r="AX28" s="19">
        <v>3.5058176066298512E-2</v>
      </c>
      <c r="AY28" s="19">
        <v>-6.4158417058295281E-2</v>
      </c>
      <c r="AZ28" s="19">
        <v>4.0993494989162896E-2</v>
      </c>
      <c r="BA28" s="19">
        <v>-2.6875617099677195E-2</v>
      </c>
      <c r="BB28" s="19">
        <v>0.12937012371310586</v>
      </c>
      <c r="BC28" s="19">
        <v>4.7189992633918654E-2</v>
      </c>
      <c r="BD28" s="19">
        <v>0.12804189444398101</v>
      </c>
      <c r="BE28" s="19">
        <v>2.0182501157250593E-2</v>
      </c>
      <c r="BF28" s="19">
        <v>-5.030021859472511E-2</v>
      </c>
      <c r="BG28" s="19">
        <v>6.9105087947143193E-2</v>
      </c>
      <c r="BH28" s="19">
        <v>6.9504133906444138E-2</v>
      </c>
      <c r="BI28" s="19">
        <v>-2.3203052992078366E-2</v>
      </c>
      <c r="BJ28" s="19">
        <v>-9.9814715534955731E-2</v>
      </c>
      <c r="BK28" s="19">
        <v>-7.6363744161599412E-3</v>
      </c>
      <c r="BL28" s="19">
        <v>-3.1940910387146582E-2</v>
      </c>
      <c r="BM28" s="19">
        <v>6.1726306568593931E-2</v>
      </c>
      <c r="BN28" s="19">
        <v>0.11090560139192734</v>
      </c>
      <c r="BO28" s="19">
        <v>-1.3595920840385564E-2</v>
      </c>
      <c r="BP28" s="20">
        <v>3.904698934217532E-2</v>
      </c>
    </row>
    <row r="29" spans="1:68" x14ac:dyDescent="0.2">
      <c r="A29" s="1" t="s">
        <v>33</v>
      </c>
      <c r="B29" s="6">
        <v>1</v>
      </c>
      <c r="C29" s="11">
        <v>29.4</v>
      </c>
      <c r="D29" s="11">
        <v>48.8</v>
      </c>
      <c r="E29" s="10">
        <v>3781</v>
      </c>
      <c r="F29" s="11">
        <v>10.3</v>
      </c>
      <c r="G29" s="11">
        <v>51.8</v>
      </c>
      <c r="H29" s="11">
        <v>36.799999999999997</v>
      </c>
      <c r="I29" s="11">
        <v>121.3</v>
      </c>
      <c r="J29" s="29">
        <v>134.24081135053436</v>
      </c>
      <c r="K29" s="29">
        <f t="shared" si="0"/>
        <v>-12.940811350534361</v>
      </c>
      <c r="L29" s="29">
        <f t="shared" si="1"/>
        <v>167.46459841011895</v>
      </c>
      <c r="M29" s="29">
        <f t="shared" si="2"/>
        <v>5.8166089965394942E-2</v>
      </c>
      <c r="R29" s="18">
        <v>6.1179959914277993E-2</v>
      </c>
      <c r="S29" s="19">
        <v>-9.1558281642425965E-4</v>
      </c>
      <c r="T29" s="19">
        <v>8.9762046359380537E-3</v>
      </c>
      <c r="U29" s="19">
        <v>3.8491370869886597E-2</v>
      </c>
      <c r="V29" s="19">
        <v>-1.9540437004650003E-2</v>
      </c>
      <c r="W29" s="19">
        <v>-3.560396455038306E-3</v>
      </c>
      <c r="X29" s="19">
        <v>7.2077302122439124E-3</v>
      </c>
      <c r="Y29" s="19">
        <v>4.1603891890191841E-2</v>
      </c>
      <c r="Z29" s="19">
        <v>5.5502704596409352E-2</v>
      </c>
      <c r="AA29" s="19">
        <v>-5.2719082855275462E-2</v>
      </c>
      <c r="AB29" s="19">
        <v>9.9246257690658396E-2</v>
      </c>
      <c r="AC29" s="19">
        <v>1.599211081619116E-2</v>
      </c>
      <c r="AD29" s="19">
        <v>-8.5754466972305099E-3</v>
      </c>
      <c r="AE29" s="19">
        <v>2.5285620058659738E-2</v>
      </c>
      <c r="AF29" s="19">
        <v>3.6062413401069859E-2</v>
      </c>
      <c r="AG29" s="19">
        <v>-2.5909628184171852E-2</v>
      </c>
      <c r="AH29" s="19">
        <v>-3.0053419520244949E-2</v>
      </c>
      <c r="AI29" s="19">
        <v>8.355089709409913E-2</v>
      </c>
      <c r="AJ29" s="19">
        <v>9.5855530123801963E-2</v>
      </c>
      <c r="AK29" s="19">
        <v>-6.1826739411807441E-3</v>
      </c>
      <c r="AL29" s="19">
        <v>5.0155113884619934E-2</v>
      </c>
      <c r="AM29" s="19">
        <v>-7.3474901528957359E-3</v>
      </c>
      <c r="AN29" s="19">
        <v>4.9169390688153979E-2</v>
      </c>
      <c r="AO29" s="19">
        <v>8.7788984563292732E-3</v>
      </c>
      <c r="AP29" s="19">
        <v>8.808580122364229E-2</v>
      </c>
      <c r="AQ29" s="19">
        <v>2.0738854825293807E-2</v>
      </c>
      <c r="AR29" s="19">
        <v>-1.425316557060699E-2</v>
      </c>
      <c r="AS29" s="19">
        <v>-1.9919012274276476E-2</v>
      </c>
      <c r="AT29" s="19">
        <v>-4.3756756776703015E-2</v>
      </c>
      <c r="AU29" s="19">
        <v>-3.7785436904564373E-3</v>
      </c>
      <c r="AV29" s="19">
        <v>8.923501738512335E-3</v>
      </c>
      <c r="AW29" s="19">
        <v>3.8363412870448255E-2</v>
      </c>
      <c r="AX29" s="19">
        <v>1.0034466180293682E-2</v>
      </c>
      <c r="AY29" s="19">
        <v>0.10327568574431101</v>
      </c>
      <c r="AZ29" s="19">
        <v>1.8865780491470766E-2</v>
      </c>
      <c r="BA29" s="19">
        <v>2.7339443692545571E-2</v>
      </c>
      <c r="BB29" s="19">
        <v>-1.1637879820553074E-2</v>
      </c>
      <c r="BC29" s="19">
        <v>-2.5169635865860573E-2</v>
      </c>
      <c r="BD29" s="19">
        <v>-9.4647460567624242E-3</v>
      </c>
      <c r="BE29" s="19">
        <v>2.8980974197661075E-2</v>
      </c>
      <c r="BF29" s="19">
        <v>0.11729172611515781</v>
      </c>
      <c r="BG29" s="19">
        <v>-2.8871693879041899E-3</v>
      </c>
      <c r="BH29" s="19">
        <v>4.8122107102981176E-2</v>
      </c>
      <c r="BI29" s="19">
        <v>5.4539079437359306E-2</v>
      </c>
      <c r="BJ29" s="19">
        <v>1.4530635833061717E-3</v>
      </c>
      <c r="BK29" s="19">
        <v>2.1997430528516992E-3</v>
      </c>
      <c r="BL29" s="19">
        <v>6.1674159519866489E-2</v>
      </c>
      <c r="BM29" s="19">
        <v>-3.1464352187440231E-2</v>
      </c>
      <c r="BN29" s="19">
        <v>1.9549962089124906E-2</v>
      </c>
      <c r="BO29" s="19">
        <v>1.5540183842234392E-2</v>
      </c>
      <c r="BP29" s="20">
        <v>-2.4900620781437621E-2</v>
      </c>
    </row>
    <row r="30" spans="1:68" x14ac:dyDescent="0.2">
      <c r="A30" s="1" t="s">
        <v>34</v>
      </c>
      <c r="B30" s="6">
        <v>1</v>
      </c>
      <c r="C30" s="11">
        <v>27.1</v>
      </c>
      <c r="D30" s="11">
        <v>59.2</v>
      </c>
      <c r="E30" s="10">
        <v>3500</v>
      </c>
      <c r="F30" s="11">
        <v>0.3</v>
      </c>
      <c r="G30" s="11">
        <v>50</v>
      </c>
      <c r="H30" s="11">
        <v>34.700000000000003</v>
      </c>
      <c r="I30" s="11">
        <v>111.2</v>
      </c>
      <c r="J30" s="29">
        <v>123.03444551701918</v>
      </c>
      <c r="K30" s="29">
        <f t="shared" si="0"/>
        <v>-11.834445517019176</v>
      </c>
      <c r="L30" s="29">
        <f t="shared" si="1"/>
        <v>140.05410069529529</v>
      </c>
      <c r="M30" s="29">
        <f t="shared" si="2"/>
        <v>106.9399307958475</v>
      </c>
      <c r="R30" s="18">
        <v>-5.7980854265134552E-2</v>
      </c>
      <c r="S30" s="19">
        <v>0.30521594226113757</v>
      </c>
      <c r="T30" s="19">
        <v>9.4913050256578355E-3</v>
      </c>
      <c r="U30" s="19">
        <v>-4.1306573839527842E-2</v>
      </c>
      <c r="V30" s="19">
        <v>4.2834111426842639E-2</v>
      </c>
      <c r="W30" s="19">
        <v>3.1172222036461916E-2</v>
      </c>
      <c r="X30" s="19">
        <v>4.3294811036042186E-2</v>
      </c>
      <c r="Y30" s="19">
        <v>4.6056095110549533E-2</v>
      </c>
      <c r="Z30" s="19">
        <v>-3.3144817055671766E-2</v>
      </c>
      <c r="AA30" s="19">
        <v>-6.2949963595521852E-2</v>
      </c>
      <c r="AB30" s="19">
        <v>1.5992110816231628E-2</v>
      </c>
      <c r="AC30" s="19">
        <v>0.21690345584114873</v>
      </c>
      <c r="AD30" s="19">
        <v>2.5903413321211016E-2</v>
      </c>
      <c r="AE30" s="19">
        <v>3.496138688471391E-2</v>
      </c>
      <c r="AF30" s="19">
        <v>2.506816158982339E-2</v>
      </c>
      <c r="AG30" s="19">
        <v>-2.6021650945306379E-2</v>
      </c>
      <c r="AH30" s="19">
        <v>-4.9150275981418336E-3</v>
      </c>
      <c r="AI30" s="19">
        <v>5.0407012021574493E-2</v>
      </c>
      <c r="AJ30" s="19">
        <v>-1.7985291208079318E-2</v>
      </c>
      <c r="AK30" s="19">
        <v>-3.7016920680596921E-2</v>
      </c>
      <c r="AL30" s="19">
        <v>6.5937656155639846E-2</v>
      </c>
      <c r="AM30" s="19">
        <v>-2.7689292560183418E-2</v>
      </c>
      <c r="AN30" s="19">
        <v>5.1129612640272215E-2</v>
      </c>
      <c r="AO30" s="19">
        <v>1.0520189321856069E-2</v>
      </c>
      <c r="AP30" s="19">
        <v>-5.8563198195386135E-2</v>
      </c>
      <c r="AQ30" s="19">
        <v>-9.3608186941524507E-3</v>
      </c>
      <c r="AR30" s="19">
        <v>4.1438721583980764E-2</v>
      </c>
      <c r="AS30" s="19">
        <v>-2.8928123623759017E-3</v>
      </c>
      <c r="AT30" s="19">
        <v>0.10049716902649278</v>
      </c>
      <c r="AU30" s="19">
        <v>9.8444274855130076E-3</v>
      </c>
      <c r="AV30" s="19">
        <v>3.8996071845725983E-2</v>
      </c>
      <c r="AW30" s="19">
        <v>-1.8906801688057473E-2</v>
      </c>
      <c r="AX30" s="19">
        <v>8.5561162475245658E-3</v>
      </c>
      <c r="AY30" s="19">
        <v>5.4137988188434183E-2</v>
      </c>
      <c r="AZ30" s="19">
        <v>5.5978183671521145E-2</v>
      </c>
      <c r="BA30" s="19">
        <v>1.1780982210737166E-2</v>
      </c>
      <c r="BB30" s="19">
        <v>-3.2249821180506844E-2</v>
      </c>
      <c r="BC30" s="19">
        <v>1.5437859413535426E-2</v>
      </c>
      <c r="BD30" s="19">
        <v>-3.7988658105108625E-2</v>
      </c>
      <c r="BE30" s="19">
        <v>5.1191054117267674E-2</v>
      </c>
      <c r="BF30" s="19">
        <v>2.9166912185405319E-2</v>
      </c>
      <c r="BG30" s="19">
        <v>6.2948913530980893E-3</v>
      </c>
      <c r="BH30" s="19">
        <v>-3.73499735806955E-2</v>
      </c>
      <c r="BI30" s="19">
        <v>1.6900597031442477E-2</v>
      </c>
      <c r="BJ30" s="19">
        <v>-2.5980316354090857E-2</v>
      </c>
      <c r="BK30" s="19">
        <v>-2.0115554387709983E-2</v>
      </c>
      <c r="BL30" s="19">
        <v>7.3807950807092459E-2</v>
      </c>
      <c r="BM30" s="19">
        <v>3.3874759985233704E-2</v>
      </c>
      <c r="BN30" s="19">
        <v>-4.2488082532445293E-2</v>
      </c>
      <c r="BO30" s="19">
        <v>1.9655025741085186E-2</v>
      </c>
      <c r="BP30" s="20">
        <v>5.246023244586473E-2</v>
      </c>
    </row>
    <row r="31" spans="1:68" x14ac:dyDescent="0.2">
      <c r="A31" s="1" t="s">
        <v>35</v>
      </c>
      <c r="B31" s="6">
        <v>1</v>
      </c>
      <c r="C31" s="11">
        <v>28.6</v>
      </c>
      <c r="D31" s="11">
        <v>59.3</v>
      </c>
      <c r="E31" s="10">
        <v>3789</v>
      </c>
      <c r="F31" s="11">
        <v>2.7</v>
      </c>
      <c r="G31" s="11">
        <v>51.2</v>
      </c>
      <c r="H31" s="11">
        <v>34.700000000000003</v>
      </c>
      <c r="I31" s="11">
        <v>108.1</v>
      </c>
      <c r="J31" s="29">
        <v>134.87914422720777</v>
      </c>
      <c r="K31" s="29">
        <f t="shared" si="0"/>
        <v>-26.77914422720778</v>
      </c>
      <c r="L31" s="29">
        <f t="shared" si="1"/>
        <v>717.1225655415958</v>
      </c>
      <c r="M31" s="29">
        <f t="shared" si="2"/>
        <v>180.66522491349471</v>
      </c>
      <c r="R31" s="18">
        <v>-8.0858624397299739E-3</v>
      </c>
      <c r="S31" s="19">
        <v>3.5927763462028334E-2</v>
      </c>
      <c r="T31" s="19">
        <v>3.5258060840940596E-2</v>
      </c>
      <c r="U31" s="19">
        <v>1.9800215008320979E-2</v>
      </c>
      <c r="V31" s="19">
        <v>1.5198136362353447E-2</v>
      </c>
      <c r="W31" s="19">
        <v>8.21652102959195E-2</v>
      </c>
      <c r="X31" s="19">
        <v>-6.5147528919725695E-2</v>
      </c>
      <c r="Y31" s="19">
        <v>-3.9064901485298939E-2</v>
      </c>
      <c r="Z31" s="19">
        <v>-1.7443708314785394E-2</v>
      </c>
      <c r="AA31" s="19">
        <v>1.9127367917678217E-2</v>
      </c>
      <c r="AB31" s="19">
        <v>-8.575446697233445E-3</v>
      </c>
      <c r="AC31" s="19">
        <v>2.5903413321190352E-2</v>
      </c>
      <c r="AD31" s="19">
        <v>9.2060813754827414E-2</v>
      </c>
      <c r="AE31" s="19">
        <v>-3.7952767178573557E-2</v>
      </c>
      <c r="AF31" s="19">
        <v>3.6610064276700771E-2</v>
      </c>
      <c r="AG31" s="19">
        <v>4.3314219156648924E-2</v>
      </c>
      <c r="AH31" s="19">
        <v>4.5111830719646563E-2</v>
      </c>
      <c r="AI31" s="19">
        <v>2.9069944387119739E-2</v>
      </c>
      <c r="AJ31" s="19">
        <v>-7.2548169432546938E-3</v>
      </c>
      <c r="AK31" s="19">
        <v>4.4950117729245946E-2</v>
      </c>
      <c r="AL31" s="19">
        <v>7.979465992226098E-4</v>
      </c>
      <c r="AM31" s="19">
        <v>-1.1029432824989666E-2</v>
      </c>
      <c r="AN31" s="19">
        <v>-1.8979487271853369E-2</v>
      </c>
      <c r="AO31" s="19">
        <v>1.4846098634621718E-2</v>
      </c>
      <c r="AP31" s="19">
        <v>2.5666663914698823E-2</v>
      </c>
      <c r="AQ31" s="19">
        <v>9.019367859402494E-3</v>
      </c>
      <c r="AR31" s="19">
        <v>7.9568445354877976E-2</v>
      </c>
      <c r="AS31" s="19">
        <v>6.0759521321414378E-2</v>
      </c>
      <c r="AT31" s="19">
        <v>1.7866046681795561E-2</v>
      </c>
      <c r="AU31" s="19">
        <v>5.503560238244487E-2</v>
      </c>
      <c r="AV31" s="19">
        <v>-4.2969143935809841E-2</v>
      </c>
      <c r="AW31" s="19">
        <v>2.7345254069907288E-2</v>
      </c>
      <c r="AX31" s="19">
        <v>-4.7715932118152803E-2</v>
      </c>
      <c r="AY31" s="19">
        <v>2.3321105543465892E-2</v>
      </c>
      <c r="AZ31" s="19">
        <v>4.7934627869345596E-2</v>
      </c>
      <c r="BA31" s="19">
        <v>-3.4389781784606444E-4</v>
      </c>
      <c r="BB31" s="19">
        <v>3.4813340969967271E-2</v>
      </c>
      <c r="BC31" s="19">
        <v>9.7238568152043792E-2</v>
      </c>
      <c r="BD31" s="19">
        <v>-2.5375265199802127E-2</v>
      </c>
      <c r="BE31" s="19">
        <v>-2.1387339793413153E-2</v>
      </c>
      <c r="BF31" s="19">
        <v>7.6724421281003929E-3</v>
      </c>
      <c r="BG31" s="19">
        <v>5.8034751801699314E-2</v>
      </c>
      <c r="BH31" s="19">
        <v>-7.4978086521998444E-3</v>
      </c>
      <c r="BI31" s="19">
        <v>-1.9780149500820104E-2</v>
      </c>
      <c r="BJ31" s="19">
        <v>8.8223634216859456E-2</v>
      </c>
      <c r="BK31" s="19">
        <v>3.6643414400617483E-2</v>
      </c>
      <c r="BL31" s="19">
        <v>3.7835123079378807E-2</v>
      </c>
      <c r="BM31" s="19">
        <v>4.1364017992942523E-2</v>
      </c>
      <c r="BN31" s="19">
        <v>2.1329927027057133E-3</v>
      </c>
      <c r="BO31" s="19">
        <v>8.6144037531547674E-3</v>
      </c>
      <c r="BP31" s="20">
        <v>7.9372962432678523E-2</v>
      </c>
    </row>
    <row r="32" spans="1:68" x14ac:dyDescent="0.2">
      <c r="A32" s="1" t="s">
        <v>36</v>
      </c>
      <c r="B32" s="6">
        <v>1</v>
      </c>
      <c r="C32" s="11">
        <v>27.8</v>
      </c>
      <c r="D32" s="11">
        <v>65.2</v>
      </c>
      <c r="E32" s="10">
        <v>4563</v>
      </c>
      <c r="F32" s="11">
        <v>5.7</v>
      </c>
      <c r="G32" s="11">
        <v>49.3</v>
      </c>
      <c r="H32" s="11">
        <v>44</v>
      </c>
      <c r="I32" s="11">
        <v>189.5</v>
      </c>
      <c r="J32" s="29">
        <v>118.36627505628218</v>
      </c>
      <c r="K32" s="29">
        <f t="shared" si="0"/>
        <v>71.133724943717823</v>
      </c>
      <c r="L32" s="29">
        <f t="shared" si="1"/>
        <v>5060.0068243685027</v>
      </c>
      <c r="M32" s="29">
        <f t="shared" si="2"/>
        <v>4618.4016955017314</v>
      </c>
      <c r="R32" s="18">
        <v>5.066129146768017E-3</v>
      </c>
      <c r="S32" s="19">
        <v>1.0512253177796055E-2</v>
      </c>
      <c r="T32" s="19">
        <v>1.1596079386382449E-2</v>
      </c>
      <c r="U32" s="19">
        <v>-1.102847093546154E-2</v>
      </c>
      <c r="V32" s="19">
        <v>4.0060063178952936E-2</v>
      </c>
      <c r="W32" s="19">
        <v>-1.1717691456594681E-2</v>
      </c>
      <c r="X32" s="19">
        <v>0.11006341486711713</v>
      </c>
      <c r="Y32" s="19">
        <v>8.0131907904781502E-2</v>
      </c>
      <c r="Z32" s="19">
        <v>4.4848421928115917E-2</v>
      </c>
      <c r="AA32" s="19">
        <v>3.312998651228749E-3</v>
      </c>
      <c r="AB32" s="19">
        <v>2.5285620058645625E-2</v>
      </c>
      <c r="AC32" s="19">
        <v>3.4961386884660245E-2</v>
      </c>
      <c r="AD32" s="19">
        <v>-3.7952767178580454E-2</v>
      </c>
      <c r="AE32" s="19">
        <v>7.8138923121092274E-2</v>
      </c>
      <c r="AF32" s="19">
        <v>1.9076355150897673E-2</v>
      </c>
      <c r="AG32" s="19">
        <v>7.9183635362510048E-3</v>
      </c>
      <c r="AH32" s="19">
        <v>3.3076550845378833E-3</v>
      </c>
      <c r="AI32" s="19">
        <v>8.6657775073520349E-3</v>
      </c>
      <c r="AJ32" s="19">
        <v>1.1226730643015936E-2</v>
      </c>
      <c r="AK32" s="19">
        <v>-3.3463618664030387E-3</v>
      </c>
      <c r="AL32" s="19">
        <v>4.7605294128623521E-2</v>
      </c>
      <c r="AM32" s="19">
        <v>6.4773402184196471E-2</v>
      </c>
      <c r="AN32" s="19">
        <v>6.0409249606759745E-2</v>
      </c>
      <c r="AO32" s="19">
        <v>3.276144417314808E-2</v>
      </c>
      <c r="AP32" s="19">
        <v>-3.0154490668579698E-2</v>
      </c>
      <c r="AQ32" s="19">
        <v>3.1108801851407852E-2</v>
      </c>
      <c r="AR32" s="19">
        <v>-2.5846608351962785E-2</v>
      </c>
      <c r="AS32" s="19">
        <v>-2.1108615657754737E-3</v>
      </c>
      <c r="AT32" s="19">
        <v>2.7953563828148065E-2</v>
      </c>
      <c r="AU32" s="19">
        <v>4.641533029990097E-3</v>
      </c>
      <c r="AV32" s="19">
        <v>8.6474057667190352E-2</v>
      </c>
      <c r="AW32" s="19">
        <v>3.453650024739241E-3</v>
      </c>
      <c r="AX32" s="19">
        <v>9.2281707697167259E-2</v>
      </c>
      <c r="AY32" s="19">
        <v>6.0954572110059613E-3</v>
      </c>
      <c r="AZ32" s="19">
        <v>-1.7926993819178491E-2</v>
      </c>
      <c r="BA32" s="19">
        <v>4.516605779016019E-2</v>
      </c>
      <c r="BB32" s="19">
        <v>-2.5971435006101468E-3</v>
      </c>
      <c r="BC32" s="19">
        <v>-2.5859747575143366E-2</v>
      </c>
      <c r="BD32" s="19">
        <v>5.3857083833300345E-2</v>
      </c>
      <c r="BE32" s="19">
        <v>5.8034306528254635E-2</v>
      </c>
      <c r="BF32" s="19">
        <v>2.4575776028942786E-4</v>
      </c>
      <c r="BG32" s="19">
        <v>-2.2009200133098795E-2</v>
      </c>
      <c r="BH32" s="19">
        <v>1.752860127279382E-2</v>
      </c>
      <c r="BI32" s="19">
        <v>4.1681700170827007E-2</v>
      </c>
      <c r="BJ32" s="19">
        <v>-3.2764034132069506E-2</v>
      </c>
      <c r="BK32" s="19">
        <v>7.5333402241003905E-3</v>
      </c>
      <c r="BL32" s="19">
        <v>5.7162217434560958E-3</v>
      </c>
      <c r="BM32" s="19">
        <v>1.0276627776891464E-2</v>
      </c>
      <c r="BN32" s="19">
        <v>1.6166145552202055E-2</v>
      </c>
      <c r="BO32" s="19">
        <v>3.3449359515004468E-2</v>
      </c>
      <c r="BP32" s="20">
        <v>-1.8071072613299183E-2</v>
      </c>
    </row>
    <row r="33" spans="1:68" x14ac:dyDescent="0.2">
      <c r="A33" s="1" t="s">
        <v>37</v>
      </c>
      <c r="B33" s="6">
        <v>1</v>
      </c>
      <c r="C33" s="11">
        <v>28</v>
      </c>
      <c r="D33" s="11">
        <v>57.6</v>
      </c>
      <c r="E33" s="10">
        <v>3737</v>
      </c>
      <c r="F33" s="11">
        <v>0.3</v>
      </c>
      <c r="G33" s="11">
        <v>51.1</v>
      </c>
      <c r="H33" s="11">
        <v>34.1</v>
      </c>
      <c r="I33" s="11">
        <v>265.7</v>
      </c>
      <c r="J33" s="29">
        <v>132.48650605169195</v>
      </c>
      <c r="K33" s="29">
        <f t="shared" si="0"/>
        <v>133.21349394830804</v>
      </c>
      <c r="L33" s="29">
        <f t="shared" si="1"/>
        <v>17745.834969915904</v>
      </c>
      <c r="M33" s="29">
        <f t="shared" si="2"/>
        <v>20781.766401384084</v>
      </c>
      <c r="R33" s="18">
        <v>-4.2730895199925623E-2</v>
      </c>
      <c r="S33" s="19">
        <v>-6.3575805584447809E-2</v>
      </c>
      <c r="T33" s="19">
        <v>2.5516692803654636E-2</v>
      </c>
      <c r="U33" s="19">
        <v>-1.5165608022281223E-2</v>
      </c>
      <c r="V33" s="19">
        <v>1.2029934257363338E-2</v>
      </c>
      <c r="W33" s="19">
        <v>7.8200549003790087E-2</v>
      </c>
      <c r="X33" s="19">
        <v>6.9549664440455572E-3</v>
      </c>
      <c r="Y33" s="19">
        <v>2.4610725230197583E-2</v>
      </c>
      <c r="Z33" s="19">
        <v>7.9417435505648448E-3</v>
      </c>
      <c r="AA33" s="19">
        <v>-6.6670769975997274E-2</v>
      </c>
      <c r="AB33" s="19">
        <v>3.6062413401062254E-2</v>
      </c>
      <c r="AC33" s="19">
        <v>2.5068161589778856E-2</v>
      </c>
      <c r="AD33" s="19">
        <v>3.6610064276703047E-2</v>
      </c>
      <c r="AE33" s="19">
        <v>1.9076355150903598E-2</v>
      </c>
      <c r="AF33" s="19">
        <v>8.6303107755402175E-2</v>
      </c>
      <c r="AG33" s="19">
        <v>2.1198639131970055E-2</v>
      </c>
      <c r="AH33" s="19">
        <v>2.9365700869164943E-3</v>
      </c>
      <c r="AI33" s="19">
        <v>9.7975071446438911E-2</v>
      </c>
      <c r="AJ33" s="19">
        <v>-6.3943691931836466E-3</v>
      </c>
      <c r="AK33" s="19">
        <v>1.8143750263995451E-2</v>
      </c>
      <c r="AL33" s="19">
        <v>6.2695387502096606E-2</v>
      </c>
      <c r="AM33" s="19">
        <v>3.7640827726940239E-2</v>
      </c>
      <c r="AN33" s="19">
        <v>3.7575778719527921E-2</v>
      </c>
      <c r="AO33" s="19">
        <v>2.6752317314683763E-2</v>
      </c>
      <c r="AP33" s="19">
        <v>-2.3999686992867919E-2</v>
      </c>
      <c r="AQ33" s="19">
        <v>4.0982099180155052E-2</v>
      </c>
      <c r="AR33" s="19">
        <v>2.8181722166909021E-2</v>
      </c>
      <c r="AS33" s="19">
        <v>4.6500529812796537E-2</v>
      </c>
      <c r="AT33" s="19">
        <v>-5.3679080673507934E-2</v>
      </c>
      <c r="AU33" s="19">
        <v>6.2760642972615688E-2</v>
      </c>
      <c r="AV33" s="19">
        <v>1.7930338425579034E-2</v>
      </c>
      <c r="AW33" s="19">
        <v>5.5407340678935713E-3</v>
      </c>
      <c r="AX33" s="19">
        <v>2.6695831367104274E-2</v>
      </c>
      <c r="AY33" s="19">
        <v>8.3422492469040876E-2</v>
      </c>
      <c r="AZ33" s="19">
        <v>-6.4987003166275398E-3</v>
      </c>
      <c r="BA33" s="19">
        <v>4.2174471267295788E-2</v>
      </c>
      <c r="BB33" s="19">
        <v>-8.4153609626631196E-3</v>
      </c>
      <c r="BC33" s="19">
        <v>8.3411788145514532E-2</v>
      </c>
      <c r="BD33" s="19">
        <v>-2.0645911306105852E-2</v>
      </c>
      <c r="BE33" s="19">
        <v>2.7300852335721298E-2</v>
      </c>
      <c r="BF33" s="19">
        <v>2.7569761285104251E-2</v>
      </c>
      <c r="BG33" s="19">
        <v>-1.8495218109416955E-4</v>
      </c>
      <c r="BH33" s="19">
        <v>-1.4480541320253143E-2</v>
      </c>
      <c r="BI33" s="19">
        <v>-8.8141359952192966E-5</v>
      </c>
      <c r="BJ33" s="19">
        <v>3.2782576554369156E-2</v>
      </c>
      <c r="BK33" s="19">
        <v>2.0710135637554E-2</v>
      </c>
      <c r="BL33" s="19">
        <v>7.1163466910026174E-2</v>
      </c>
      <c r="BM33" s="19">
        <v>-6.3107765464355259E-3</v>
      </c>
      <c r="BN33" s="19">
        <v>-4.4760440386369948E-3</v>
      </c>
      <c r="BO33" s="19">
        <v>2.0349299152848541E-2</v>
      </c>
      <c r="BP33" s="20">
        <v>3.2546846267920204E-2</v>
      </c>
    </row>
    <row r="34" spans="1:68" x14ac:dyDescent="0.2">
      <c r="A34" s="1" t="s">
        <v>38</v>
      </c>
      <c r="B34" s="6">
        <v>1</v>
      </c>
      <c r="C34" s="11">
        <v>30.1</v>
      </c>
      <c r="D34" s="11">
        <v>52.5</v>
      </c>
      <c r="E34" s="10">
        <v>4701</v>
      </c>
      <c r="F34" s="11">
        <v>10.8</v>
      </c>
      <c r="G34" s="11">
        <v>51.6</v>
      </c>
      <c r="H34" s="11">
        <v>41.7</v>
      </c>
      <c r="I34" s="11">
        <v>120.7</v>
      </c>
      <c r="J34" s="29">
        <v>139.04823539669675</v>
      </c>
      <c r="K34" s="29">
        <f t="shared" si="0"/>
        <v>-18.348235396696751</v>
      </c>
      <c r="L34" s="29">
        <f t="shared" si="1"/>
        <v>336.65774217259559</v>
      </c>
      <c r="M34" s="29">
        <f t="shared" si="2"/>
        <v>0.70757785467126033</v>
      </c>
      <c r="R34" s="18">
        <v>1.835344029275654E-3</v>
      </c>
      <c r="S34" s="19">
        <v>-5.224799345569775E-2</v>
      </c>
      <c r="T34" s="19">
        <v>3.2219530256006018E-2</v>
      </c>
      <c r="U34" s="19">
        <v>1.5792847638236254E-2</v>
      </c>
      <c r="V34" s="19">
        <v>3.539475954317934E-2</v>
      </c>
      <c r="W34" s="19">
        <v>4.5823425666107864E-2</v>
      </c>
      <c r="X34" s="19">
        <v>1.3235643628010552E-2</v>
      </c>
      <c r="Y34" s="19">
        <v>-2.284476872767699E-3</v>
      </c>
      <c r="Z34" s="19">
        <v>3.1585614435892528E-3</v>
      </c>
      <c r="AA34" s="19">
        <v>6.5021286371191395E-2</v>
      </c>
      <c r="AB34" s="19">
        <v>-2.5909628184160122E-2</v>
      </c>
      <c r="AC34" s="19">
        <v>-2.6021650945317137E-2</v>
      </c>
      <c r="AD34" s="19">
        <v>4.331421915667244E-2</v>
      </c>
      <c r="AE34" s="19">
        <v>7.9183635362743698E-3</v>
      </c>
      <c r="AF34" s="19">
        <v>2.119863913198522E-2</v>
      </c>
      <c r="AG34" s="19">
        <v>6.0083420423637485E-2</v>
      </c>
      <c r="AH34" s="19">
        <v>5.3762659881575595E-2</v>
      </c>
      <c r="AI34" s="19">
        <v>-1.3201997294682744E-2</v>
      </c>
      <c r="AJ34" s="19">
        <v>-2.1401608036964642E-2</v>
      </c>
      <c r="AK34" s="19">
        <v>5.1339165663231975E-2</v>
      </c>
      <c r="AL34" s="19">
        <v>-4.6704470287390054E-3</v>
      </c>
      <c r="AM34" s="19">
        <v>4.9208569341958372E-2</v>
      </c>
      <c r="AN34" s="19">
        <v>-4.3062390277850485E-3</v>
      </c>
      <c r="AO34" s="19">
        <v>3.0931981649723328E-2</v>
      </c>
      <c r="AP34" s="19">
        <v>-8.2180970336256931E-3</v>
      </c>
      <c r="AQ34" s="19">
        <v>2.7842285309800513E-2</v>
      </c>
      <c r="AR34" s="19">
        <v>3.9861859946271033E-2</v>
      </c>
      <c r="AS34" s="19">
        <v>5.5726252259383102E-2</v>
      </c>
      <c r="AT34" s="19">
        <v>2.3799844985254892E-2</v>
      </c>
      <c r="AU34" s="19">
        <v>4.5862874609210957E-2</v>
      </c>
      <c r="AV34" s="19">
        <v>1.4979426481674288E-2</v>
      </c>
      <c r="AW34" s="19">
        <v>2.0399705704696958E-2</v>
      </c>
      <c r="AX34" s="19">
        <v>2.3417302965791545E-2</v>
      </c>
      <c r="AY34" s="19">
        <v>-2.8971632753161836E-2</v>
      </c>
      <c r="AZ34" s="19">
        <v>8.8125640592170706E-3</v>
      </c>
      <c r="BA34" s="19">
        <v>1.9828507180337084E-2</v>
      </c>
      <c r="BB34" s="19">
        <v>4.6374806443511107E-2</v>
      </c>
      <c r="BC34" s="19">
        <v>6.2023219341034608E-2</v>
      </c>
      <c r="BD34" s="19">
        <v>4.0128414933833928E-2</v>
      </c>
      <c r="BE34" s="19">
        <v>3.5711529527992711E-3</v>
      </c>
      <c r="BF34" s="19">
        <v>-4.0317578150025263E-2</v>
      </c>
      <c r="BG34" s="19">
        <v>3.5840253121277796E-2</v>
      </c>
      <c r="BH34" s="19">
        <v>8.8860451298057863E-3</v>
      </c>
      <c r="BI34" s="19">
        <v>-5.4459984908885872E-3</v>
      </c>
      <c r="BJ34" s="19">
        <v>5.3486541569753326E-2</v>
      </c>
      <c r="BK34" s="19">
        <v>4.3061141949477189E-2</v>
      </c>
      <c r="BL34" s="19">
        <v>-1.0294088779622623E-2</v>
      </c>
      <c r="BM34" s="19">
        <v>4.3957023298971651E-2</v>
      </c>
      <c r="BN34" s="19">
        <v>2.869237879877265E-2</v>
      </c>
      <c r="BO34" s="19">
        <v>2.2404945658704628E-2</v>
      </c>
      <c r="BP34" s="20">
        <v>4.4096471993710973E-2</v>
      </c>
    </row>
    <row r="35" spans="1:68" x14ac:dyDescent="0.2">
      <c r="A35" s="1" t="s">
        <v>39</v>
      </c>
      <c r="B35" s="6">
        <v>1</v>
      </c>
      <c r="C35" s="11">
        <v>23.9</v>
      </c>
      <c r="D35" s="11">
        <v>55.2</v>
      </c>
      <c r="E35" s="10">
        <v>3077</v>
      </c>
      <c r="F35" s="11">
        <v>1.9</v>
      </c>
      <c r="G35" s="11">
        <v>50.7</v>
      </c>
      <c r="H35" s="11">
        <v>41.7</v>
      </c>
      <c r="I35" s="11">
        <v>90</v>
      </c>
      <c r="J35" s="29">
        <v>77.851618406387985</v>
      </c>
      <c r="K35" s="29">
        <f t="shared" si="0"/>
        <v>12.148381593612015</v>
      </c>
      <c r="L35" s="29">
        <f t="shared" si="1"/>
        <v>147.58317534401121</v>
      </c>
      <c r="M35" s="29">
        <f t="shared" si="2"/>
        <v>994.84581314878835</v>
      </c>
      <c r="R35" s="18">
        <v>1.1287643838462369E-2</v>
      </c>
      <c r="S35" s="19">
        <v>9.0226136899522191E-3</v>
      </c>
      <c r="T35" s="19">
        <v>2.2598678127243796E-2</v>
      </c>
      <c r="U35" s="19">
        <v>2.6887832218308663E-2</v>
      </c>
      <c r="V35" s="19">
        <v>4.0762928971943044E-2</v>
      </c>
      <c r="W35" s="19">
        <v>3.5738275582784473E-2</v>
      </c>
      <c r="X35" s="19">
        <v>3.1421872666027861E-3</v>
      </c>
      <c r="Y35" s="19">
        <v>-1.1296248464855163E-2</v>
      </c>
      <c r="Z35" s="19">
        <v>4.4017854700584141E-2</v>
      </c>
      <c r="AA35" s="19">
        <v>9.5612286108205768E-2</v>
      </c>
      <c r="AB35" s="19">
        <v>-3.0053419520226242E-2</v>
      </c>
      <c r="AC35" s="19">
        <v>-4.9150275981420799E-3</v>
      </c>
      <c r="AD35" s="19">
        <v>4.5111830719671092E-2</v>
      </c>
      <c r="AE35" s="19">
        <v>3.3076550845669295E-3</v>
      </c>
      <c r="AF35" s="19">
        <v>2.9365700869362632E-3</v>
      </c>
      <c r="AG35" s="19">
        <v>5.3762659881575588E-2</v>
      </c>
      <c r="AH35" s="19">
        <v>6.005316143674333E-2</v>
      </c>
      <c r="AI35" s="19">
        <v>-3.1278869998374648E-2</v>
      </c>
      <c r="AJ35" s="19">
        <v>-1.9166608556476672E-2</v>
      </c>
      <c r="AK35" s="19">
        <v>4.0687987564627583E-2</v>
      </c>
      <c r="AL35" s="19">
        <v>-7.7816435148322372E-3</v>
      </c>
      <c r="AM35" s="19">
        <v>2.6971451929617155E-2</v>
      </c>
      <c r="AN35" s="19">
        <v>-1.5808240267797868E-2</v>
      </c>
      <c r="AO35" s="19">
        <v>1.6058504752906932E-2</v>
      </c>
      <c r="AP35" s="19">
        <v>6.5628845797403856E-3</v>
      </c>
      <c r="AQ35" s="19">
        <v>2.0043111931810673E-2</v>
      </c>
      <c r="AR35" s="19">
        <v>4.6365569386070921E-2</v>
      </c>
      <c r="AS35" s="19">
        <v>5.1047104189952008E-2</v>
      </c>
      <c r="AT35" s="19">
        <v>5.8041735662077099E-2</v>
      </c>
      <c r="AU35" s="19">
        <v>3.3245561616441488E-2</v>
      </c>
      <c r="AV35" s="19">
        <v>1.3470852149892694E-2</v>
      </c>
      <c r="AW35" s="19">
        <v>5.3257822656804787E-4</v>
      </c>
      <c r="AX35" s="19">
        <v>1.4109814107951993E-2</v>
      </c>
      <c r="AY35" s="19">
        <v>-3.3708876932822984E-2</v>
      </c>
      <c r="AZ35" s="19">
        <v>1.8194041635104949E-2</v>
      </c>
      <c r="BA35" s="19">
        <v>6.8927797313945265E-3</v>
      </c>
      <c r="BB35" s="19">
        <v>5.2116174435565432E-2</v>
      </c>
      <c r="BC35" s="19">
        <v>5.8685007545130619E-2</v>
      </c>
      <c r="BD35" s="19">
        <v>3.9374458606937973E-2</v>
      </c>
      <c r="BE35" s="19">
        <v>-3.4839318094928868E-3</v>
      </c>
      <c r="BF35" s="19">
        <v>-3.5334627456438783E-2</v>
      </c>
      <c r="BG35" s="19">
        <v>3.9814875833277197E-2</v>
      </c>
      <c r="BH35" s="19">
        <v>8.5822180600940157E-3</v>
      </c>
      <c r="BI35" s="19">
        <v>-1.1097188515075351E-2</v>
      </c>
      <c r="BJ35" s="19">
        <v>3.5475379990341546E-2</v>
      </c>
      <c r="BK35" s="19">
        <v>2.8856937706002755E-2</v>
      </c>
      <c r="BL35" s="19">
        <v>-6.124506345674241E-3</v>
      </c>
      <c r="BM35" s="19">
        <v>5.3167004078005092E-2</v>
      </c>
      <c r="BN35" s="19">
        <v>2.2713498118086109E-2</v>
      </c>
      <c r="BO35" s="19">
        <v>1.2583213878443564E-2</v>
      </c>
      <c r="BP35" s="20">
        <v>5.2214265551077332E-2</v>
      </c>
    </row>
    <row r="36" spans="1:68" x14ac:dyDescent="0.2">
      <c r="A36" s="1" t="s">
        <v>40</v>
      </c>
      <c r="B36" s="6">
        <v>1</v>
      </c>
      <c r="C36" s="11">
        <v>30.3</v>
      </c>
      <c r="D36" s="11">
        <v>52.7</v>
      </c>
      <c r="E36" s="10">
        <v>4712</v>
      </c>
      <c r="F36" s="11">
        <v>11.9</v>
      </c>
      <c r="G36" s="11">
        <v>52.2</v>
      </c>
      <c r="H36" s="11">
        <v>41.7</v>
      </c>
      <c r="I36" s="11">
        <v>119</v>
      </c>
      <c r="J36" s="29">
        <v>139.90999302495939</v>
      </c>
      <c r="K36" s="29">
        <f t="shared" si="0"/>
        <v>-20.909993024959391</v>
      </c>
      <c r="L36" s="29">
        <f t="shared" si="1"/>
        <v>437.2278083038504</v>
      </c>
      <c r="M36" s="29">
        <f t="shared" si="2"/>
        <v>6.4575778546712348</v>
      </c>
      <c r="R36" s="18">
        <v>-2.5342146430543555E-2</v>
      </c>
      <c r="S36" s="19">
        <v>-4.1514254801572781E-2</v>
      </c>
      <c r="T36" s="19">
        <v>-1.0696554947512531E-2</v>
      </c>
      <c r="U36" s="19">
        <v>5.9742452070254762E-2</v>
      </c>
      <c r="V36" s="19">
        <v>-4.12778715163786E-2</v>
      </c>
      <c r="W36" s="19">
        <v>2.8607704708458775E-2</v>
      </c>
      <c r="X36" s="19">
        <v>-2.5705025282197286E-2</v>
      </c>
      <c r="Y36" s="19">
        <v>-1.2422468539630069E-2</v>
      </c>
      <c r="Z36" s="19">
        <v>-0.11652087767148839</v>
      </c>
      <c r="AA36" s="19">
        <v>-6.7782937572643448E-2</v>
      </c>
      <c r="AB36" s="19">
        <v>8.3550897094142387E-2</v>
      </c>
      <c r="AC36" s="19">
        <v>5.040701202157126E-2</v>
      </c>
      <c r="AD36" s="19">
        <v>2.9069944387155405E-2</v>
      </c>
      <c r="AE36" s="19">
        <v>8.6657775074073379E-3</v>
      </c>
      <c r="AF36" s="19">
        <v>9.7975071446487982E-2</v>
      </c>
      <c r="AG36" s="19">
        <v>-1.3201997294660711E-2</v>
      </c>
      <c r="AH36" s="19">
        <v>-3.1278869998362227E-2</v>
      </c>
      <c r="AI36" s="19">
        <v>0.22927171431623261</v>
      </c>
      <c r="AJ36" s="19">
        <v>1.0321619843393082E-3</v>
      </c>
      <c r="AK36" s="19">
        <v>6.4611091176458441E-3</v>
      </c>
      <c r="AL36" s="19">
        <v>6.8998769750709232E-2</v>
      </c>
      <c r="AM36" s="19">
        <v>-2.1514152098185899E-2</v>
      </c>
      <c r="AN36" s="19">
        <v>2.5609405710610478E-2</v>
      </c>
      <c r="AO36" s="19">
        <v>-8.6187232385013246E-3</v>
      </c>
      <c r="AP36" s="19">
        <v>-1.6832814176079736E-2</v>
      </c>
      <c r="AQ36" s="19">
        <v>6.8677609816541113E-2</v>
      </c>
      <c r="AR36" s="19">
        <v>3.0508952880901677E-2</v>
      </c>
      <c r="AS36" s="19">
        <v>2.5352715219393335E-2</v>
      </c>
      <c r="AT36" s="19">
        <v>-9.4960842444998472E-2</v>
      </c>
      <c r="AU36" s="19">
        <v>5.5424025654094211E-2</v>
      </c>
      <c r="AV36" s="19">
        <v>2.2285161723237218E-2</v>
      </c>
      <c r="AW36" s="19">
        <v>-4.3723953552884859E-2</v>
      </c>
      <c r="AX36" s="19">
        <v>1.2061960337054929E-2</v>
      </c>
      <c r="AY36" s="19">
        <v>0.18851646851097553</v>
      </c>
      <c r="AZ36" s="19">
        <v>5.0829770414801821E-2</v>
      </c>
      <c r="BA36" s="19">
        <v>3.0226073848053658E-2</v>
      </c>
      <c r="BB36" s="19">
        <v>5.5253698584657937E-3</v>
      </c>
      <c r="BC36" s="19">
        <v>8.7128535799802453E-2</v>
      </c>
      <c r="BD36" s="19">
        <v>-1.8800519372794144E-2</v>
      </c>
      <c r="BE36" s="19">
        <v>9.6465813325460684E-2</v>
      </c>
      <c r="BF36" s="19">
        <v>9.676961603802664E-2</v>
      </c>
      <c r="BG36" s="19">
        <v>2.2529222867070132E-2</v>
      </c>
      <c r="BH36" s="19">
        <v>2.9671607873895195E-2</v>
      </c>
      <c r="BI36" s="19">
        <v>1.2294488890121053E-2</v>
      </c>
      <c r="BJ36" s="19">
        <v>-8.8116915081143984E-2</v>
      </c>
      <c r="BK36" s="19">
        <v>-1.4408357106150488E-2</v>
      </c>
      <c r="BL36" s="19">
        <v>0.12988124861850842</v>
      </c>
      <c r="BM36" s="19">
        <v>-5.6407702594343648E-2</v>
      </c>
      <c r="BN36" s="19">
        <v>7.2287722851815644E-2</v>
      </c>
      <c r="BO36" s="19">
        <v>1.1066988000078021E-2</v>
      </c>
      <c r="BP36" s="20">
        <v>1.2231611077236915E-2</v>
      </c>
    </row>
    <row r="37" spans="1:68" x14ac:dyDescent="0.2">
      <c r="A37" s="1" t="s">
        <v>41</v>
      </c>
      <c r="B37" s="6">
        <v>1</v>
      </c>
      <c r="C37" s="11">
        <v>26.5</v>
      </c>
      <c r="D37" s="11">
        <v>38.5</v>
      </c>
      <c r="E37" s="10">
        <v>3252</v>
      </c>
      <c r="F37" s="11">
        <v>22.2</v>
      </c>
      <c r="G37" s="11">
        <v>51</v>
      </c>
      <c r="H37" s="11">
        <v>29.4</v>
      </c>
      <c r="I37" s="11">
        <v>172.4</v>
      </c>
      <c r="J37" s="29">
        <v>140.92651405266994</v>
      </c>
      <c r="K37" s="29">
        <f t="shared" si="0"/>
        <v>31.473485947330062</v>
      </c>
      <c r="L37" s="29">
        <f t="shared" si="1"/>
        <v>990.5803176767829</v>
      </c>
      <c r="M37" s="29">
        <f t="shared" si="2"/>
        <v>2586.6199307958491</v>
      </c>
      <c r="R37" s="18">
        <v>0.12116119800903541</v>
      </c>
      <c r="S37" s="19">
        <v>1.9835521699081315E-2</v>
      </c>
      <c r="T37" s="19">
        <v>2.8127135689670575E-2</v>
      </c>
      <c r="U37" s="19">
        <v>4.4085509055619546E-2</v>
      </c>
      <c r="V37" s="19">
        <v>-1.7340123585562708E-2</v>
      </c>
      <c r="W37" s="19">
        <v>-1.9976904179158927E-2</v>
      </c>
      <c r="X37" s="19">
        <v>-1.674410116388525E-3</v>
      </c>
      <c r="Y37" s="19">
        <v>4.5221040823165165E-2</v>
      </c>
      <c r="Z37" s="19">
        <v>8.3427596563699108E-2</v>
      </c>
      <c r="AA37" s="19">
        <v>-2.8407331203386621E-2</v>
      </c>
      <c r="AB37" s="19">
        <v>9.5855530123806307E-2</v>
      </c>
      <c r="AC37" s="19">
        <v>-1.7985291208108961E-2</v>
      </c>
      <c r="AD37" s="19">
        <v>-7.2548169432422038E-3</v>
      </c>
      <c r="AE37" s="19">
        <v>1.1226730643034935E-2</v>
      </c>
      <c r="AF37" s="19">
        <v>-6.3943691931723778E-3</v>
      </c>
      <c r="AG37" s="19">
        <v>-2.1401608036968684E-2</v>
      </c>
      <c r="AH37" s="19">
        <v>-1.9166608556485189E-2</v>
      </c>
      <c r="AI37" s="19">
        <v>1.0321619843025598E-3</v>
      </c>
      <c r="AJ37" s="19">
        <v>0.14721698391488597</v>
      </c>
      <c r="AK37" s="19">
        <v>7.5760083551902613E-3</v>
      </c>
      <c r="AL37" s="19">
        <v>1.244136429623996E-2</v>
      </c>
      <c r="AM37" s="19">
        <v>-1.0166292397071522E-2</v>
      </c>
      <c r="AN37" s="19">
        <v>4.4158434174199734E-2</v>
      </c>
      <c r="AO37" s="19">
        <v>2.1704895394761822E-2</v>
      </c>
      <c r="AP37" s="19">
        <v>0.1573043787312518</v>
      </c>
      <c r="AQ37" s="19">
        <v>-1.0829867658640538E-2</v>
      </c>
      <c r="AR37" s="19">
        <v>-2.1137344689897752E-2</v>
      </c>
      <c r="AS37" s="19">
        <v>-3.8184096973515297E-2</v>
      </c>
      <c r="AT37" s="19">
        <v>-1.4725142272008107E-2</v>
      </c>
      <c r="AU37" s="19">
        <v>-3.157698086249594E-2</v>
      </c>
      <c r="AV37" s="19">
        <v>-2.4103330514694654E-2</v>
      </c>
      <c r="AW37" s="19">
        <v>0.10607926034362786</v>
      </c>
      <c r="AX37" s="19">
        <v>-1.8946533091773E-2</v>
      </c>
      <c r="AY37" s="19">
        <v>4.2785297246966336E-2</v>
      </c>
      <c r="AZ37" s="19">
        <v>2.7060865073290682E-2</v>
      </c>
      <c r="BA37" s="19">
        <v>1.5226152424367596E-2</v>
      </c>
      <c r="BB37" s="19">
        <v>-3.050200385086077E-3</v>
      </c>
      <c r="BC37" s="19">
        <v>-8.0571563715054417E-2</v>
      </c>
      <c r="BD37" s="19">
        <v>-3.1633523293972399E-3</v>
      </c>
      <c r="BE37" s="19">
        <v>-1.4985369979213759E-2</v>
      </c>
      <c r="BF37" s="19">
        <v>0.12272374575727343</v>
      </c>
      <c r="BG37" s="19">
        <v>1.0559047002749802E-2</v>
      </c>
      <c r="BH37" s="19">
        <v>6.9180992601557079E-2</v>
      </c>
      <c r="BI37" s="19">
        <v>7.6598653568471758E-2</v>
      </c>
      <c r="BJ37" s="19">
        <v>7.5986322651778557E-2</v>
      </c>
      <c r="BK37" s="19">
        <v>2.7128992967748011E-2</v>
      </c>
      <c r="BL37" s="19">
        <v>9.5447010383615249E-3</v>
      </c>
      <c r="BM37" s="19">
        <v>-9.0222376104107938E-3</v>
      </c>
      <c r="BN37" s="19">
        <v>1.0572738998068987E-2</v>
      </c>
      <c r="BO37" s="19">
        <v>2.0583679141949252E-2</v>
      </c>
      <c r="BP37" s="20">
        <v>-3.4341162771940603E-2</v>
      </c>
    </row>
    <row r="38" spans="1:68" x14ac:dyDescent="0.2">
      <c r="A38" s="1" t="s">
        <v>42</v>
      </c>
      <c r="B38" s="6">
        <v>1</v>
      </c>
      <c r="C38" s="11">
        <v>26.4</v>
      </c>
      <c r="D38" s="11">
        <v>50.3</v>
      </c>
      <c r="E38" s="10">
        <v>3086</v>
      </c>
      <c r="F38" s="11">
        <v>0.4</v>
      </c>
      <c r="G38" s="11">
        <v>49.5</v>
      </c>
      <c r="H38" s="11">
        <v>38.9</v>
      </c>
      <c r="I38" s="11">
        <v>93.8</v>
      </c>
      <c r="J38" s="29">
        <v>99.46593868996294</v>
      </c>
      <c r="K38" s="29">
        <f t="shared" si="0"/>
        <v>-5.6659386899629425</v>
      </c>
      <c r="L38" s="29">
        <f t="shared" si="1"/>
        <v>32.102861238418981</v>
      </c>
      <c r="M38" s="29">
        <f t="shared" si="2"/>
        <v>769.57287197231801</v>
      </c>
      <c r="R38" s="18">
        <v>2.8442007791222745E-2</v>
      </c>
      <c r="S38" s="19">
        <v>-5.7664639742282559E-2</v>
      </c>
      <c r="T38" s="19">
        <v>3.7501853520102872E-2</v>
      </c>
      <c r="U38" s="19">
        <v>3.2913628465645203E-2</v>
      </c>
      <c r="V38" s="19">
        <v>1.3337215364273229E-2</v>
      </c>
      <c r="W38" s="19">
        <v>3.2006664881337743E-2</v>
      </c>
      <c r="X38" s="19">
        <v>-1.4972164489381601E-3</v>
      </c>
      <c r="Y38" s="19">
        <v>-7.8579662026931896E-3</v>
      </c>
      <c r="Z38" s="19">
        <v>-5.8944411953765791E-2</v>
      </c>
      <c r="AA38" s="19">
        <v>4.4745913231701295E-2</v>
      </c>
      <c r="AB38" s="19">
        <v>-6.1826739411706896E-3</v>
      </c>
      <c r="AC38" s="19">
        <v>-3.7016920680610049E-2</v>
      </c>
      <c r="AD38" s="19">
        <v>4.4950117729267824E-2</v>
      </c>
      <c r="AE38" s="19">
        <v>-3.3463618663811256E-3</v>
      </c>
      <c r="AF38" s="19">
        <v>1.8143750264009328E-2</v>
      </c>
      <c r="AG38" s="19">
        <v>5.1339165663230671E-2</v>
      </c>
      <c r="AH38" s="19">
        <v>4.0687987564625938E-2</v>
      </c>
      <c r="AI38" s="19">
        <v>6.4611091176206559E-3</v>
      </c>
      <c r="AJ38" s="19">
        <v>7.576008355193814E-3</v>
      </c>
      <c r="AK38" s="19">
        <v>5.9227710071712743E-2</v>
      </c>
      <c r="AL38" s="19">
        <v>-1.7319089139481159E-2</v>
      </c>
      <c r="AM38" s="19">
        <v>3.6243170936674951E-2</v>
      </c>
      <c r="AN38" s="19">
        <v>-1.7105817374619345E-3</v>
      </c>
      <c r="AO38" s="19">
        <v>3.5303822423271555E-2</v>
      </c>
      <c r="AP38" s="19">
        <v>2.0533016095310941E-2</v>
      </c>
      <c r="AQ38" s="19">
        <v>2.2688206363056199E-2</v>
      </c>
      <c r="AR38" s="19">
        <v>3.6571101726343092E-2</v>
      </c>
      <c r="AS38" s="19">
        <v>4.1247893982390843E-2</v>
      </c>
      <c r="AT38" s="19">
        <v>2.1821929910201265E-3</v>
      </c>
      <c r="AU38" s="19">
        <v>3.8180898457090828E-2</v>
      </c>
      <c r="AV38" s="19">
        <v>-5.1777235547965997E-3</v>
      </c>
      <c r="AW38" s="19">
        <v>5.4742963019535684E-2</v>
      </c>
      <c r="AX38" s="19">
        <v>2.2411076042881672E-3</v>
      </c>
      <c r="AY38" s="19">
        <v>-1.495645800606088E-2</v>
      </c>
      <c r="AZ38" s="19">
        <v>3.0939652291270395E-2</v>
      </c>
      <c r="BA38" s="19">
        <v>1.6889543094592074E-2</v>
      </c>
      <c r="BB38" s="19">
        <v>4.713328192401614E-2</v>
      </c>
      <c r="BC38" s="19">
        <v>3.8610391074851758E-2</v>
      </c>
      <c r="BD38" s="19">
        <v>3.4959428021928168E-2</v>
      </c>
      <c r="BE38" s="19">
        <v>7.5570250199869359E-3</v>
      </c>
      <c r="BF38" s="19">
        <v>-1.1623024595958931E-2</v>
      </c>
      <c r="BG38" s="19">
        <v>4.8921037844006317E-2</v>
      </c>
      <c r="BH38" s="19">
        <v>3.1111146578078147E-2</v>
      </c>
      <c r="BI38" s="19">
        <v>1.3816668816008404E-2</v>
      </c>
      <c r="BJ38" s="19">
        <v>6.8098575168704226E-2</v>
      </c>
      <c r="BK38" s="19">
        <v>5.282932800761915E-2</v>
      </c>
      <c r="BL38" s="19">
        <v>-1.4015006854653123E-2</v>
      </c>
      <c r="BM38" s="19">
        <v>3.2127463008145563E-2</v>
      </c>
      <c r="BN38" s="19">
        <v>4.8310716603589224E-2</v>
      </c>
      <c r="BO38" s="19">
        <v>2.8137683616501374E-2</v>
      </c>
      <c r="BP38" s="20">
        <v>3.0602628036536433E-2</v>
      </c>
    </row>
    <row r="39" spans="1:68" x14ac:dyDescent="0.2">
      <c r="A39" s="1" t="s">
        <v>43</v>
      </c>
      <c r="B39" s="6">
        <v>1</v>
      </c>
      <c r="C39" s="11">
        <v>27.7</v>
      </c>
      <c r="D39" s="11">
        <v>53.2</v>
      </c>
      <c r="E39" s="10">
        <v>4020</v>
      </c>
      <c r="F39" s="11">
        <v>9.1</v>
      </c>
      <c r="G39" s="11">
        <v>51.5</v>
      </c>
      <c r="H39" s="11">
        <v>38.1</v>
      </c>
      <c r="I39" s="11">
        <v>121.6</v>
      </c>
      <c r="J39" s="29">
        <v>126.46868734470479</v>
      </c>
      <c r="K39" s="29">
        <f t="shared" si="0"/>
        <v>-4.8686873447047958</v>
      </c>
      <c r="L39" s="29">
        <f t="shared" si="1"/>
        <v>23.704116460488635</v>
      </c>
      <c r="M39" s="29">
        <f t="shared" si="2"/>
        <v>3.4602076124571409E-3</v>
      </c>
      <c r="R39" s="18">
        <v>-2.9068122811178876E-2</v>
      </c>
      <c r="S39" s="19">
        <v>2.0866918276208679E-2</v>
      </c>
      <c r="T39" s="19">
        <v>8.4303432151219548E-3</v>
      </c>
      <c r="U39" s="19">
        <v>-2.1195059739200585E-2</v>
      </c>
      <c r="V39" s="19">
        <v>2.6725224767438042E-2</v>
      </c>
      <c r="W39" s="19">
        <v>4.5815673113414002E-2</v>
      </c>
      <c r="X39" s="19">
        <v>4.2908185622251793E-2</v>
      </c>
      <c r="Y39" s="19">
        <v>5.6214125851561589E-2</v>
      </c>
      <c r="Z39" s="19">
        <v>0.10309730109114637</v>
      </c>
      <c r="AA39" s="19">
        <v>-5.4506884384093568E-2</v>
      </c>
      <c r="AB39" s="19">
        <v>5.0155113884630551E-2</v>
      </c>
      <c r="AC39" s="19">
        <v>6.5937656155608926E-2</v>
      </c>
      <c r="AD39" s="19">
        <v>7.9794659923607125E-4</v>
      </c>
      <c r="AE39" s="19">
        <v>4.7605294128648334E-2</v>
      </c>
      <c r="AF39" s="19">
        <v>6.2695387502114786E-2</v>
      </c>
      <c r="AG39" s="19">
        <v>-4.6704470287402102E-3</v>
      </c>
      <c r="AH39" s="19">
        <v>-7.7816435148401683E-3</v>
      </c>
      <c r="AI39" s="19">
        <v>6.8998769750678146E-2</v>
      </c>
      <c r="AJ39" s="19">
        <v>1.2441364296245427E-2</v>
      </c>
      <c r="AK39" s="19">
        <v>-1.7319089139480728E-2</v>
      </c>
      <c r="AL39" s="19">
        <v>8.2438148474428402E-2</v>
      </c>
      <c r="AM39" s="19">
        <v>2.7994995255751193E-2</v>
      </c>
      <c r="AN39" s="19">
        <v>5.4144444040247104E-2</v>
      </c>
      <c r="AO39" s="19">
        <v>1.3524011754003432E-2</v>
      </c>
      <c r="AP39" s="19">
        <v>-1.3124459440448544E-2</v>
      </c>
      <c r="AQ39" s="19">
        <v>3.1807653586834544E-2</v>
      </c>
      <c r="AR39" s="19">
        <v>3.4091885937906352E-3</v>
      </c>
      <c r="AS39" s="19">
        <v>1.8092184295837865E-2</v>
      </c>
      <c r="AT39" s="19">
        <v>-1.0094913127067173E-2</v>
      </c>
      <c r="AU39" s="19">
        <v>2.9959279139085637E-2</v>
      </c>
      <c r="AV39" s="19">
        <v>4.9004468078312616E-2</v>
      </c>
      <c r="AW39" s="19">
        <v>-2.107193603504548E-2</v>
      </c>
      <c r="AX39" s="19">
        <v>5.128525061754171E-2</v>
      </c>
      <c r="AY39" s="19">
        <v>8.1139733201794351E-2</v>
      </c>
      <c r="AZ39" s="19">
        <v>-1.8957415325644836E-2</v>
      </c>
      <c r="BA39" s="19">
        <v>4.0731659081356217E-2</v>
      </c>
      <c r="BB39" s="19">
        <v>-2.4373030712338414E-2</v>
      </c>
      <c r="BC39" s="19">
        <v>3.9638478702376578E-2</v>
      </c>
      <c r="BD39" s="19">
        <v>-1.3230915855803771E-2</v>
      </c>
      <c r="BE39" s="19">
        <v>3.3424594385163153E-2</v>
      </c>
      <c r="BF39" s="19">
        <v>4.4233351785513964E-2</v>
      </c>
      <c r="BG39" s="19">
        <v>-2.6437244301678486E-2</v>
      </c>
      <c r="BH39" s="19">
        <v>-1.4597531686549176E-2</v>
      </c>
      <c r="BI39" s="19">
        <v>1.2634730983573261E-2</v>
      </c>
      <c r="BJ39" s="19">
        <v>-1.3444787462428345E-2</v>
      </c>
      <c r="BK39" s="19">
        <v>-8.105900638870997E-3</v>
      </c>
      <c r="BL39" s="19">
        <v>7.5734378681109715E-2</v>
      </c>
      <c r="BM39" s="19">
        <v>-6.1300349630955125E-3</v>
      </c>
      <c r="BN39" s="19">
        <v>-2.5872754624699096E-2</v>
      </c>
      <c r="BO39" s="19">
        <v>1.3863121587739405E-2</v>
      </c>
      <c r="BP39" s="20">
        <v>1.4233194292923107E-2</v>
      </c>
    </row>
    <row r="40" spans="1:68" x14ac:dyDescent="0.2">
      <c r="A40" s="1" t="s">
        <v>44</v>
      </c>
      <c r="B40" s="6">
        <v>1</v>
      </c>
      <c r="C40" s="11">
        <v>29.4</v>
      </c>
      <c r="D40" s="11">
        <v>51.6</v>
      </c>
      <c r="E40" s="10">
        <v>3387</v>
      </c>
      <c r="F40" s="11">
        <v>6.7</v>
      </c>
      <c r="G40" s="11">
        <v>51.3</v>
      </c>
      <c r="H40" s="11">
        <v>39.799999999999997</v>
      </c>
      <c r="I40" s="11">
        <v>108.4</v>
      </c>
      <c r="J40" s="29">
        <v>116.07801545931358</v>
      </c>
      <c r="K40" s="29">
        <f t="shared" si="0"/>
        <v>-7.6780154593135705</v>
      </c>
      <c r="L40" s="29">
        <f t="shared" si="1"/>
        <v>58.951921393458178</v>
      </c>
      <c r="M40" s="29">
        <f t="shared" si="2"/>
        <v>172.69051903114149</v>
      </c>
      <c r="R40" s="18">
        <v>-1.3717352335272381E-2</v>
      </c>
      <c r="S40" s="19">
        <v>-0.10618803248072486</v>
      </c>
      <c r="T40" s="19">
        <v>4.2683973033899224E-2</v>
      </c>
      <c r="U40" s="19">
        <v>-3.8196218379899727E-2</v>
      </c>
      <c r="V40" s="19">
        <v>5.0336325471909568E-2</v>
      </c>
      <c r="W40" s="19">
        <v>3.4660364662542797E-2</v>
      </c>
      <c r="X40" s="19">
        <v>0.10421742190798111</v>
      </c>
      <c r="Y40" s="19">
        <v>7.4235957288167898E-2</v>
      </c>
      <c r="Z40" s="19">
        <v>1.2460816488199744E-2</v>
      </c>
      <c r="AA40" s="19">
        <v>-5.3791566394139068E-3</v>
      </c>
      <c r="AB40" s="19">
        <v>-7.3474901528780903E-3</v>
      </c>
      <c r="AC40" s="19">
        <v>-2.7689292560201778E-2</v>
      </c>
      <c r="AD40" s="19">
        <v>-1.1029432824949115E-2</v>
      </c>
      <c r="AE40" s="19">
        <v>6.4773402184230139E-2</v>
      </c>
      <c r="AF40" s="19">
        <v>3.7640827726968473E-2</v>
      </c>
      <c r="AG40" s="19">
        <v>4.9208569341979425E-2</v>
      </c>
      <c r="AH40" s="19">
        <v>2.6971451929636632E-2</v>
      </c>
      <c r="AI40" s="19">
        <v>-2.1514152098209449E-2</v>
      </c>
      <c r="AJ40" s="19">
        <v>-1.0166292397055771E-2</v>
      </c>
      <c r="AK40" s="19">
        <v>3.6243170936696815E-2</v>
      </c>
      <c r="AL40" s="19">
        <v>2.7994995255759131E-2</v>
      </c>
      <c r="AM40" s="19">
        <v>0.11176850030677662</v>
      </c>
      <c r="AN40" s="19">
        <v>5.4653978421511026E-2</v>
      </c>
      <c r="AO40" s="19">
        <v>6.3786515608576844E-2</v>
      </c>
      <c r="AP40" s="19">
        <v>-4.8729891273013609E-2</v>
      </c>
      <c r="AQ40" s="19">
        <v>3.3416398778538359E-2</v>
      </c>
      <c r="AR40" s="19">
        <v>-1.2706402896562996E-2</v>
      </c>
      <c r="AS40" s="19">
        <v>3.2775440454681365E-2</v>
      </c>
      <c r="AT40" s="19">
        <v>-2.6010990697146186E-3</v>
      </c>
      <c r="AU40" s="19">
        <v>3.8470560218688443E-2</v>
      </c>
      <c r="AV40" s="19">
        <v>6.597986393178179E-2</v>
      </c>
      <c r="AW40" s="19">
        <v>4.9161107809175431E-2</v>
      </c>
      <c r="AX40" s="19">
        <v>8.9626725284055186E-2</v>
      </c>
      <c r="AY40" s="19">
        <v>-4.0427458321667109E-2</v>
      </c>
      <c r="AZ40" s="19">
        <v>-4.0184464547734888E-2</v>
      </c>
      <c r="BA40" s="19">
        <v>5.7393805306567174E-2</v>
      </c>
      <c r="BB40" s="19">
        <v>6.7813002389712079E-3</v>
      </c>
      <c r="BC40" s="19">
        <v>8.3333367487723464E-3</v>
      </c>
      <c r="BD40" s="19">
        <v>5.6667726060014079E-2</v>
      </c>
      <c r="BE40" s="19">
        <v>2.837211682699968E-2</v>
      </c>
      <c r="BF40" s="19">
        <v>-5.0129539579894078E-2</v>
      </c>
      <c r="BG40" s="19">
        <v>-1.301856620728619E-2</v>
      </c>
      <c r="BH40" s="19">
        <v>2.4747408835814333E-3</v>
      </c>
      <c r="BI40" s="19">
        <v>2.7902369921708581E-2</v>
      </c>
      <c r="BJ40" s="19">
        <v>5.6180319335211559E-2</v>
      </c>
      <c r="BK40" s="19">
        <v>5.1101083690292232E-2</v>
      </c>
      <c r="BL40" s="19">
        <v>-2.9589892910485971E-2</v>
      </c>
      <c r="BM40" s="19">
        <v>2.8076538245262128E-2</v>
      </c>
      <c r="BN40" s="19">
        <v>8.9147888371922113E-3</v>
      </c>
      <c r="BO40" s="19">
        <v>4.6327548220449724E-2</v>
      </c>
      <c r="BP40" s="20">
        <v>-9.7730668128132026E-4</v>
      </c>
    </row>
    <row r="41" spans="1:68" x14ac:dyDescent="0.2">
      <c r="A41" s="1" t="s">
        <v>45</v>
      </c>
      <c r="B41" s="6">
        <v>1</v>
      </c>
      <c r="C41" s="11">
        <v>29</v>
      </c>
      <c r="D41" s="11">
        <v>60</v>
      </c>
      <c r="E41" s="10">
        <v>3719</v>
      </c>
      <c r="F41" s="11">
        <v>1.3</v>
      </c>
      <c r="G41" s="11">
        <v>51</v>
      </c>
      <c r="H41" s="11">
        <v>29</v>
      </c>
      <c r="I41" s="11">
        <v>157</v>
      </c>
      <c r="J41" s="29">
        <v>153.58102086245577</v>
      </c>
      <c r="K41" s="29">
        <f t="shared" si="0"/>
        <v>3.4189791375442269</v>
      </c>
      <c r="L41" s="29">
        <f t="shared" si="1"/>
        <v>11.689418342962666</v>
      </c>
      <c r="M41" s="29">
        <f t="shared" si="2"/>
        <v>1257.3281660899661</v>
      </c>
      <c r="R41" s="18">
        <v>4.1464475561741598E-3</v>
      </c>
      <c r="S41" s="19">
        <v>2.5846432217709159E-2</v>
      </c>
      <c r="T41" s="19">
        <v>3.2889477113818864E-2</v>
      </c>
      <c r="U41" s="19">
        <v>-3.6331001598146784E-2</v>
      </c>
      <c r="V41" s="19">
        <v>2.5649692828014221E-2</v>
      </c>
      <c r="W41" s="19">
        <v>1.6707594627386246E-2</v>
      </c>
      <c r="X41" s="19">
        <v>8.4693532214143996E-2</v>
      </c>
      <c r="Y41" s="19">
        <v>8.7912548314919681E-2</v>
      </c>
      <c r="Z41" s="19">
        <v>7.7259753365113981E-3</v>
      </c>
      <c r="AA41" s="19">
        <v>-7.9512466303130219E-2</v>
      </c>
      <c r="AB41" s="19">
        <v>4.9169390688157767E-2</v>
      </c>
      <c r="AC41" s="19">
        <v>5.112961264023326E-2</v>
      </c>
      <c r="AD41" s="19">
        <v>-1.8979487271839512E-2</v>
      </c>
      <c r="AE41" s="19">
        <v>6.0409249606780083E-2</v>
      </c>
      <c r="AF41" s="19">
        <v>3.757577871954243E-2</v>
      </c>
      <c r="AG41" s="19">
        <v>-4.3062390277842201E-3</v>
      </c>
      <c r="AH41" s="19">
        <v>-1.5808240267803711E-2</v>
      </c>
      <c r="AI41" s="19">
        <v>2.5609405710570299E-2</v>
      </c>
      <c r="AJ41" s="19">
        <v>4.4158434174201316E-2</v>
      </c>
      <c r="AK41" s="19">
        <v>-1.7105817374604634E-3</v>
      </c>
      <c r="AL41" s="19">
        <v>5.4144444040241518E-2</v>
      </c>
      <c r="AM41" s="19">
        <v>5.4653978421503602E-2</v>
      </c>
      <c r="AN41" s="19">
        <v>7.8860053746187875E-2</v>
      </c>
      <c r="AO41" s="19">
        <v>4.8631918908431451E-2</v>
      </c>
      <c r="AP41" s="19">
        <v>-4.8328991723728953E-3</v>
      </c>
      <c r="AQ41" s="19">
        <v>1.1702666376723361E-2</v>
      </c>
      <c r="AR41" s="19">
        <v>-2.0393521410731835E-2</v>
      </c>
      <c r="AS41" s="19">
        <v>-1.0100075112067758E-2</v>
      </c>
      <c r="AT41" s="19">
        <v>-3.1366454246203324E-3</v>
      </c>
      <c r="AU41" s="19">
        <v>9.2533191666819281E-3</v>
      </c>
      <c r="AV41" s="19">
        <v>4.6865514183691885E-2</v>
      </c>
      <c r="AW41" s="19">
        <v>6.09492418364323E-2</v>
      </c>
      <c r="AX41" s="19">
        <v>5.4857640526829995E-2</v>
      </c>
      <c r="AY41" s="19">
        <v>2.7660596953432537E-2</v>
      </c>
      <c r="AZ41" s="19">
        <v>-8.0983354317313433E-3</v>
      </c>
      <c r="BA41" s="19">
        <v>4.8661905052725218E-2</v>
      </c>
      <c r="BB41" s="19">
        <v>-2.9891567066500424E-2</v>
      </c>
      <c r="BC41" s="19">
        <v>-3.4946610556458646E-2</v>
      </c>
      <c r="BD41" s="19">
        <v>7.3385852939632235E-3</v>
      </c>
      <c r="BE41" s="19">
        <v>3.6619777427409836E-2</v>
      </c>
      <c r="BF41" s="19">
        <v>3.4967570185777508E-2</v>
      </c>
      <c r="BG41" s="19">
        <v>-2.076646860337724E-2</v>
      </c>
      <c r="BH41" s="19">
        <v>8.5230977082813575E-3</v>
      </c>
      <c r="BI41" s="19">
        <v>5.5273742138998355E-2</v>
      </c>
      <c r="BJ41" s="19">
        <v>3.8844906115672248E-2</v>
      </c>
      <c r="BK41" s="19">
        <v>2.5353458979809784E-2</v>
      </c>
      <c r="BL41" s="19">
        <v>1.6868596308133199E-2</v>
      </c>
      <c r="BM41" s="19">
        <v>2.9314177203389052E-3</v>
      </c>
      <c r="BN41" s="19">
        <v>-1.3167220178588276E-2</v>
      </c>
      <c r="BO41" s="19">
        <v>4.0932419334504505E-2</v>
      </c>
      <c r="BP41" s="20">
        <v>-1.5537063010824137E-2</v>
      </c>
    </row>
    <row r="42" spans="1:68" x14ac:dyDescent="0.2">
      <c r="A42" s="1" t="s">
        <v>46</v>
      </c>
      <c r="B42" s="6">
        <v>1</v>
      </c>
      <c r="C42" s="11">
        <v>30.7</v>
      </c>
      <c r="D42" s="11">
        <v>50.2</v>
      </c>
      <c r="E42" s="10">
        <v>3971</v>
      </c>
      <c r="F42" s="11">
        <v>8</v>
      </c>
      <c r="G42" s="11">
        <v>52</v>
      </c>
      <c r="H42" s="11">
        <v>44.7</v>
      </c>
      <c r="I42" s="11">
        <v>107.3</v>
      </c>
      <c r="J42" s="29">
        <v>116.88424680123231</v>
      </c>
      <c r="K42" s="29">
        <f t="shared" si="0"/>
        <v>-9.584246801232311</v>
      </c>
      <c r="L42" s="29">
        <f t="shared" si="1"/>
        <v>91.857786746931779</v>
      </c>
      <c r="M42" s="29">
        <f t="shared" si="2"/>
        <v>202.81110726643581</v>
      </c>
      <c r="R42" s="18">
        <v>7.2719349297853952E-3</v>
      </c>
      <c r="S42" s="19">
        <v>-1.1601146298356152E-2</v>
      </c>
      <c r="T42" s="19">
        <v>4.9706631863095978E-2</v>
      </c>
      <c r="U42" s="19">
        <v>-2.65072306941532E-2</v>
      </c>
      <c r="V42" s="19">
        <v>2.9940170204824104E-2</v>
      </c>
      <c r="W42" s="19">
        <v>3.4204609341139336E-2</v>
      </c>
      <c r="X42" s="19">
        <v>5.7931504382821408E-2</v>
      </c>
      <c r="Y42" s="19">
        <v>5.3771085382974371E-2</v>
      </c>
      <c r="Z42" s="19">
        <v>-4.8902368997485596E-2</v>
      </c>
      <c r="AA42" s="19">
        <v>-3.5180251872732493E-2</v>
      </c>
      <c r="AB42" s="19">
        <v>8.7788984563523242E-3</v>
      </c>
      <c r="AC42" s="19">
        <v>1.0520189321844176E-2</v>
      </c>
      <c r="AD42" s="19">
        <v>1.4846098634659438E-2</v>
      </c>
      <c r="AE42" s="19">
        <v>3.2761444173186022E-2</v>
      </c>
      <c r="AF42" s="19">
        <v>2.6752317314714946E-2</v>
      </c>
      <c r="AG42" s="19">
        <v>3.0931981649743472E-2</v>
      </c>
      <c r="AH42" s="19">
        <v>1.6058504752923638E-2</v>
      </c>
      <c r="AI42" s="19">
        <v>-8.6187232385188106E-3</v>
      </c>
      <c r="AJ42" s="19">
        <v>2.1704895394781515E-2</v>
      </c>
      <c r="AK42" s="19">
        <v>3.5303822423292025E-2</v>
      </c>
      <c r="AL42" s="19">
        <v>1.3524011754016824E-2</v>
      </c>
      <c r="AM42" s="19">
        <v>6.3786515608580521E-2</v>
      </c>
      <c r="AN42" s="19">
        <v>4.8631918908446106E-2</v>
      </c>
      <c r="AO42" s="19">
        <v>5.9542485579920035E-2</v>
      </c>
      <c r="AP42" s="19">
        <v>-6.9378627846921337E-3</v>
      </c>
      <c r="AQ42" s="19">
        <v>8.065086852132225E-3</v>
      </c>
      <c r="AR42" s="19">
        <v>7.1480986526966384E-3</v>
      </c>
      <c r="AS42" s="19">
        <v>1.6616219203257787E-2</v>
      </c>
      <c r="AT42" s="19">
        <v>7.0644439973044371E-3</v>
      </c>
      <c r="AU42" s="19">
        <v>2.6668302320655313E-2</v>
      </c>
      <c r="AV42" s="19">
        <v>1.96855249996329E-2</v>
      </c>
      <c r="AW42" s="19">
        <v>8.5576006205897226E-2</v>
      </c>
      <c r="AX42" s="19">
        <v>3.1188666832346217E-2</v>
      </c>
      <c r="AY42" s="19">
        <v>-2.196489615613656E-2</v>
      </c>
      <c r="AZ42" s="19">
        <v>6.3713633583730306E-3</v>
      </c>
      <c r="BA42" s="19">
        <v>3.8477882717836975E-2</v>
      </c>
      <c r="BB42" s="19">
        <v>1.6012345617654328E-3</v>
      </c>
      <c r="BC42" s="19">
        <v>-7.9105733910568299E-3</v>
      </c>
      <c r="BD42" s="19">
        <v>2.0406861884079808E-2</v>
      </c>
      <c r="BE42" s="19">
        <v>1.4703082526285704E-2</v>
      </c>
      <c r="BF42" s="19">
        <v>-8.3979595854362654E-3</v>
      </c>
      <c r="BG42" s="19">
        <v>1.2529215408772658E-2</v>
      </c>
      <c r="BH42" s="19">
        <v>1.0262282941716355E-2</v>
      </c>
      <c r="BI42" s="19">
        <v>3.9548079116888235E-2</v>
      </c>
      <c r="BJ42" s="19">
        <v>8.9606081139171859E-2</v>
      </c>
      <c r="BK42" s="19">
        <v>5.4823373055661775E-2</v>
      </c>
      <c r="BL42" s="19">
        <v>-1.8888097482853972E-2</v>
      </c>
      <c r="BM42" s="19">
        <v>2.959943177410887E-2</v>
      </c>
      <c r="BN42" s="19">
        <v>4.3562483232859606E-3</v>
      </c>
      <c r="BO42" s="19">
        <v>4.479128682334893E-2</v>
      </c>
      <c r="BP42" s="20">
        <v>9.8513177296093712E-3</v>
      </c>
    </row>
    <row r="43" spans="1:68" x14ac:dyDescent="0.2">
      <c r="A43" s="1" t="s">
        <v>47</v>
      </c>
      <c r="B43" s="6">
        <v>1</v>
      </c>
      <c r="C43" s="11">
        <v>29.2</v>
      </c>
      <c r="D43" s="11">
        <v>46.4</v>
      </c>
      <c r="E43" s="10">
        <v>3959</v>
      </c>
      <c r="F43" s="11">
        <v>2.7</v>
      </c>
      <c r="G43" s="11">
        <v>50.9</v>
      </c>
      <c r="H43" s="11">
        <v>40.200000000000003</v>
      </c>
      <c r="I43" s="11">
        <v>123.9</v>
      </c>
      <c r="J43" s="29">
        <v>124.02057903421917</v>
      </c>
      <c r="K43" s="29">
        <f t="shared" si="0"/>
        <v>-0.12057903421916194</v>
      </c>
      <c r="L43" s="29">
        <f t="shared" si="1"/>
        <v>1.4539303493225826E-2</v>
      </c>
      <c r="M43" s="29">
        <f t="shared" si="2"/>
        <v>5.5640484429066435</v>
      </c>
      <c r="R43" s="18">
        <v>0.15516627330195965</v>
      </c>
      <c r="S43" s="19">
        <v>6.8284718695573454E-3</v>
      </c>
      <c r="T43" s="19">
        <v>1.8676488216567311E-2</v>
      </c>
      <c r="U43" s="19">
        <v>9.3378351361976045E-2</v>
      </c>
      <c r="V43" s="19">
        <v>-2.6809026019172878E-2</v>
      </c>
      <c r="W43" s="19">
        <v>-1.2908017394240967E-2</v>
      </c>
      <c r="X43" s="19">
        <v>-7.3718600203283274E-2</v>
      </c>
      <c r="Y43" s="19">
        <v>-1.002319806879888E-2</v>
      </c>
      <c r="Z43" s="19">
        <v>0.15855097888638164</v>
      </c>
      <c r="AA43" s="19">
        <v>4.7896409631218745E-2</v>
      </c>
      <c r="AB43" s="19">
        <v>8.8085801223661331E-2</v>
      </c>
      <c r="AC43" s="19">
        <v>-5.8563198195388855E-2</v>
      </c>
      <c r="AD43" s="19">
        <v>2.5666663914723192E-2</v>
      </c>
      <c r="AE43" s="19">
        <v>-3.0154490668548917E-2</v>
      </c>
      <c r="AF43" s="19">
        <v>-2.399968699284688E-2</v>
      </c>
      <c r="AG43" s="19">
        <v>-8.2180970336234449E-3</v>
      </c>
      <c r="AH43" s="19">
        <v>6.562884579741312E-3</v>
      </c>
      <c r="AI43" s="19">
        <v>-1.68328141760965E-2</v>
      </c>
      <c r="AJ43" s="19">
        <v>0.15730437873126274</v>
      </c>
      <c r="AK43" s="19">
        <v>2.0533016095314202E-2</v>
      </c>
      <c r="AL43" s="19">
        <v>-1.3124459440440134E-2</v>
      </c>
      <c r="AM43" s="19">
        <v>-4.8729891273027723E-2</v>
      </c>
      <c r="AN43" s="19">
        <v>-4.8328991723633405E-3</v>
      </c>
      <c r="AO43" s="19">
        <v>-6.9378627847058727E-3</v>
      </c>
      <c r="AP43" s="19">
        <v>0.2202682939595911</v>
      </c>
      <c r="AQ43" s="19">
        <v>-1.2304785309037614E-2</v>
      </c>
      <c r="AR43" s="19">
        <v>7.5645805185207415E-3</v>
      </c>
      <c r="AS43" s="19">
        <v>-1.9080254604170344E-2</v>
      </c>
      <c r="AT43" s="19">
        <v>-3.7869425641679499E-3</v>
      </c>
      <c r="AU43" s="19">
        <v>-3.1128008566800147E-2</v>
      </c>
      <c r="AV43" s="19">
        <v>-6.3626613988019262E-2</v>
      </c>
      <c r="AW43" s="19">
        <v>8.3875036413099568E-2</v>
      </c>
      <c r="AX43" s="19">
        <v>-6.216402898824995E-2</v>
      </c>
      <c r="AY43" s="19">
        <v>4.309935040937718E-2</v>
      </c>
      <c r="AZ43" s="19">
        <v>4.1922069181937166E-2</v>
      </c>
      <c r="BA43" s="19">
        <v>-1.1764928441966454E-2</v>
      </c>
      <c r="BB43" s="19">
        <v>3.2077732210960053E-2</v>
      </c>
      <c r="BC43" s="19">
        <v>-4.3685692110542629E-2</v>
      </c>
      <c r="BD43" s="19">
        <v>-7.0663929904855316E-3</v>
      </c>
      <c r="BE43" s="19">
        <v>-5.3248315837210368E-2</v>
      </c>
      <c r="BF43" s="19">
        <v>0.13519025916977476</v>
      </c>
      <c r="BG43" s="19">
        <v>3.8244551164957272E-2</v>
      </c>
      <c r="BH43" s="19">
        <v>8.1424443742233094E-2</v>
      </c>
      <c r="BI43" s="19">
        <v>4.9785953324109511E-2</v>
      </c>
      <c r="BJ43" s="19">
        <v>8.3656506783036683E-2</v>
      </c>
      <c r="BK43" s="19">
        <v>2.1434570562876148E-2</v>
      </c>
      <c r="BL43" s="19">
        <v>1.6684204498492616E-2</v>
      </c>
      <c r="BM43" s="19">
        <v>1.0156933213348179E-3</v>
      </c>
      <c r="BN43" s="19">
        <v>2.0767049835318879E-2</v>
      </c>
      <c r="BO43" s="19">
        <v>-3.7701310033878832E-3</v>
      </c>
      <c r="BP43" s="20">
        <v>-9.1816770809346471E-3</v>
      </c>
    </row>
    <row r="44" spans="1:68" x14ac:dyDescent="0.2">
      <c r="A44" s="1" t="s">
        <v>48</v>
      </c>
      <c r="B44" s="6">
        <v>1</v>
      </c>
      <c r="C44" s="11">
        <v>24.8</v>
      </c>
      <c r="D44" s="11">
        <v>37.799999999999997</v>
      </c>
      <c r="E44" s="10">
        <v>2990</v>
      </c>
      <c r="F44" s="11">
        <v>30.5</v>
      </c>
      <c r="G44" s="11">
        <v>50.9</v>
      </c>
      <c r="H44" s="11">
        <v>34.299999999999997</v>
      </c>
      <c r="I44" s="11">
        <v>103.6</v>
      </c>
      <c r="J44" s="29">
        <v>115.44461195118694</v>
      </c>
      <c r="K44" s="29">
        <f t="shared" si="0"/>
        <v>-11.844611951186948</v>
      </c>
      <c r="L44" s="29">
        <f t="shared" si="1"/>
        <v>140.2948322742007</v>
      </c>
      <c r="M44" s="29">
        <f t="shared" si="2"/>
        <v>321.88581314878883</v>
      </c>
      <c r="R44" s="18">
        <v>2.4088139369417005E-3</v>
      </c>
      <c r="S44" s="19">
        <v>-6.6568757930964367E-2</v>
      </c>
      <c r="T44" s="19">
        <v>1.9240365130532913E-3</v>
      </c>
      <c r="U44" s="19">
        <v>4.1511684016887235E-2</v>
      </c>
      <c r="V44" s="19">
        <v>1.2904718922875431E-2</v>
      </c>
      <c r="W44" s="19">
        <v>1.4509297163642798E-2</v>
      </c>
      <c r="X44" s="19">
        <v>2.7730515764613689E-2</v>
      </c>
      <c r="Y44" s="19">
        <v>9.2714896562230698E-3</v>
      </c>
      <c r="Z44" s="19">
        <v>1.5408994041145485E-2</v>
      </c>
      <c r="AA44" s="19">
        <v>4.4006176410919112E-2</v>
      </c>
      <c r="AB44" s="19">
        <v>2.0738854825311785E-2</v>
      </c>
      <c r="AC44" s="19">
        <v>-9.3608186941679244E-3</v>
      </c>
      <c r="AD44" s="19">
        <v>9.0193678594250593E-3</v>
      </c>
      <c r="AE44" s="19">
        <v>3.110880185143701E-2</v>
      </c>
      <c r="AF44" s="19">
        <v>4.0982099180177478E-2</v>
      </c>
      <c r="AG44" s="19">
        <v>2.7842285309802327E-2</v>
      </c>
      <c r="AH44" s="19">
        <v>2.0043111931809118E-2</v>
      </c>
      <c r="AI44" s="19">
        <v>6.8677609816521379E-2</v>
      </c>
      <c r="AJ44" s="19">
        <v>-1.0829867658629644E-2</v>
      </c>
      <c r="AK44" s="19">
        <v>2.2688206363060646E-2</v>
      </c>
      <c r="AL44" s="19">
        <v>3.1807653586840762E-2</v>
      </c>
      <c r="AM44" s="19">
        <v>3.3416398778528256E-2</v>
      </c>
      <c r="AN44" s="19">
        <v>1.1702666376732403E-2</v>
      </c>
      <c r="AO44" s="19">
        <v>8.0650868521201374E-3</v>
      </c>
      <c r="AP44" s="19">
        <v>-1.2304785309038113E-2</v>
      </c>
      <c r="AQ44" s="19">
        <v>5.3812674213086012E-2</v>
      </c>
      <c r="AR44" s="19">
        <v>1.4929603489593463E-2</v>
      </c>
      <c r="AS44" s="19">
        <v>3.5649362774860527E-2</v>
      </c>
      <c r="AT44" s="19">
        <v>-1.3704549912584768E-2</v>
      </c>
      <c r="AU44" s="19">
        <v>3.6822595603080099E-2</v>
      </c>
      <c r="AV44" s="19">
        <v>4.8748153180084804E-2</v>
      </c>
      <c r="AW44" s="19">
        <v>-3.1255894881137891E-2</v>
      </c>
      <c r="AX44" s="19">
        <v>5.2094022558133543E-2</v>
      </c>
      <c r="AY44" s="19">
        <v>5.0668996756925655E-2</v>
      </c>
      <c r="AZ44" s="19">
        <v>5.6819472132446786E-3</v>
      </c>
      <c r="BA44" s="19">
        <v>2.8666523170890881E-2</v>
      </c>
      <c r="BB44" s="19">
        <v>3.366892040198094E-2</v>
      </c>
      <c r="BC44" s="19">
        <v>5.5013660291184263E-2</v>
      </c>
      <c r="BD44" s="19">
        <v>4.3253003319198291E-2</v>
      </c>
      <c r="BE44" s="19">
        <v>5.1720529301302068E-2</v>
      </c>
      <c r="BF44" s="19">
        <v>9.694160334699109E-3</v>
      </c>
      <c r="BG44" s="19">
        <v>1.3903110571774561E-2</v>
      </c>
      <c r="BH44" s="19">
        <v>2.6194658010890659E-2</v>
      </c>
      <c r="BI44" s="19">
        <v>5.505113134158468E-3</v>
      </c>
      <c r="BJ44" s="19">
        <v>-4.4703273604600122E-2</v>
      </c>
      <c r="BK44" s="19">
        <v>6.4304029788636863E-3</v>
      </c>
      <c r="BL44" s="19">
        <v>3.9490642376179663E-2</v>
      </c>
      <c r="BM44" s="19">
        <v>-4.2155558977134688E-4</v>
      </c>
      <c r="BN44" s="19">
        <v>5.3553271444630665E-2</v>
      </c>
      <c r="BO44" s="19">
        <v>1.4762468782230392E-2</v>
      </c>
      <c r="BP44" s="20">
        <v>1.3117814516329707E-2</v>
      </c>
    </row>
    <row r="45" spans="1:68" x14ac:dyDescent="0.2">
      <c r="A45" s="1" t="s">
        <v>49</v>
      </c>
      <c r="B45" s="6">
        <v>1</v>
      </c>
      <c r="C45" s="11">
        <v>27.4</v>
      </c>
      <c r="D45" s="11">
        <v>53.3</v>
      </c>
      <c r="E45" s="10">
        <v>3123</v>
      </c>
      <c r="F45" s="11">
        <v>0.3</v>
      </c>
      <c r="G45" s="11">
        <v>50.3</v>
      </c>
      <c r="H45" s="11">
        <v>38.5</v>
      </c>
      <c r="I45" s="11">
        <v>92.7</v>
      </c>
      <c r="J45" s="29">
        <v>104.92657848644066</v>
      </c>
      <c r="K45" s="29">
        <f t="shared" si="0"/>
        <v>-12.226578486440658</v>
      </c>
      <c r="L45" s="29">
        <f t="shared" si="1"/>
        <v>149.48922148509354</v>
      </c>
      <c r="M45" s="29">
        <f t="shared" si="2"/>
        <v>831.8134602076118</v>
      </c>
      <c r="R45" s="18">
        <v>-1.1971124874177064E-2</v>
      </c>
      <c r="S45" s="19">
        <v>6.1819463234528721E-2</v>
      </c>
      <c r="T45" s="19">
        <v>2.359902415068741E-2</v>
      </c>
      <c r="U45" s="19">
        <v>2.7059229487352614E-2</v>
      </c>
      <c r="V45" s="19">
        <v>2.0714212980066829E-2</v>
      </c>
      <c r="W45" s="19">
        <v>6.4116595381812858E-2</v>
      </c>
      <c r="X45" s="19">
        <v>-4.7519781295365104E-2</v>
      </c>
      <c r="Y45" s="19">
        <v>-3.6666860039676549E-2</v>
      </c>
      <c r="Z45" s="19">
        <v>-1.7000017132717815E-2</v>
      </c>
      <c r="AA45" s="19">
        <v>4.2561105048064679E-2</v>
      </c>
      <c r="AB45" s="19">
        <v>-1.4253165570576043E-2</v>
      </c>
      <c r="AC45" s="19">
        <v>4.143872158399052E-2</v>
      </c>
      <c r="AD45" s="19">
        <v>7.9568445354906564E-2</v>
      </c>
      <c r="AE45" s="19">
        <v>-2.5846608351922429E-2</v>
      </c>
      <c r="AF45" s="19">
        <v>2.8181722166939482E-2</v>
      </c>
      <c r="AG45" s="19">
        <v>3.9861859946276904E-2</v>
      </c>
      <c r="AH45" s="19">
        <v>4.6365569386074654E-2</v>
      </c>
      <c r="AI45" s="19">
        <v>3.0508952880900053E-2</v>
      </c>
      <c r="AJ45" s="19">
        <v>-2.113734468987799E-2</v>
      </c>
      <c r="AK45" s="19">
        <v>3.6571101726351377E-2</v>
      </c>
      <c r="AL45" s="19">
        <v>3.4091885938101751E-3</v>
      </c>
      <c r="AM45" s="19">
        <v>-1.2706402896571198E-2</v>
      </c>
      <c r="AN45" s="19">
        <v>-2.039352141071174E-2</v>
      </c>
      <c r="AO45" s="19">
        <v>7.1480986526912954E-3</v>
      </c>
      <c r="AP45" s="19">
        <v>7.5645805185261816E-3</v>
      </c>
      <c r="AQ45" s="19">
        <v>1.4929603489602844E-2</v>
      </c>
      <c r="AR45" s="19">
        <v>7.5357499881268636E-2</v>
      </c>
      <c r="AS45" s="19">
        <v>5.6612060434172551E-2</v>
      </c>
      <c r="AT45" s="19">
        <v>3.7470979321052755E-2</v>
      </c>
      <c r="AU45" s="19">
        <v>4.8596808315420625E-2</v>
      </c>
      <c r="AV45" s="19">
        <v>-2.1126282470423044E-2</v>
      </c>
      <c r="AW45" s="19">
        <v>2.1546996655991135E-4</v>
      </c>
      <c r="AX45" s="19">
        <v>-3.0678446728573151E-2</v>
      </c>
      <c r="AY45" s="19">
        <v>2.1827699635759146E-2</v>
      </c>
      <c r="AZ45" s="19">
        <v>5.0098952775561825E-2</v>
      </c>
      <c r="BA45" s="19">
        <v>-1.8695318586762419E-3</v>
      </c>
      <c r="BB45" s="19">
        <v>3.9852268511420069E-2</v>
      </c>
      <c r="BC45" s="19">
        <v>9.2774765978658857E-2</v>
      </c>
      <c r="BD45" s="19">
        <v>-9.296808081128316E-3</v>
      </c>
      <c r="BE45" s="19">
        <v>-2.9080334997437837E-3</v>
      </c>
      <c r="BF45" s="19">
        <v>-9.2492743251651466E-4</v>
      </c>
      <c r="BG45" s="19">
        <v>5.5403449745834943E-2</v>
      </c>
      <c r="BH45" s="19">
        <v>-4.9290862175488392E-3</v>
      </c>
      <c r="BI45" s="19">
        <v>-2.0683300612759664E-2</v>
      </c>
      <c r="BJ45" s="19">
        <v>4.5684548674561024E-2</v>
      </c>
      <c r="BK45" s="19">
        <v>2.3499307821703994E-2</v>
      </c>
      <c r="BL45" s="19">
        <v>3.8988873150537007E-2</v>
      </c>
      <c r="BM45" s="19">
        <v>4.2186232514397529E-2</v>
      </c>
      <c r="BN45" s="19">
        <v>1.3096302236994956E-2</v>
      </c>
      <c r="BO45" s="19">
        <v>6.8289480333264818E-3</v>
      </c>
      <c r="BP45" s="20">
        <v>7.5999601583622484E-2</v>
      </c>
    </row>
    <row r="46" spans="1:68" x14ac:dyDescent="0.2">
      <c r="A46" s="1" t="s">
        <v>50</v>
      </c>
      <c r="B46" s="6">
        <v>1</v>
      </c>
      <c r="C46" s="11">
        <v>28.1</v>
      </c>
      <c r="D46" s="11">
        <v>41.8</v>
      </c>
      <c r="E46" s="10">
        <v>3119</v>
      </c>
      <c r="F46" s="11">
        <v>15.8</v>
      </c>
      <c r="G46" s="11">
        <v>51.6</v>
      </c>
      <c r="H46" s="11">
        <v>41.6</v>
      </c>
      <c r="I46" s="11">
        <v>99.8</v>
      </c>
      <c r="J46" s="29">
        <v>102.80618042797971</v>
      </c>
      <c r="K46" s="29">
        <f t="shared" si="0"/>
        <v>-3.0061804279797144</v>
      </c>
      <c r="L46" s="29">
        <f t="shared" si="1"/>
        <v>9.0371207655682984</v>
      </c>
      <c r="M46" s="29">
        <f t="shared" si="2"/>
        <v>472.67875432525926</v>
      </c>
      <c r="R46" s="18">
        <v>-2.8377240730326769E-2</v>
      </c>
      <c r="S46" s="19">
        <v>-4.5443831409873153E-2</v>
      </c>
      <c r="T46" s="19">
        <v>2.4186705356483075E-2</v>
      </c>
      <c r="U46" s="19">
        <v>1.1458187402543001E-2</v>
      </c>
      <c r="V46" s="19">
        <v>3.3049169145314791E-2</v>
      </c>
      <c r="W46" s="19">
        <v>7.4347808260167791E-2</v>
      </c>
      <c r="X46" s="19">
        <v>-1.408001163237621E-2</v>
      </c>
      <c r="Y46" s="19">
        <v>-1.6273595912608893E-2</v>
      </c>
      <c r="Z46" s="19">
        <v>3.3868195450829724E-2</v>
      </c>
      <c r="AA46" s="19">
        <v>4.6561401115354478E-2</v>
      </c>
      <c r="AB46" s="19">
        <v>-1.9919012274274617E-2</v>
      </c>
      <c r="AC46" s="19">
        <v>-2.8928123623953722E-3</v>
      </c>
      <c r="AD46" s="19">
        <v>6.0759521321424897E-2</v>
      </c>
      <c r="AE46" s="19">
        <v>-2.1108615657631224E-3</v>
      </c>
      <c r="AF46" s="19">
        <v>4.6500529812800617E-2</v>
      </c>
      <c r="AG46" s="19">
        <v>5.5726252259369238E-2</v>
      </c>
      <c r="AH46" s="19">
        <v>5.1047104189937839E-2</v>
      </c>
      <c r="AI46" s="19">
        <v>2.5352715219361333E-2</v>
      </c>
      <c r="AJ46" s="19">
        <v>-3.8184096973521708E-2</v>
      </c>
      <c r="AK46" s="19">
        <v>4.1247893982378839E-2</v>
      </c>
      <c r="AL46" s="19">
        <v>1.8092184295828789E-2</v>
      </c>
      <c r="AM46" s="19">
        <v>3.2775440454648433E-2</v>
      </c>
      <c r="AN46" s="19">
        <v>-1.0100075112077805E-2</v>
      </c>
      <c r="AO46" s="19">
        <v>1.6616219203226437E-2</v>
      </c>
      <c r="AP46" s="19">
        <v>-1.9080254604185304E-2</v>
      </c>
      <c r="AQ46" s="19">
        <v>3.5649362774845775E-2</v>
      </c>
      <c r="AR46" s="19">
        <v>5.6612060434153483E-2</v>
      </c>
      <c r="AS46" s="19">
        <v>7.1306195114841209E-2</v>
      </c>
      <c r="AT46" s="19">
        <v>9.6001695211322402E-3</v>
      </c>
      <c r="AU46" s="19">
        <v>6.3003333852113763E-2</v>
      </c>
      <c r="AV46" s="19">
        <v>8.7752697804083096E-3</v>
      </c>
      <c r="AW46" s="19">
        <v>-1.4235874984344588E-2</v>
      </c>
      <c r="AX46" s="19">
        <v>1.375250312703765E-2</v>
      </c>
      <c r="AY46" s="19">
        <v>1.251770805976038E-2</v>
      </c>
      <c r="AZ46" s="19">
        <v>5.6773102007888349E-3</v>
      </c>
      <c r="BA46" s="19">
        <v>1.8496189288995969E-2</v>
      </c>
      <c r="BB46" s="19">
        <v>3.8317753191659393E-2</v>
      </c>
      <c r="BC46" s="19">
        <v>0.10732226637842135</v>
      </c>
      <c r="BD46" s="19">
        <v>1.2473647956439599E-2</v>
      </c>
      <c r="BE46" s="19">
        <v>1.562539834659921E-3</v>
      </c>
      <c r="BF46" s="19">
        <v>-2.8271268038155356E-2</v>
      </c>
      <c r="BG46" s="19">
        <v>3.1436605267640638E-2</v>
      </c>
      <c r="BH46" s="19">
        <v>-1.2019093887101345E-2</v>
      </c>
      <c r="BI46" s="19">
        <v>-2.75587644032593E-2</v>
      </c>
      <c r="BJ46" s="19">
        <v>3.9404119625523107E-2</v>
      </c>
      <c r="BK46" s="19">
        <v>2.7813919414062457E-2</v>
      </c>
      <c r="BL46" s="19">
        <v>3.1368191859454497E-2</v>
      </c>
      <c r="BM46" s="19">
        <v>3.5725883215228918E-2</v>
      </c>
      <c r="BN46" s="19">
        <v>1.1571787168240449E-2</v>
      </c>
      <c r="BO46" s="19">
        <v>1.0430897125314448E-2</v>
      </c>
      <c r="BP46" s="20">
        <v>6.4139753230372104E-2</v>
      </c>
    </row>
    <row r="47" spans="1:68" x14ac:dyDescent="0.2">
      <c r="A47" s="1" t="s">
        <v>51</v>
      </c>
      <c r="B47" s="6">
        <v>1</v>
      </c>
      <c r="C47" s="11">
        <v>26.4</v>
      </c>
      <c r="D47" s="11">
        <v>47.4</v>
      </c>
      <c r="E47" s="10">
        <v>3606</v>
      </c>
      <c r="F47" s="11">
        <v>12.5</v>
      </c>
      <c r="G47" s="11">
        <v>51</v>
      </c>
      <c r="H47" s="11">
        <v>42</v>
      </c>
      <c r="I47" s="11">
        <v>106.4</v>
      </c>
      <c r="J47" s="29">
        <v>102.15333388516433</v>
      </c>
      <c r="K47" s="29">
        <f t="shared" si="0"/>
        <v>4.2466661148356764</v>
      </c>
      <c r="L47" s="29">
        <f t="shared" si="1"/>
        <v>18.034173090893539</v>
      </c>
      <c r="M47" s="29">
        <f t="shared" si="2"/>
        <v>229.25522491349437</v>
      </c>
      <c r="R47" s="18">
        <v>2.1599172125813026E-2</v>
      </c>
      <c r="S47" s="19">
        <v>0.23599064214072182</v>
      </c>
      <c r="T47" s="19">
        <v>9.9100821268369998E-3</v>
      </c>
      <c r="U47" s="19">
        <v>1.2803010353993644E-2</v>
      </c>
      <c r="V47" s="19">
        <v>6.8514477900673998E-2</v>
      </c>
      <c r="W47" s="19">
        <v>-1.430623375836082E-2</v>
      </c>
      <c r="X47" s="19">
        <v>4.9781174393837446E-2</v>
      </c>
      <c r="Y47" s="19">
        <v>1.7326742161248548E-2</v>
      </c>
      <c r="Z47" s="19">
        <v>6.083863435533543E-2</v>
      </c>
      <c r="AA47" s="19">
        <v>0.12283826943442416</v>
      </c>
      <c r="AB47" s="19">
        <v>-4.3756756776685196E-2</v>
      </c>
      <c r="AC47" s="19">
        <v>0.10049716902649083</v>
      </c>
      <c r="AD47" s="19">
        <v>1.7866046681803721E-2</v>
      </c>
      <c r="AE47" s="19">
        <v>2.7953563828176348E-2</v>
      </c>
      <c r="AF47" s="19">
        <v>-5.3679080673490254E-2</v>
      </c>
      <c r="AG47" s="19">
        <v>2.3799844985242236E-2</v>
      </c>
      <c r="AH47" s="19">
        <v>5.8041735662061361E-2</v>
      </c>
      <c r="AI47" s="19">
        <v>-9.4960842445007798E-2</v>
      </c>
      <c r="AJ47" s="19">
        <v>-1.472514227200486E-2</v>
      </c>
      <c r="AK47" s="19">
        <v>2.1821929910095517E-3</v>
      </c>
      <c r="AL47" s="19">
        <v>-1.0094913127058958E-2</v>
      </c>
      <c r="AM47" s="19">
        <v>-2.601099069736601E-3</v>
      </c>
      <c r="AN47" s="19">
        <v>-3.1366454246117281E-3</v>
      </c>
      <c r="AO47" s="19">
        <v>7.0644439972837869E-3</v>
      </c>
      <c r="AP47" s="19">
        <v>-3.7869425641832155E-3</v>
      </c>
      <c r="AQ47" s="19">
        <v>-1.3704549912589348E-2</v>
      </c>
      <c r="AR47" s="19">
        <v>3.7470979321033326E-2</v>
      </c>
      <c r="AS47" s="19">
        <v>9.6001695211329896E-3</v>
      </c>
      <c r="AT47" s="19">
        <v>0.17115640872248</v>
      </c>
      <c r="AU47" s="19">
        <v>-1.5543725393831254E-2</v>
      </c>
      <c r="AV47" s="19">
        <v>4.1971397545340294E-2</v>
      </c>
      <c r="AW47" s="19">
        <v>-1.3161060903120969E-2</v>
      </c>
      <c r="AX47" s="19">
        <v>2.0920405870130804E-2</v>
      </c>
      <c r="AY47" s="19">
        <v>-7.6406165216176047E-2</v>
      </c>
      <c r="AZ47" s="19">
        <v>4.4825808568528691E-2</v>
      </c>
      <c r="BA47" s="19">
        <v>-1.055349950920012E-2</v>
      </c>
      <c r="BB47" s="19">
        <v>4.0117074321459889E-2</v>
      </c>
      <c r="BC47" s="19">
        <v>-1.1806790225210806E-2</v>
      </c>
      <c r="BD47" s="19">
        <v>4.9275894612246463E-2</v>
      </c>
      <c r="BE47" s="19">
        <v>9.2973852583936867E-3</v>
      </c>
      <c r="BF47" s="19">
        <v>-4.0340166632990893E-2</v>
      </c>
      <c r="BG47" s="19">
        <v>3.4727523311433001E-2</v>
      </c>
      <c r="BH47" s="19">
        <v>3.8143855597692622E-3</v>
      </c>
      <c r="BI47" s="19">
        <v>8.8872823542359425E-3</v>
      </c>
      <c r="BJ47" s="19">
        <v>-9.1133010699946393E-3</v>
      </c>
      <c r="BK47" s="19">
        <v>1.6199046296028474E-3</v>
      </c>
      <c r="BL47" s="19">
        <v>-2.4677230194311617E-2</v>
      </c>
      <c r="BM47" s="19">
        <v>8.2733560178612248E-2</v>
      </c>
      <c r="BN47" s="19">
        <v>7.4975442220792665E-5</v>
      </c>
      <c r="BO47" s="19">
        <v>1.3281953303783955E-2</v>
      </c>
      <c r="BP47" s="20">
        <v>4.9571834483651489E-2</v>
      </c>
    </row>
    <row r="48" spans="1:68" x14ac:dyDescent="0.2">
      <c r="A48" s="1" t="s">
        <v>52</v>
      </c>
      <c r="B48" s="6">
        <v>1</v>
      </c>
      <c r="C48" s="11">
        <v>23.1</v>
      </c>
      <c r="D48" s="11">
        <v>67.3</v>
      </c>
      <c r="E48" s="10">
        <v>3227</v>
      </c>
      <c r="F48" s="11">
        <v>0.6</v>
      </c>
      <c r="G48" s="11">
        <v>50.6</v>
      </c>
      <c r="H48" s="11">
        <v>36.6</v>
      </c>
      <c r="I48" s="11">
        <v>65.5</v>
      </c>
      <c r="J48" s="29">
        <v>92.572607351871881</v>
      </c>
      <c r="K48" s="29">
        <f t="shared" si="0"/>
        <v>-27.072607351871881</v>
      </c>
      <c r="L48" s="29">
        <f t="shared" si="1"/>
        <v>732.92606882862742</v>
      </c>
      <c r="M48" s="29">
        <f t="shared" si="2"/>
        <v>3140.6134602076113</v>
      </c>
      <c r="R48" s="18">
        <v>-3.8287028143781821E-2</v>
      </c>
      <c r="S48" s="19">
        <v>-5.1726338242569975E-2</v>
      </c>
      <c r="T48" s="19">
        <v>2.9362758656119793E-2</v>
      </c>
      <c r="U48" s="19">
        <v>-2.0416016339479121E-3</v>
      </c>
      <c r="V48" s="19">
        <v>2.4310568325566578E-2</v>
      </c>
      <c r="W48" s="19">
        <v>7.7066405836005991E-2</v>
      </c>
      <c r="X48" s="19">
        <v>-3.3529067937554946E-3</v>
      </c>
      <c r="Y48" s="19">
        <v>-1.4036725094594554E-3</v>
      </c>
      <c r="Z48" s="19">
        <v>-1.3361657744569766E-2</v>
      </c>
      <c r="AA48" s="19">
        <v>-2.9662624069104193E-3</v>
      </c>
      <c r="AB48" s="19">
        <v>-3.7785436904397424E-3</v>
      </c>
      <c r="AC48" s="19">
        <v>9.8444274855014197E-3</v>
      </c>
      <c r="AD48" s="19">
        <v>5.5035602382470405E-2</v>
      </c>
      <c r="AE48" s="19">
        <v>4.6415330300187824E-3</v>
      </c>
      <c r="AF48" s="19">
        <v>6.2760642972636949E-2</v>
      </c>
      <c r="AG48" s="19">
        <v>4.5862874609215391E-2</v>
      </c>
      <c r="AH48" s="19">
        <v>3.3245561616443889E-2</v>
      </c>
      <c r="AI48" s="19">
        <v>5.5424025654073727E-2</v>
      </c>
      <c r="AJ48" s="19">
        <v>-3.1576980862485365E-2</v>
      </c>
      <c r="AK48" s="19">
        <v>3.8180898457096782E-2</v>
      </c>
      <c r="AL48" s="19">
        <v>2.9959279139091549E-2</v>
      </c>
      <c r="AM48" s="19">
        <v>3.8470560218676411E-2</v>
      </c>
      <c r="AN48" s="19">
        <v>9.2533191666885756E-3</v>
      </c>
      <c r="AO48" s="19">
        <v>2.6668302320642878E-2</v>
      </c>
      <c r="AP48" s="19">
        <v>-3.112800856679826E-2</v>
      </c>
      <c r="AQ48" s="19">
        <v>3.6822595603081182E-2</v>
      </c>
      <c r="AR48" s="19">
        <v>4.8596808315415241E-2</v>
      </c>
      <c r="AS48" s="19">
        <v>6.3003333852130861E-2</v>
      </c>
      <c r="AT48" s="19">
        <v>-1.5543725393820151E-2</v>
      </c>
      <c r="AU48" s="19">
        <v>6.6345057429388732E-2</v>
      </c>
      <c r="AV48" s="19">
        <v>1.0521377824911277E-2</v>
      </c>
      <c r="AW48" s="19">
        <v>3.1276061146950918E-3</v>
      </c>
      <c r="AX48" s="19">
        <v>1.6842779838841117E-2</v>
      </c>
      <c r="AY48" s="19">
        <v>3.3861152422636931E-2</v>
      </c>
      <c r="AZ48" s="19">
        <v>7.0789582064877052E-3</v>
      </c>
      <c r="BA48" s="19">
        <v>2.8560703960500349E-2</v>
      </c>
      <c r="BB48" s="19">
        <v>2.145469030963619E-2</v>
      </c>
      <c r="BC48" s="19">
        <v>9.7613612907386516E-2</v>
      </c>
      <c r="BD48" s="19">
        <v>1.0675248708997276E-3</v>
      </c>
      <c r="BE48" s="19">
        <v>1.5641134566804563E-2</v>
      </c>
      <c r="BF48" s="19">
        <v>-1.4194140851661041E-2</v>
      </c>
      <c r="BG48" s="19">
        <v>2.4639717117811218E-2</v>
      </c>
      <c r="BH48" s="19">
        <v>-1.2944180689581447E-2</v>
      </c>
      <c r="BI48" s="19">
        <v>-1.4847019664564809E-2</v>
      </c>
      <c r="BJ48" s="19">
        <v>4.4328818506781456E-2</v>
      </c>
      <c r="BK48" s="19">
        <v>3.1826035034940636E-2</v>
      </c>
      <c r="BL48" s="19">
        <v>4.042887621747393E-2</v>
      </c>
      <c r="BM48" s="19">
        <v>2.2047744584390752E-2</v>
      </c>
      <c r="BN48" s="19">
        <v>1.0463119053625264E-2</v>
      </c>
      <c r="BO48" s="19">
        <v>1.9194867715965097E-2</v>
      </c>
      <c r="BP48" s="20">
        <v>5.3598792870794221E-2</v>
      </c>
    </row>
    <row r="49" spans="1:68" x14ac:dyDescent="0.2">
      <c r="A49" s="1" t="s">
        <v>53</v>
      </c>
      <c r="B49" s="6">
        <v>1</v>
      </c>
      <c r="C49" s="11">
        <v>26.8</v>
      </c>
      <c r="D49" s="11">
        <v>57.1</v>
      </c>
      <c r="E49" s="10">
        <v>3468</v>
      </c>
      <c r="F49" s="11">
        <v>0.2</v>
      </c>
      <c r="G49" s="11">
        <v>51.1</v>
      </c>
      <c r="H49" s="11">
        <v>39.5</v>
      </c>
      <c r="I49" s="11">
        <v>122.6</v>
      </c>
      <c r="J49" s="29">
        <v>104.38384726512001</v>
      </c>
      <c r="K49" s="29">
        <f t="shared" si="0"/>
        <v>18.216152734879984</v>
      </c>
      <c r="L49" s="29">
        <f t="shared" si="1"/>
        <v>331.82822046047551</v>
      </c>
      <c r="M49" s="29">
        <f t="shared" si="2"/>
        <v>1.1211072664359933</v>
      </c>
      <c r="R49" s="18">
        <v>-1.0799311046252535E-2</v>
      </c>
      <c r="S49" s="19">
        <v>7.4498876312642237E-3</v>
      </c>
      <c r="T49" s="19">
        <v>-4.8053689260192795E-3</v>
      </c>
      <c r="U49" s="19">
        <v>4.9230089854046394E-3</v>
      </c>
      <c r="V49" s="19">
        <v>4.6253975356382676E-2</v>
      </c>
      <c r="W49" s="19">
        <v>-2.2789644197398706E-2</v>
      </c>
      <c r="X49" s="19">
        <v>0.12019754903805191</v>
      </c>
      <c r="Y49" s="19">
        <v>6.8031352825874719E-2</v>
      </c>
      <c r="Z49" s="19">
        <v>4.133910688677872E-2</v>
      </c>
      <c r="AA49" s="19">
        <v>4.7006966570159958E-2</v>
      </c>
      <c r="AB49" s="19">
        <v>8.9235017385254981E-3</v>
      </c>
      <c r="AC49" s="19">
        <v>3.899607184569881E-2</v>
      </c>
      <c r="AD49" s="19">
        <v>-4.2969143935793708E-2</v>
      </c>
      <c r="AE49" s="19">
        <v>8.6474057667216345E-2</v>
      </c>
      <c r="AF49" s="19">
        <v>1.7930338425599102E-2</v>
      </c>
      <c r="AG49" s="19">
        <v>1.4979426481673348E-2</v>
      </c>
      <c r="AH49" s="19">
        <v>1.3470852149885776E-2</v>
      </c>
      <c r="AI49" s="19">
        <v>2.2285161723211599E-2</v>
      </c>
      <c r="AJ49" s="19">
        <v>-2.4103330514688243E-2</v>
      </c>
      <c r="AK49" s="19">
        <v>-5.1777235547948233E-3</v>
      </c>
      <c r="AL49" s="19">
        <v>4.9004468078314378E-2</v>
      </c>
      <c r="AM49" s="19">
        <v>6.5979863931772839E-2</v>
      </c>
      <c r="AN49" s="19">
        <v>4.686551418369804E-2</v>
      </c>
      <c r="AO49" s="19">
        <v>1.9685524999619744E-2</v>
      </c>
      <c r="AP49" s="19">
        <v>-6.3626613988026492E-2</v>
      </c>
      <c r="AQ49" s="19">
        <v>4.8748153180081188E-2</v>
      </c>
      <c r="AR49" s="19">
        <v>-2.1126282470439628E-2</v>
      </c>
      <c r="AS49" s="19">
        <v>8.7752697804190927E-3</v>
      </c>
      <c r="AT49" s="19">
        <v>4.19713975453338E-2</v>
      </c>
      <c r="AU49" s="19">
        <v>1.0521377824907252E-2</v>
      </c>
      <c r="AV49" s="19">
        <v>0.1125435892033492</v>
      </c>
      <c r="AW49" s="19">
        <v>-4.5725152901937571E-2</v>
      </c>
      <c r="AX49" s="19">
        <v>0.11398883650482075</v>
      </c>
      <c r="AY49" s="19">
        <v>8.5527818391564758E-3</v>
      </c>
      <c r="AZ49" s="19">
        <v>-1.7647274289029666E-2</v>
      </c>
      <c r="BA49" s="19">
        <v>4.2985135676252104E-2</v>
      </c>
      <c r="BB49" s="19">
        <v>1.3964904194602321E-2</v>
      </c>
      <c r="BC49" s="19">
        <v>-2.8056033336255615E-3</v>
      </c>
      <c r="BD49" s="19">
        <v>7.7042182931921693E-2</v>
      </c>
      <c r="BE49" s="19">
        <v>8.1785344402911977E-2</v>
      </c>
      <c r="BF49" s="19">
        <v>-2.2404934162194384E-2</v>
      </c>
      <c r="BG49" s="19">
        <v>-1.9654890563940548E-2</v>
      </c>
      <c r="BH49" s="19">
        <v>1.7400276235772477E-2</v>
      </c>
      <c r="BI49" s="19">
        <v>2.6558370115755153E-2</v>
      </c>
      <c r="BJ49" s="19">
        <v>-9.1134557434628491E-2</v>
      </c>
      <c r="BK49" s="19">
        <v>-7.7975278609462018E-3</v>
      </c>
      <c r="BL49" s="19">
        <v>1.2668826473046901E-2</v>
      </c>
      <c r="BM49" s="19">
        <v>1.1287683606587745E-2</v>
      </c>
      <c r="BN49" s="19">
        <v>3.8392049919951793E-2</v>
      </c>
      <c r="BO49" s="19">
        <v>2.7792015589598887E-2</v>
      </c>
      <c r="BP49" s="20">
        <v>-1.2207464363392706E-2</v>
      </c>
    </row>
    <row r="50" spans="1:68" x14ac:dyDescent="0.2">
      <c r="A50" s="1" t="s">
        <v>54</v>
      </c>
      <c r="B50" s="6">
        <v>1</v>
      </c>
      <c r="C50" s="11">
        <v>26.8</v>
      </c>
      <c r="D50" s="11">
        <v>47.8</v>
      </c>
      <c r="E50" s="10">
        <v>3712</v>
      </c>
      <c r="F50" s="11">
        <v>18.5</v>
      </c>
      <c r="G50" s="11">
        <v>50.6</v>
      </c>
      <c r="H50" s="11">
        <v>30.2</v>
      </c>
      <c r="I50" s="11">
        <v>124.3</v>
      </c>
      <c r="J50" s="29">
        <v>146.91959651943205</v>
      </c>
      <c r="K50" s="29">
        <f t="shared" si="0"/>
        <v>-22.619596519432051</v>
      </c>
      <c r="L50" s="29">
        <f t="shared" si="1"/>
        <v>511.64614670190252</v>
      </c>
      <c r="M50" s="29">
        <f t="shared" si="2"/>
        <v>7.6111072664360204</v>
      </c>
      <c r="R50" s="18">
        <v>7.4087143559748048E-2</v>
      </c>
      <c r="S50" s="19">
        <v>-1.5725516861580802E-3</v>
      </c>
      <c r="T50" s="19">
        <v>8.349741804638118E-2</v>
      </c>
      <c r="U50" s="19">
        <v>-2.5883369007653215E-2</v>
      </c>
      <c r="V50" s="19">
        <v>3.9852753713666561E-3</v>
      </c>
      <c r="W50" s="19">
        <v>2.8600391648498924E-2</v>
      </c>
      <c r="X50" s="19">
        <v>2.6389807383601194E-2</v>
      </c>
      <c r="Y50" s="19">
        <v>5.9551129769058325E-2</v>
      </c>
      <c r="Z50" s="19">
        <v>-0.10564023564116495</v>
      </c>
      <c r="AA50" s="19">
        <v>-8.9329651104889385E-2</v>
      </c>
      <c r="AB50" s="19">
        <v>3.836341287045323E-2</v>
      </c>
      <c r="AC50" s="19">
        <v>-1.8906801688084618E-2</v>
      </c>
      <c r="AD50" s="19">
        <v>2.7345254069933544E-2</v>
      </c>
      <c r="AE50" s="19">
        <v>3.4536500247609042E-3</v>
      </c>
      <c r="AF50" s="19">
        <v>5.5407340679076711E-3</v>
      </c>
      <c r="AG50" s="19">
        <v>2.03997057047068E-2</v>
      </c>
      <c r="AH50" s="19">
        <v>5.3257822657595821E-4</v>
      </c>
      <c r="AI50" s="19">
        <v>-4.3723953552922468E-2</v>
      </c>
      <c r="AJ50" s="19">
        <v>0.10607926034363171</v>
      </c>
      <c r="AK50" s="19">
        <v>5.4742963019544531E-2</v>
      </c>
      <c r="AL50" s="19">
        <v>-2.1071936035049532E-2</v>
      </c>
      <c r="AM50" s="19">
        <v>4.9161107809163648E-2</v>
      </c>
      <c r="AN50" s="19">
        <v>6.094924183642951E-2</v>
      </c>
      <c r="AO50" s="19">
        <v>8.5576006205883473E-2</v>
      </c>
      <c r="AP50" s="19">
        <v>8.3875036413100873E-2</v>
      </c>
      <c r="AQ50" s="19">
        <v>-3.1255894881140611E-2</v>
      </c>
      <c r="AR50" s="19">
        <v>2.1546996655402717E-4</v>
      </c>
      <c r="AS50" s="19">
        <v>-1.4235874984324604E-2</v>
      </c>
      <c r="AT50" s="19">
        <v>-1.3161060903108479E-2</v>
      </c>
      <c r="AU50" s="19">
        <v>3.1276061146942591E-3</v>
      </c>
      <c r="AV50" s="19">
        <v>-4.5725152901940173E-2</v>
      </c>
      <c r="AW50" s="19">
        <v>0.20516348261580419</v>
      </c>
      <c r="AX50" s="19">
        <v>-2.9031768574466071E-2</v>
      </c>
      <c r="AY50" s="19">
        <v>-4.3517104780583293E-2</v>
      </c>
      <c r="AZ50" s="19">
        <v>3.4393401639788004E-2</v>
      </c>
      <c r="BA50" s="19">
        <v>3.1418285613925387E-2</v>
      </c>
      <c r="BB50" s="19">
        <v>-9.3652849006627542E-3</v>
      </c>
      <c r="BC50" s="19">
        <v>-7.6501669329325506E-2</v>
      </c>
      <c r="BD50" s="19">
        <v>-6.9482644126690474E-3</v>
      </c>
      <c r="BE50" s="19">
        <v>-2.8015013109808799E-2</v>
      </c>
      <c r="BF50" s="19">
        <v>4.0251800357455875E-2</v>
      </c>
      <c r="BG50" s="19">
        <v>3.2843478975635214E-2</v>
      </c>
      <c r="BH50" s="19">
        <v>3.9621559466112871E-2</v>
      </c>
      <c r="BI50" s="19">
        <v>8.2423375076000754E-2</v>
      </c>
      <c r="BJ50" s="19">
        <v>0.20610047658685193</v>
      </c>
      <c r="BK50" s="19">
        <v>9.5326592780847236E-2</v>
      </c>
      <c r="BL50" s="19">
        <v>-5.6554782977138784E-2</v>
      </c>
      <c r="BM50" s="19">
        <v>3.0902735357761585E-2</v>
      </c>
      <c r="BN50" s="19">
        <v>-3.8725012802973968E-3</v>
      </c>
      <c r="BO50" s="19">
        <v>5.9781484948296285E-2</v>
      </c>
      <c r="BP50" s="20">
        <v>-9.3869941185764638E-3</v>
      </c>
    </row>
    <row r="51" spans="1:68" x14ac:dyDescent="0.2">
      <c r="A51" s="1" t="s">
        <v>55</v>
      </c>
      <c r="B51" s="6">
        <v>1</v>
      </c>
      <c r="C51" s="11">
        <v>27.5</v>
      </c>
      <c r="D51" s="11">
        <v>63.5</v>
      </c>
      <c r="E51" s="10">
        <v>4053</v>
      </c>
      <c r="F51" s="11">
        <v>2.1</v>
      </c>
      <c r="G51" s="11">
        <v>50.3</v>
      </c>
      <c r="H51" s="11">
        <v>40.299999999999997</v>
      </c>
      <c r="I51" s="11">
        <v>96.7</v>
      </c>
      <c r="J51" s="29">
        <v>117.15535735777664</v>
      </c>
      <c r="K51" s="29">
        <f t="shared" si="0"/>
        <v>-20.455357357776634</v>
      </c>
      <c r="L51" s="29">
        <f t="shared" si="1"/>
        <v>418.42164463434671</v>
      </c>
      <c r="M51" s="29">
        <f t="shared" si="2"/>
        <v>617.08404844290601</v>
      </c>
      <c r="R51" s="18">
        <v>-1.0569081648287959E-2</v>
      </c>
      <c r="S51" s="19">
        <v>-5.2955526619893861E-2</v>
      </c>
      <c r="T51" s="19">
        <v>3.954677832424161E-3</v>
      </c>
      <c r="U51" s="19">
        <v>-7.192345833144223E-3</v>
      </c>
      <c r="V51" s="19">
        <v>4.9093605823918501E-2</v>
      </c>
      <c r="W51" s="19">
        <v>-1.2480559873242481E-2</v>
      </c>
      <c r="X51" s="19">
        <v>0.13022261473661356</v>
      </c>
      <c r="Y51" s="19">
        <v>7.990425335668408E-2</v>
      </c>
      <c r="Z51" s="19">
        <v>6.041670330846749E-2</v>
      </c>
      <c r="AA51" s="19">
        <v>3.5058176066293745E-2</v>
      </c>
      <c r="AB51" s="19">
        <v>1.0034466180305159E-2</v>
      </c>
      <c r="AC51" s="19">
        <v>8.556116247495249E-3</v>
      </c>
      <c r="AD51" s="19">
        <v>-4.7715932118131243E-2</v>
      </c>
      <c r="AE51" s="19">
        <v>9.2281707697192419E-2</v>
      </c>
      <c r="AF51" s="19">
        <v>2.6695831367124168E-2</v>
      </c>
      <c r="AG51" s="19">
        <v>2.3417302965795323E-2</v>
      </c>
      <c r="AH51" s="19">
        <v>1.4109814107951174E-2</v>
      </c>
      <c r="AI51" s="19">
        <v>1.2061960337025501E-2</v>
      </c>
      <c r="AJ51" s="19">
        <v>-1.8946533091766166E-2</v>
      </c>
      <c r="AK51" s="19">
        <v>2.241107604294322E-3</v>
      </c>
      <c r="AL51" s="19">
        <v>5.1285250617541911E-2</v>
      </c>
      <c r="AM51" s="19">
        <v>8.9626725284047512E-2</v>
      </c>
      <c r="AN51" s="19">
        <v>5.485764052683377E-2</v>
      </c>
      <c r="AO51" s="19">
        <v>3.1188666832333359E-2</v>
      </c>
      <c r="AP51" s="19">
        <v>-6.2164028988252462E-2</v>
      </c>
      <c r="AQ51" s="19">
        <v>5.209402255813167E-2</v>
      </c>
      <c r="AR51" s="19">
        <v>-3.0678446728584718E-2</v>
      </c>
      <c r="AS51" s="19">
        <v>1.375250312705345E-2</v>
      </c>
      <c r="AT51" s="19">
        <v>2.0920405870129388E-2</v>
      </c>
      <c r="AU51" s="19">
        <v>1.6842779838839805E-2</v>
      </c>
      <c r="AV51" s="19">
        <v>0.1139888365048202</v>
      </c>
      <c r="AW51" s="19">
        <v>-2.9031768574462768E-2</v>
      </c>
      <c r="AX51" s="19">
        <v>0.12521079405147842</v>
      </c>
      <c r="AY51" s="19">
        <v>-1.22201366866731E-3</v>
      </c>
      <c r="AZ51" s="19">
        <v>-3.8470408187105662E-2</v>
      </c>
      <c r="BA51" s="19">
        <v>5.3441101299873936E-2</v>
      </c>
      <c r="BB51" s="19">
        <v>9.8479698567672108E-3</v>
      </c>
      <c r="BC51" s="19">
        <v>-3.4537148518015703E-3</v>
      </c>
      <c r="BD51" s="19">
        <v>8.0519435236056924E-2</v>
      </c>
      <c r="BE51" s="19">
        <v>7.2793233780159686E-2</v>
      </c>
      <c r="BF51" s="19">
        <v>-2.9937367234465412E-2</v>
      </c>
      <c r="BG51" s="19">
        <v>-2.9162383603590476E-2</v>
      </c>
      <c r="BH51" s="19">
        <v>1.5719725433489318E-2</v>
      </c>
      <c r="BI51" s="19">
        <v>2.8829123088601777E-2</v>
      </c>
      <c r="BJ51" s="19">
        <v>-6.5420307097545191E-2</v>
      </c>
      <c r="BK51" s="19">
        <v>4.1256471097884939E-3</v>
      </c>
      <c r="BL51" s="19">
        <v>2.0013560533926888E-3</v>
      </c>
      <c r="BM51" s="19">
        <v>9.1105266539611429E-3</v>
      </c>
      <c r="BN51" s="19">
        <v>3.2062375373370505E-2</v>
      </c>
      <c r="BO51" s="19">
        <v>3.267017539348073E-2</v>
      </c>
      <c r="BP51" s="20">
        <v>-1.9536214002285446E-2</v>
      </c>
    </row>
    <row r="52" spans="1:68" x14ac:dyDescent="0.2">
      <c r="A52" s="1" t="s">
        <v>56</v>
      </c>
      <c r="B52" s="6">
        <v>1</v>
      </c>
      <c r="C52" s="11">
        <v>30</v>
      </c>
      <c r="D52" s="11">
        <v>41.6</v>
      </c>
      <c r="E52" s="10">
        <v>3061</v>
      </c>
      <c r="F52" s="11">
        <v>3.9</v>
      </c>
      <c r="G52" s="11">
        <v>51.6</v>
      </c>
      <c r="H52" s="11">
        <v>41.6</v>
      </c>
      <c r="I52" s="11">
        <v>114.5</v>
      </c>
      <c r="J52" s="29">
        <v>106.05379446999689</v>
      </c>
      <c r="K52" s="29">
        <f t="shared" si="0"/>
        <v>8.4462055300031125</v>
      </c>
      <c r="L52" s="29">
        <f t="shared" si="1"/>
        <v>71.33838785505516</v>
      </c>
      <c r="M52" s="29">
        <f t="shared" si="2"/>
        <v>49.578166089965272</v>
      </c>
      <c r="R52" s="18">
        <v>1.9759935490017977E-3</v>
      </c>
      <c r="S52" s="19">
        <v>-3.3235735714132741E-3</v>
      </c>
      <c r="T52" s="19">
        <v>-1.4521992047957663E-2</v>
      </c>
      <c r="U52" s="19">
        <v>5.5664831010293549E-2</v>
      </c>
      <c r="V52" s="19">
        <v>-3.4540297721432037E-2</v>
      </c>
      <c r="W52" s="19">
        <v>3.1192738284664456E-2</v>
      </c>
      <c r="X52" s="19">
        <v>-4.135026754046664E-2</v>
      </c>
      <c r="Y52" s="19">
        <v>-1.6197445933671811E-3</v>
      </c>
      <c r="Z52" s="19">
        <v>2.9499100073180601E-2</v>
      </c>
      <c r="AA52" s="19">
        <v>-6.4158417058338552E-2</v>
      </c>
      <c r="AB52" s="19">
        <v>0.10327568574431883</v>
      </c>
      <c r="AC52" s="19">
        <v>5.4137988188399155E-2</v>
      </c>
      <c r="AD52" s="19">
        <v>2.3321105543466281E-2</v>
      </c>
      <c r="AE52" s="19">
        <v>6.0954572110256955E-3</v>
      </c>
      <c r="AF52" s="19">
        <v>8.3422492469053811E-2</v>
      </c>
      <c r="AG52" s="19">
        <v>-2.8971632753176012E-2</v>
      </c>
      <c r="AH52" s="19">
        <v>-3.3708876932846285E-2</v>
      </c>
      <c r="AI52" s="19">
        <v>0.18851646851094139</v>
      </c>
      <c r="AJ52" s="19">
        <v>4.2785297246967141E-2</v>
      </c>
      <c r="AK52" s="19">
        <v>-1.4956458006071968E-2</v>
      </c>
      <c r="AL52" s="19">
        <v>8.1139733201790215E-2</v>
      </c>
      <c r="AM52" s="19">
        <v>-4.0427458321681264E-2</v>
      </c>
      <c r="AN52" s="19">
        <v>2.7660596953436967E-2</v>
      </c>
      <c r="AO52" s="19">
        <v>-2.1964896156155378E-2</v>
      </c>
      <c r="AP52" s="19">
        <v>4.3099350409357334E-2</v>
      </c>
      <c r="AQ52" s="19">
        <v>5.0668996756909682E-2</v>
      </c>
      <c r="AR52" s="19">
        <v>2.1827699635726061E-2</v>
      </c>
      <c r="AS52" s="19">
        <v>1.2517708059756272E-2</v>
      </c>
      <c r="AT52" s="19">
        <v>-7.6406165216198973E-2</v>
      </c>
      <c r="AU52" s="19">
        <v>3.3861152422621443E-2</v>
      </c>
      <c r="AV52" s="19">
        <v>8.552781839147261E-3</v>
      </c>
      <c r="AW52" s="19">
        <v>-4.3517104780582683E-2</v>
      </c>
      <c r="AX52" s="19">
        <v>-1.2220136686742766E-3</v>
      </c>
      <c r="AY52" s="19">
        <v>0.18961221901234965</v>
      </c>
      <c r="AZ52" s="19">
        <v>3.2982586657309583E-2</v>
      </c>
      <c r="BA52" s="19">
        <v>2.2696726078281347E-2</v>
      </c>
      <c r="BB52" s="19">
        <v>-8.2339241499839871E-3</v>
      </c>
      <c r="BC52" s="19">
        <v>6.8243831215834549E-2</v>
      </c>
      <c r="BD52" s="19">
        <v>-3.9618167759565892E-2</v>
      </c>
      <c r="BE52" s="19">
        <v>5.7016923610738506E-2</v>
      </c>
      <c r="BF52" s="19">
        <v>0.12978478608038421</v>
      </c>
      <c r="BG52" s="19">
        <v>4.9156795246661431E-3</v>
      </c>
      <c r="BH52" s="19">
        <v>2.4660473625540191E-2</v>
      </c>
      <c r="BI52" s="19">
        <v>1.2925109788345573E-2</v>
      </c>
      <c r="BJ52" s="19">
        <v>-6.7222838992519449E-2</v>
      </c>
      <c r="BK52" s="19">
        <v>-2.812775350662676E-2</v>
      </c>
      <c r="BL52" s="19">
        <v>0.13904063430157493</v>
      </c>
      <c r="BM52" s="19">
        <v>-5.3365961604642229E-2</v>
      </c>
      <c r="BN52" s="19">
        <v>2.988354142048158E-2</v>
      </c>
      <c r="BO52" s="19">
        <v>-3.678107496674049E-3</v>
      </c>
      <c r="BP52" s="20">
        <v>9.9579634532755701E-3</v>
      </c>
    </row>
    <row r="53" spans="1:68" x14ac:dyDescent="0.2">
      <c r="A53" s="1" t="s">
        <v>57</v>
      </c>
      <c r="B53" s="6">
        <v>1</v>
      </c>
      <c r="C53" s="11">
        <v>27.2</v>
      </c>
      <c r="D53" s="11">
        <v>54.5</v>
      </c>
      <c r="E53" s="10">
        <v>3812</v>
      </c>
      <c r="F53" s="11">
        <v>2.9</v>
      </c>
      <c r="G53" s="11">
        <v>50.9</v>
      </c>
      <c r="H53" s="11">
        <v>40.200000000000003</v>
      </c>
      <c r="I53" s="11">
        <v>106.4</v>
      </c>
      <c r="J53" s="29">
        <v>111.76720560911832</v>
      </c>
      <c r="K53" s="29">
        <f t="shared" si="0"/>
        <v>-5.3672056091183151</v>
      </c>
      <c r="L53" s="29">
        <f t="shared" si="1"/>
        <v>28.806896050551103</v>
      </c>
      <c r="M53" s="29">
        <f t="shared" si="2"/>
        <v>229.25522491349437</v>
      </c>
      <c r="R53" s="18">
        <v>4.7293610890321192E-2</v>
      </c>
      <c r="S53" s="19">
        <v>0.12651895266312269</v>
      </c>
      <c r="T53" s="19">
        <v>1.5183061330499056E-2</v>
      </c>
      <c r="U53" s="19">
        <v>6.8381025129200593E-2</v>
      </c>
      <c r="V53" s="19">
        <v>-9.4101854374949168E-3</v>
      </c>
      <c r="W53" s="19">
        <v>-9.8094344056309235E-3</v>
      </c>
      <c r="X53" s="19">
        <v>-2.9017119065705671E-2</v>
      </c>
      <c r="Y53" s="19">
        <v>-2.814378783270538E-2</v>
      </c>
      <c r="Z53" s="19">
        <v>-0.13075976964003627</v>
      </c>
      <c r="AA53" s="19">
        <v>4.0993494989111035E-2</v>
      </c>
      <c r="AB53" s="19">
        <v>1.886578049146357E-2</v>
      </c>
      <c r="AC53" s="19">
        <v>5.5978183671487797E-2</v>
      </c>
      <c r="AD53" s="19">
        <v>4.7934627869328811E-2</v>
      </c>
      <c r="AE53" s="19">
        <v>-1.7926993819174675E-2</v>
      </c>
      <c r="AF53" s="19">
        <v>-6.4987003166339097E-3</v>
      </c>
      <c r="AG53" s="19">
        <v>8.8125640591814099E-3</v>
      </c>
      <c r="AH53" s="19">
        <v>1.8194041635064159E-2</v>
      </c>
      <c r="AI53" s="19">
        <v>5.0829770414761388E-2</v>
      </c>
      <c r="AJ53" s="19">
        <v>2.7060865073272433E-2</v>
      </c>
      <c r="AK53" s="19">
        <v>3.0939652291237886E-2</v>
      </c>
      <c r="AL53" s="19">
        <v>-1.8957415325662696E-2</v>
      </c>
      <c r="AM53" s="19">
        <v>-4.0184464547776008E-2</v>
      </c>
      <c r="AN53" s="19">
        <v>-8.0983354317455958E-3</v>
      </c>
      <c r="AO53" s="19">
        <v>6.3713633583313278E-3</v>
      </c>
      <c r="AP53" s="19">
        <v>4.1922069181898808E-2</v>
      </c>
      <c r="AQ53" s="19">
        <v>5.6819472132138144E-3</v>
      </c>
      <c r="AR53" s="19">
        <v>5.0098952775515987E-2</v>
      </c>
      <c r="AS53" s="19">
        <v>5.677310200765312E-3</v>
      </c>
      <c r="AT53" s="19">
        <v>4.4825808568499881E-2</v>
      </c>
      <c r="AU53" s="19">
        <v>7.0789582064531564E-3</v>
      </c>
      <c r="AV53" s="19">
        <v>-1.7647274289051461E-2</v>
      </c>
      <c r="AW53" s="19">
        <v>3.4393401639759236E-2</v>
      </c>
      <c r="AX53" s="19">
        <v>-3.847040818712931E-2</v>
      </c>
      <c r="AY53" s="19">
        <v>3.2982586657302471E-2</v>
      </c>
      <c r="AZ53" s="19">
        <v>9.7794206878268661E-2</v>
      </c>
      <c r="BA53" s="19">
        <v>-1.0230911423127088E-2</v>
      </c>
      <c r="BB53" s="19">
        <v>4.4126014561523041E-2</v>
      </c>
      <c r="BC53" s="19">
        <v>8.18436083081725E-3</v>
      </c>
      <c r="BD53" s="19">
        <v>1.3221071839995324E-2</v>
      </c>
      <c r="BE53" s="19">
        <v>3.6537856459112589E-2</v>
      </c>
      <c r="BF53" s="19">
        <v>4.5107048626567892E-2</v>
      </c>
      <c r="BG53" s="19">
        <v>7.1444658491709168E-2</v>
      </c>
      <c r="BH53" s="19">
        <v>4.8577424683080711E-2</v>
      </c>
      <c r="BI53" s="19">
        <v>2.9310794552857788E-2</v>
      </c>
      <c r="BJ53" s="19">
        <v>3.3454229731459811E-3</v>
      </c>
      <c r="BK53" s="19">
        <v>1.9777686665154143E-2</v>
      </c>
      <c r="BL53" s="19">
        <v>2.1094340378023102E-2</v>
      </c>
      <c r="BM53" s="19">
        <v>2.3546016467158787E-2</v>
      </c>
      <c r="BN53" s="19">
        <v>6.5691142479399348E-2</v>
      </c>
      <c r="BO53" s="19">
        <v>1.887435240756212E-2</v>
      </c>
      <c r="BP53" s="20">
        <v>3.2504373118159346E-2</v>
      </c>
    </row>
    <row r="54" spans="1:68" x14ac:dyDescent="0.2">
      <c r="A54" s="1" t="s">
        <v>58</v>
      </c>
      <c r="B54" s="6">
        <v>1</v>
      </c>
      <c r="C54" s="11">
        <v>27.2</v>
      </c>
      <c r="D54" s="11">
        <v>62.9</v>
      </c>
      <c r="E54" s="10">
        <v>3815</v>
      </c>
      <c r="F54" s="11">
        <v>0.8</v>
      </c>
      <c r="G54" s="11">
        <v>50</v>
      </c>
      <c r="H54" s="11">
        <v>34.4</v>
      </c>
      <c r="I54" s="32">
        <v>132.19999999999999</v>
      </c>
      <c r="J54" s="33">
        <v>130.38199815841094</v>
      </c>
      <c r="K54" s="33">
        <f t="shared" si="0"/>
        <v>1.8180018415890515</v>
      </c>
      <c r="L54" s="29">
        <f t="shared" si="1"/>
        <v>3.305130696021183</v>
      </c>
      <c r="M54" s="29">
        <f t="shared" si="2"/>
        <v>113.61051903114182</v>
      </c>
      <c r="R54" s="18">
        <v>-1.9421244144554595E-3</v>
      </c>
      <c r="S54" s="19">
        <v>-3.7216062836587793E-2</v>
      </c>
      <c r="T54" s="19">
        <v>2.7397131708829799E-2</v>
      </c>
      <c r="U54" s="19">
        <v>-1.2463036518704104E-2</v>
      </c>
      <c r="V54" s="19">
        <v>2.5723394109417264E-2</v>
      </c>
      <c r="W54" s="19">
        <v>2.8840697246959035E-2</v>
      </c>
      <c r="X54" s="19">
        <v>5.9550455458072221E-2</v>
      </c>
      <c r="Y54" s="19">
        <v>5.4184834988464617E-2</v>
      </c>
      <c r="Z54" s="19">
        <v>1.5795721651919503E-2</v>
      </c>
      <c r="AA54" s="19">
        <v>-2.6875617099676924E-2</v>
      </c>
      <c r="AB54" s="19">
        <v>2.7339443692558266E-2</v>
      </c>
      <c r="AC54" s="19">
        <v>1.1780982210713484E-2</v>
      </c>
      <c r="AD54" s="19">
        <v>-3.4389781782187545E-4</v>
      </c>
      <c r="AE54" s="19">
        <v>4.5166057790186689E-2</v>
      </c>
      <c r="AF54" s="19">
        <v>4.217447126731616E-2</v>
      </c>
      <c r="AG54" s="19">
        <v>1.9828507180343728E-2</v>
      </c>
      <c r="AH54" s="19">
        <v>6.8927797313971632E-3</v>
      </c>
      <c r="AI54" s="19">
        <v>3.0226073848025059E-2</v>
      </c>
      <c r="AJ54" s="19">
        <v>1.5226152424376249E-2</v>
      </c>
      <c r="AK54" s="19">
        <v>1.688954309459971E-2</v>
      </c>
      <c r="AL54" s="19">
        <v>4.0731659081358396E-2</v>
      </c>
      <c r="AM54" s="19">
        <v>5.7393805306559645E-2</v>
      </c>
      <c r="AN54" s="19">
        <v>4.8661905052730756E-2</v>
      </c>
      <c r="AO54" s="19">
        <v>3.847788271782604E-2</v>
      </c>
      <c r="AP54" s="19">
        <v>-1.176492844196636E-2</v>
      </c>
      <c r="AQ54" s="19">
        <v>2.8666523170889857E-2</v>
      </c>
      <c r="AR54" s="19">
        <v>-1.8695318586844922E-3</v>
      </c>
      <c r="AS54" s="19">
        <v>1.8496189289013421E-2</v>
      </c>
      <c r="AT54" s="19">
        <v>-1.0553499509194708E-2</v>
      </c>
      <c r="AU54" s="19">
        <v>2.8560703960500478E-2</v>
      </c>
      <c r="AV54" s="19">
        <v>4.2985135676253006E-2</v>
      </c>
      <c r="AW54" s="19">
        <v>3.1418285613929842E-2</v>
      </c>
      <c r="AX54" s="19">
        <v>5.3441101299875012E-2</v>
      </c>
      <c r="AY54" s="19">
        <v>2.269672607828882E-2</v>
      </c>
      <c r="AZ54" s="19">
        <v>-1.0230911423099107E-2</v>
      </c>
      <c r="BA54" s="19">
        <v>4.2702365957685354E-2</v>
      </c>
      <c r="BB54" s="19">
        <v>-1.3208105992240232E-3</v>
      </c>
      <c r="BC54" s="19">
        <v>1.2096821016093662E-2</v>
      </c>
      <c r="BD54" s="19">
        <v>2.2490526514420794E-2</v>
      </c>
      <c r="BE54" s="19">
        <v>3.2253902847435026E-2</v>
      </c>
      <c r="BF54" s="19">
        <v>1.0078724115592463E-2</v>
      </c>
      <c r="BG54" s="19">
        <v>-5.4455305768974158E-3</v>
      </c>
      <c r="BH54" s="19">
        <v>9.7025414974740154E-3</v>
      </c>
      <c r="BI54" s="19">
        <v>2.9150545924636534E-2</v>
      </c>
      <c r="BJ54" s="19">
        <v>2.7215220519845554E-2</v>
      </c>
      <c r="BK54" s="19">
        <v>2.7140738731852826E-2</v>
      </c>
      <c r="BL54" s="19">
        <v>1.7297123020572791E-2</v>
      </c>
      <c r="BM54" s="19">
        <v>8.3054099224352668E-3</v>
      </c>
      <c r="BN54" s="19">
        <v>8.5806288886731974E-3</v>
      </c>
      <c r="BO54" s="19">
        <v>3.1941904131928572E-2</v>
      </c>
      <c r="BP54" s="20">
        <v>2.5233343577665268E-3</v>
      </c>
    </row>
    <row r="55" spans="1:68" x14ac:dyDescent="0.2">
      <c r="I55" s="34">
        <f>SUM(I4:I54)</f>
        <v>6198.5999999999995</v>
      </c>
      <c r="J55" s="34">
        <f>SUM(J4:J54)</f>
        <v>6198.6000000053791</v>
      </c>
      <c r="K55" s="34">
        <f>SUM(K4:K54)</f>
        <v>-5.378709033720952E-9</v>
      </c>
      <c r="L55" s="34">
        <f>SUM(L4:L54)</f>
        <v>34925.968853908475</v>
      </c>
      <c r="M55" s="34">
        <f>SUM(M4:M54)</f>
        <v>51425.443529411772</v>
      </c>
      <c r="N55" s="25" t="s">
        <v>104</v>
      </c>
      <c r="R55" s="18">
        <v>4.8419657758177415E-2</v>
      </c>
      <c r="S55" s="19">
        <v>-1.7211387356048768E-2</v>
      </c>
      <c r="T55" s="19">
        <v>7.1126073955841279E-3</v>
      </c>
      <c r="U55" s="19">
        <v>8.0313169630076509E-2</v>
      </c>
      <c r="V55" s="19">
        <v>1.3459673693261502E-2</v>
      </c>
      <c r="W55" s="19">
        <v>-4.7468561478430371E-3</v>
      </c>
      <c r="X55" s="19">
        <v>-9.8234283769173258E-3</v>
      </c>
      <c r="Y55" s="19">
        <v>-3.2729251605269016E-2</v>
      </c>
      <c r="Z55" s="19">
        <v>-8.6970162362038639E-3</v>
      </c>
      <c r="AA55" s="19">
        <v>0.12937012371311393</v>
      </c>
      <c r="AB55" s="19">
        <v>-1.1637879820521724E-2</v>
      </c>
      <c r="AC55" s="19">
        <v>-3.2249821180495838E-2</v>
      </c>
      <c r="AD55" s="19">
        <v>3.4813340969999662E-2</v>
      </c>
      <c r="AE55" s="19">
        <v>-2.5971435005695959E-3</v>
      </c>
      <c r="AF55" s="19">
        <v>-8.4153609626320125E-3</v>
      </c>
      <c r="AG55" s="19">
        <v>4.6374806443518671E-2</v>
      </c>
      <c r="AH55" s="19">
        <v>5.2116174435572767E-2</v>
      </c>
      <c r="AI55" s="19">
        <v>5.5253698584658562E-3</v>
      </c>
      <c r="AJ55" s="19">
        <v>-3.0502003850662041E-3</v>
      </c>
      <c r="AK55" s="19">
        <v>4.7133281924026327E-2</v>
      </c>
      <c r="AL55" s="19">
        <v>-2.4373030712318638E-2</v>
      </c>
      <c r="AM55" s="19">
        <v>6.7813002389627008E-3</v>
      </c>
      <c r="AN55" s="19">
        <v>-2.9891567066481363E-2</v>
      </c>
      <c r="AO55" s="19">
        <v>1.6012345617590767E-3</v>
      </c>
      <c r="AP55" s="19">
        <v>3.2077732210968213E-2</v>
      </c>
      <c r="AQ55" s="19">
        <v>3.3668920401992264E-2</v>
      </c>
      <c r="AR55" s="19">
        <v>3.9852268511423788E-2</v>
      </c>
      <c r="AS55" s="19">
        <v>3.831775319168168E-2</v>
      </c>
      <c r="AT55" s="19">
        <v>4.0117074321483315E-2</v>
      </c>
      <c r="AU55" s="19">
        <v>2.1454690309643309E-2</v>
      </c>
      <c r="AV55" s="19">
        <v>1.3964904194619848E-2</v>
      </c>
      <c r="AW55" s="19">
        <v>-9.3652849006591876E-3</v>
      </c>
      <c r="AX55" s="19">
        <v>9.8479698567791249E-3</v>
      </c>
      <c r="AY55" s="19">
        <v>-8.2339241499486127E-3</v>
      </c>
      <c r="AZ55" s="19">
        <v>4.4126014561572127E-2</v>
      </c>
      <c r="BA55" s="19">
        <v>-1.3208105992151206E-3</v>
      </c>
      <c r="BB55" s="19">
        <v>7.4731240728107953E-2</v>
      </c>
      <c r="BC55" s="19">
        <v>4.3661139336836685E-2</v>
      </c>
      <c r="BD55" s="19">
        <v>6.2567117304123093E-2</v>
      </c>
      <c r="BE55" s="19">
        <v>2.3115754354171486E-2</v>
      </c>
      <c r="BF55" s="19">
        <v>-8.6160767976086738E-3</v>
      </c>
      <c r="BG55" s="19">
        <v>5.7382470822418943E-2</v>
      </c>
      <c r="BH55" s="19">
        <v>4.8716919480163184E-2</v>
      </c>
      <c r="BI55" s="19">
        <v>1.5993905873825376E-3</v>
      </c>
      <c r="BJ55" s="19">
        <v>-1.5114719882956359E-2</v>
      </c>
      <c r="BK55" s="19">
        <v>2.1171837637129293E-2</v>
      </c>
      <c r="BL55" s="19">
        <v>-3.5976130329415934E-3</v>
      </c>
      <c r="BM55" s="19">
        <v>3.3133835077389706E-2</v>
      </c>
      <c r="BN55" s="19">
        <v>7.754721698237943E-2</v>
      </c>
      <c r="BO55" s="19">
        <v>9.7827457148521729E-3</v>
      </c>
      <c r="BP55" s="20">
        <v>3.1813636506545395E-2</v>
      </c>
    </row>
    <row r="56" spans="1:68" x14ac:dyDescent="0.2">
      <c r="I56" s="11">
        <f>AVERAGE(I4:I54)</f>
        <v>121.54117647058823</v>
      </c>
      <c r="J56" s="34">
        <f>AVERAGE(J4:J54)</f>
        <v>121.54117647069371</v>
      </c>
      <c r="K56" s="34">
        <f>AVERAGE(K4:K54)</f>
        <v>-1.0546488301413631E-10</v>
      </c>
      <c r="L56" s="34">
        <f>AVERAGE(L4:L54)</f>
        <v>684.82291870408778</v>
      </c>
      <c r="M56" s="34">
        <f>AVERAGE(M4:M54)</f>
        <v>1008.3420299884662</v>
      </c>
      <c r="N56" s="25" t="s">
        <v>100</v>
      </c>
      <c r="R56" s="18">
        <v>-7.5737382879597304E-2</v>
      </c>
      <c r="S56" s="19">
        <v>-5.8087273105060899E-2</v>
      </c>
      <c r="T56" s="19">
        <v>1.0406121107559389E-2</v>
      </c>
      <c r="U56" s="19">
        <v>1.9742946420988429E-2</v>
      </c>
      <c r="V56" s="19">
        <v>2.7897164584100506E-2</v>
      </c>
      <c r="W56" s="19">
        <v>0.11817188053857514</v>
      </c>
      <c r="X56" s="19">
        <v>-6.5947628856959928E-2</v>
      </c>
      <c r="Y56" s="19">
        <v>-5.6541526200273223E-2</v>
      </c>
      <c r="Z56" s="19">
        <v>5.4463712022118277E-2</v>
      </c>
      <c r="AA56" s="19">
        <v>4.7189992633935585E-2</v>
      </c>
      <c r="AB56" s="19">
        <v>-2.5169635865821278E-2</v>
      </c>
      <c r="AC56" s="19">
        <v>1.5437859413554411E-2</v>
      </c>
      <c r="AD56" s="19">
        <v>9.7238568152085897E-2</v>
      </c>
      <c r="AE56" s="19">
        <v>-2.5859747575095071E-2</v>
      </c>
      <c r="AF56" s="19">
        <v>8.3411788145554444E-2</v>
      </c>
      <c r="AG56" s="19">
        <v>6.2023219341051539E-2</v>
      </c>
      <c r="AH56" s="19">
        <v>5.8685007545146529E-2</v>
      </c>
      <c r="AI56" s="19">
        <v>8.7128535799809892E-2</v>
      </c>
      <c r="AJ56" s="19">
        <v>-8.0571563715025662E-2</v>
      </c>
      <c r="AK56" s="19">
        <v>3.8610391074871374E-2</v>
      </c>
      <c r="AL56" s="19">
        <v>3.9638478702404306E-2</v>
      </c>
      <c r="AM56" s="19">
        <v>8.3333367487723187E-3</v>
      </c>
      <c r="AN56" s="19">
        <v>-3.4946610556432015E-2</v>
      </c>
      <c r="AO56" s="19">
        <v>-7.9105733910540543E-3</v>
      </c>
      <c r="AP56" s="19">
        <v>-4.3685692110525115E-2</v>
      </c>
      <c r="AQ56" s="19">
        <v>5.5013660291203956E-2</v>
      </c>
      <c r="AR56" s="19">
        <v>9.2774765978671778E-2</v>
      </c>
      <c r="AS56" s="19">
        <v>0.10732226637845255</v>
      </c>
      <c r="AT56" s="19">
        <v>-1.1806790225179442E-2</v>
      </c>
      <c r="AU56" s="19">
        <v>9.7613612907402392E-2</v>
      </c>
      <c r="AV56" s="19">
        <v>-2.805603333600297E-3</v>
      </c>
      <c r="AW56" s="19">
        <v>-7.6501669329312294E-2</v>
      </c>
      <c r="AX56" s="19">
        <v>-3.4537148517821206E-3</v>
      </c>
      <c r="AY56" s="19">
        <v>6.8243831215877349E-2</v>
      </c>
      <c r="AZ56" s="19">
        <v>8.1843608308756477E-3</v>
      </c>
      <c r="BA56" s="19">
        <v>1.2096821016110336E-2</v>
      </c>
      <c r="BB56" s="19">
        <v>4.3661139336845775E-2</v>
      </c>
      <c r="BC56" s="19">
        <v>0.1948246114874761</v>
      </c>
      <c r="BD56" s="19">
        <v>-1.7738251105813674E-2</v>
      </c>
      <c r="BE56" s="19">
        <v>1.9182470975177973E-3</v>
      </c>
      <c r="BF56" s="19">
        <v>-2.5963784332928175E-2</v>
      </c>
      <c r="BG56" s="19">
        <v>3.8281073049667082E-2</v>
      </c>
      <c r="BH56" s="19">
        <v>-3.9237589187256117E-2</v>
      </c>
      <c r="BI56" s="19">
        <v>-7.091148014445367E-2</v>
      </c>
      <c r="BJ56" s="19">
        <v>1.0687512740317484E-2</v>
      </c>
      <c r="BK56" s="19">
        <v>8.4448439564605016E-3</v>
      </c>
      <c r="BL56" s="19">
        <v>8.9139475526950285E-2</v>
      </c>
      <c r="BM56" s="19">
        <v>2.772417054589435E-2</v>
      </c>
      <c r="BN56" s="19">
        <v>4.6933581670193653E-3</v>
      </c>
      <c r="BO56" s="19">
        <v>-9.2043838499195479E-3</v>
      </c>
      <c r="BP56" s="20">
        <v>0.10307814785930924</v>
      </c>
    </row>
    <row r="57" spans="1:68" x14ac:dyDescent="0.2">
      <c r="R57" s="18">
        <v>5.2576082259821133E-2</v>
      </c>
      <c r="S57" s="19">
        <v>-4.2426681877720557E-2</v>
      </c>
      <c r="T57" s="19">
        <v>3.3925344480709926E-3</v>
      </c>
      <c r="U57" s="19">
        <v>6.0273691191237558E-2</v>
      </c>
      <c r="V57" s="19">
        <v>3.0150547079968851E-2</v>
      </c>
      <c r="W57" s="19">
        <v>-4.8994330639616501E-2</v>
      </c>
      <c r="X57" s="19">
        <v>8.3458234018837174E-2</v>
      </c>
      <c r="Y57" s="19">
        <v>2.5239798518999546E-2</v>
      </c>
      <c r="Z57" s="19">
        <v>-1.0585527830009683E-2</v>
      </c>
      <c r="AA57" s="19">
        <v>0.12804189444392944</v>
      </c>
      <c r="AB57" s="19">
        <v>-9.4647460567958835E-3</v>
      </c>
      <c r="AC57" s="19">
        <v>-3.7988658105167716E-2</v>
      </c>
      <c r="AD57" s="19">
        <v>-2.5375265199827884E-2</v>
      </c>
      <c r="AE57" s="19">
        <v>5.3857083833277933E-2</v>
      </c>
      <c r="AF57" s="19">
        <v>-2.0645911306135301E-2</v>
      </c>
      <c r="AG57" s="19">
        <v>4.0128414933784509E-2</v>
      </c>
      <c r="AH57" s="19">
        <v>3.9374458606886868E-2</v>
      </c>
      <c r="AI57" s="19">
        <v>-1.8800519372861424E-2</v>
      </c>
      <c r="AJ57" s="19">
        <v>-3.1633523294392341E-3</v>
      </c>
      <c r="AK57" s="19">
        <v>3.49594280218814E-2</v>
      </c>
      <c r="AL57" s="19">
        <v>-1.3230915855848568E-2</v>
      </c>
      <c r="AM57" s="19">
        <v>5.66677260599487E-2</v>
      </c>
      <c r="AN57" s="19">
        <v>7.3385852939192309E-3</v>
      </c>
      <c r="AO57" s="19">
        <v>2.0406861884014763E-2</v>
      </c>
      <c r="AP57" s="19">
        <v>-7.0663929905376566E-3</v>
      </c>
      <c r="AQ57" s="19">
        <v>4.3253003319148192E-2</v>
      </c>
      <c r="AR57" s="19">
        <v>-9.2968080811848264E-3</v>
      </c>
      <c r="AS57" s="19">
        <v>1.2473647956404321E-2</v>
      </c>
      <c r="AT57" s="19">
        <v>4.9275894612205384E-2</v>
      </c>
      <c r="AU57" s="19">
        <v>1.0675248708479912E-3</v>
      </c>
      <c r="AV57" s="19">
        <v>7.7042182931875342E-2</v>
      </c>
      <c r="AW57" s="19">
        <v>-6.9482644127219495E-3</v>
      </c>
      <c r="AX57" s="19">
        <v>8.0519435236006798E-2</v>
      </c>
      <c r="AY57" s="19">
        <v>-3.9618167759597811E-2</v>
      </c>
      <c r="AZ57" s="19">
        <v>1.3221071839980295E-2</v>
      </c>
      <c r="BA57" s="19">
        <v>2.2490526514369134E-2</v>
      </c>
      <c r="BB57" s="19">
        <v>6.2567117304063224E-2</v>
      </c>
      <c r="BC57" s="19">
        <v>-1.7738251105881453E-2</v>
      </c>
      <c r="BD57" s="19">
        <v>0.11084828393684631</v>
      </c>
      <c r="BE57" s="19">
        <v>6.1353414442786268E-2</v>
      </c>
      <c r="BF57" s="19">
        <v>-3.2558002987035067E-2</v>
      </c>
      <c r="BG57" s="19">
        <v>2.4687424150359863E-2</v>
      </c>
      <c r="BH57" s="19">
        <v>6.1169760059511413E-2</v>
      </c>
      <c r="BI57" s="19">
        <v>3.2452336825649075E-2</v>
      </c>
      <c r="BJ57" s="19">
        <v>-5.8077170060592029E-2</v>
      </c>
      <c r="BK57" s="19">
        <v>1.9276274762110274E-2</v>
      </c>
      <c r="BL57" s="19">
        <v>-3.7856976832812306E-2</v>
      </c>
      <c r="BM57" s="19">
        <v>2.682383401919608E-2</v>
      </c>
      <c r="BN57" s="19">
        <v>9.0373321813797369E-2</v>
      </c>
      <c r="BO57" s="19">
        <v>2.8535768021263841E-2</v>
      </c>
      <c r="BP57" s="20">
        <v>-1.3460220406713685E-2</v>
      </c>
    </row>
    <row r="58" spans="1:68" x14ac:dyDescent="0.2">
      <c r="R58" s="18">
        <v>-2.0260012664646831E-4</v>
      </c>
      <c r="S58" s="19">
        <v>2.4531598454972992E-2</v>
      </c>
      <c r="T58" s="19">
        <v>-6.0021246887919794E-3</v>
      </c>
      <c r="U58" s="19">
        <v>4.0972162500979903E-2</v>
      </c>
      <c r="V58" s="19">
        <v>7.4566485809183999E-3</v>
      </c>
      <c r="W58" s="19">
        <v>-3.3627808386063218E-2</v>
      </c>
      <c r="X58" s="19">
        <v>7.8109680235869422E-2</v>
      </c>
      <c r="Y58" s="19">
        <v>3.4006573741970414E-2</v>
      </c>
      <c r="Z58" s="19">
        <v>-0.10916226837179485</v>
      </c>
      <c r="AA58" s="19">
        <v>2.0182501157249649E-2</v>
      </c>
      <c r="AB58" s="19">
        <v>2.8980974197702791E-2</v>
      </c>
      <c r="AC58" s="19">
        <v>5.1191054117266585E-2</v>
      </c>
      <c r="AD58" s="19">
        <v>-2.1387339793376481E-2</v>
      </c>
      <c r="AE58" s="19">
        <v>5.8034306528308863E-2</v>
      </c>
      <c r="AF58" s="19">
        <v>2.7300852335768899E-2</v>
      </c>
      <c r="AG58" s="19">
        <v>3.5711529528212769E-3</v>
      </c>
      <c r="AH58" s="19">
        <v>-3.4839318094789865E-3</v>
      </c>
      <c r="AI58" s="19">
        <v>9.6465813325462335E-2</v>
      </c>
      <c r="AJ58" s="19">
        <v>-1.4985369979179763E-2</v>
      </c>
      <c r="AK58" s="19">
        <v>7.557025020011765E-3</v>
      </c>
      <c r="AL58" s="19">
        <v>3.3424594385193462E-2</v>
      </c>
      <c r="AM58" s="19">
        <v>2.837211682702015E-2</v>
      </c>
      <c r="AN58" s="19">
        <v>3.6619777427446966E-2</v>
      </c>
      <c r="AO58" s="19">
        <v>1.470308252629994E-2</v>
      </c>
      <c r="AP58" s="19">
        <v>-5.3248315837194249E-2</v>
      </c>
      <c r="AQ58" s="19">
        <v>5.1720529301323176E-2</v>
      </c>
      <c r="AR58" s="19">
        <v>-2.9080334997400314E-3</v>
      </c>
      <c r="AS58" s="19">
        <v>1.5625398346926778E-3</v>
      </c>
      <c r="AT58" s="19">
        <v>9.2973852584066763E-3</v>
      </c>
      <c r="AU58" s="19">
        <v>1.5641134566824977E-2</v>
      </c>
      <c r="AV58" s="19">
        <v>8.1785344402938775E-2</v>
      </c>
      <c r="AW58" s="19">
        <v>-2.8015013109777664E-2</v>
      </c>
      <c r="AX58" s="19">
        <v>7.2793233780188676E-2</v>
      </c>
      <c r="AY58" s="19">
        <v>5.7016923610774484E-2</v>
      </c>
      <c r="AZ58" s="19">
        <v>3.6537856459155346E-2</v>
      </c>
      <c r="BA58" s="19">
        <v>3.2253902847461928E-2</v>
      </c>
      <c r="BB58" s="19">
        <v>2.3115754354174164E-2</v>
      </c>
      <c r="BC58" s="19">
        <v>1.9182470975128707E-3</v>
      </c>
      <c r="BD58" s="19">
        <v>6.1353414442855525E-2</v>
      </c>
      <c r="BE58" s="19">
        <v>0.10772870944712684</v>
      </c>
      <c r="BF58" s="19">
        <v>1.4968167431377855E-2</v>
      </c>
      <c r="BG58" s="19">
        <v>1.4417747989899407E-2</v>
      </c>
      <c r="BH58" s="19">
        <v>4.1946165704696725E-2</v>
      </c>
      <c r="BI58" s="19">
        <v>3.7597531534211887E-2</v>
      </c>
      <c r="BJ58" s="19">
        <v>-0.10316330345018761</v>
      </c>
      <c r="BK58" s="19">
        <v>-3.4703030368656018E-3</v>
      </c>
      <c r="BL58" s="19">
        <v>3.3344023674491297E-2</v>
      </c>
      <c r="BM58" s="19">
        <v>-8.8999232683510954E-3</v>
      </c>
      <c r="BN58" s="19">
        <v>8.2426526553637025E-2</v>
      </c>
      <c r="BO58" s="19">
        <v>3.1329186488856617E-2</v>
      </c>
      <c r="BP58" s="20">
        <v>-1.1677903737943029E-2</v>
      </c>
    </row>
    <row r="59" spans="1:68" x14ac:dyDescent="0.2">
      <c r="R59" s="18">
        <v>8.5145358015785044E-2</v>
      </c>
      <c r="S59" s="19">
        <v>4.8648020105745149E-2</v>
      </c>
      <c r="T59" s="19">
        <v>3.2864408051103827E-3</v>
      </c>
      <c r="U59" s="19">
        <v>6.345911348755405E-2</v>
      </c>
      <c r="V59" s="19">
        <v>-3.6655562150259072E-2</v>
      </c>
      <c r="W59" s="19">
        <v>-7.0345118690631203E-3</v>
      </c>
      <c r="X59" s="19">
        <v>-3.8078199191501239E-2</v>
      </c>
      <c r="Y59" s="19">
        <v>1.7993235983094449E-2</v>
      </c>
      <c r="Z59" s="19">
        <v>6.6546588533858753E-2</v>
      </c>
      <c r="AA59" s="19">
        <v>-5.0300218594755308E-2</v>
      </c>
      <c r="AB59" s="19">
        <v>0.11729172611516886</v>
      </c>
      <c r="AC59" s="19">
        <v>2.9166912185377605E-2</v>
      </c>
      <c r="AD59" s="19">
        <v>7.6724421281072208E-3</v>
      </c>
      <c r="AE59" s="19">
        <v>2.4575776031378338E-4</v>
      </c>
      <c r="AF59" s="19">
        <v>2.7569761285120342E-2</v>
      </c>
      <c r="AG59" s="19">
        <v>-4.0317578150032743E-2</v>
      </c>
      <c r="AH59" s="19">
        <v>-3.5334627456453827E-2</v>
      </c>
      <c r="AI59" s="19">
        <v>9.6769616037995498E-2</v>
      </c>
      <c r="AJ59" s="19">
        <v>0.12272374575727801</v>
      </c>
      <c r="AK59" s="19">
        <v>-1.1623024595964752E-2</v>
      </c>
      <c r="AL59" s="19">
        <v>4.4233351785514047E-2</v>
      </c>
      <c r="AM59" s="19">
        <v>-5.012953957990389E-2</v>
      </c>
      <c r="AN59" s="19">
        <v>3.4967570185785238E-2</v>
      </c>
      <c r="AO59" s="19">
        <v>-8.3979595854515449E-3</v>
      </c>
      <c r="AP59" s="19">
        <v>0.13519025916976091</v>
      </c>
      <c r="AQ59" s="19">
        <v>9.6941603346884786E-3</v>
      </c>
      <c r="AR59" s="19">
        <v>-9.2492743254246612E-4</v>
      </c>
      <c r="AS59" s="19">
        <v>-2.8271268038152914E-2</v>
      </c>
      <c r="AT59" s="19">
        <v>-4.0340166633003216E-2</v>
      </c>
      <c r="AU59" s="19">
        <v>-1.4194140851671644E-2</v>
      </c>
      <c r="AV59" s="19">
        <v>-2.2404934162197555E-2</v>
      </c>
      <c r="AW59" s="19">
        <v>4.0251800357458511E-2</v>
      </c>
      <c r="AX59" s="19">
        <v>-2.9937367234467271E-2</v>
      </c>
      <c r="AY59" s="19">
        <v>0.12978478608038807</v>
      </c>
      <c r="AZ59" s="19">
        <v>4.5107048626582089E-2</v>
      </c>
      <c r="BA59" s="19">
        <v>1.007872411558873E-2</v>
      </c>
      <c r="BB59" s="19">
        <v>-8.6160767976357494E-3</v>
      </c>
      <c r="BC59" s="19">
        <v>-2.5963784332963591E-2</v>
      </c>
      <c r="BD59" s="19">
        <v>-3.2558002986996071E-2</v>
      </c>
      <c r="BE59" s="19">
        <v>1.496816743134737E-2</v>
      </c>
      <c r="BF59" s="19">
        <v>0.15738782763655909</v>
      </c>
      <c r="BG59" s="19">
        <v>1.2120750682636162E-2</v>
      </c>
      <c r="BH59" s="19">
        <v>5.8062054227410453E-2</v>
      </c>
      <c r="BI59" s="19">
        <v>5.4663251519948941E-2</v>
      </c>
      <c r="BJ59" s="19">
        <v>4.3691996964476537E-3</v>
      </c>
      <c r="BK59" s="19">
        <v>-6.8769222198751256E-3</v>
      </c>
      <c r="BL59" s="19">
        <v>8.1317572691686879E-2</v>
      </c>
      <c r="BM59" s="19">
        <v>-3.612355147488111E-2</v>
      </c>
      <c r="BN59" s="19">
        <v>1.9086348833507752E-2</v>
      </c>
      <c r="BO59" s="19">
        <v>3.9543624441942676E-3</v>
      </c>
      <c r="BP59" s="20">
        <v>-1.767359068178026E-2</v>
      </c>
    </row>
    <row r="60" spans="1:68" x14ac:dyDescent="0.2">
      <c r="R60" s="18">
        <v>4.0530483705957021E-2</v>
      </c>
      <c r="S60" s="19">
        <v>4.3209055114239336E-2</v>
      </c>
      <c r="T60" s="19">
        <v>2.3066556039720992E-2</v>
      </c>
      <c r="U60" s="19">
        <v>6.2689701954763824E-2</v>
      </c>
      <c r="V60" s="19">
        <v>2.6757914681794434E-3</v>
      </c>
      <c r="W60" s="19">
        <v>1.3910226206519272E-2</v>
      </c>
      <c r="X60" s="19">
        <v>-3.341959850341536E-2</v>
      </c>
      <c r="Y60" s="19">
        <v>-3.566283367160808E-2</v>
      </c>
      <c r="Z60" s="19">
        <v>-8.3782558084174841E-2</v>
      </c>
      <c r="AA60" s="19">
        <v>6.9105087947124638E-2</v>
      </c>
      <c r="AB60" s="19">
        <v>-2.8871693878946558E-3</v>
      </c>
      <c r="AC60" s="19">
        <v>6.2948913530879447E-3</v>
      </c>
      <c r="AD60" s="19">
        <v>5.8034751801707918E-2</v>
      </c>
      <c r="AE60" s="19">
        <v>-2.2009200133079304E-2</v>
      </c>
      <c r="AF60" s="19">
        <v>-1.849521810843302E-4</v>
      </c>
      <c r="AG60" s="19">
        <v>3.5840253121263627E-2</v>
      </c>
      <c r="AH60" s="19">
        <v>3.981487583326089E-2</v>
      </c>
      <c r="AI60" s="19">
        <v>2.2529222867047227E-2</v>
      </c>
      <c r="AJ60" s="19">
        <v>1.0559047002748817E-2</v>
      </c>
      <c r="AK60" s="19">
        <v>4.8921037843994084E-2</v>
      </c>
      <c r="AL60" s="19">
        <v>-2.6437244301679652E-2</v>
      </c>
      <c r="AM60" s="19">
        <v>-1.3018566207314355E-2</v>
      </c>
      <c r="AN60" s="19">
        <v>-2.0766468603377948E-2</v>
      </c>
      <c r="AO60" s="19">
        <v>1.252921540874663E-2</v>
      </c>
      <c r="AP60" s="19">
        <v>3.8244551164942492E-2</v>
      </c>
      <c r="AQ60" s="19">
        <v>1.3903110571763327E-2</v>
      </c>
      <c r="AR60" s="19">
        <v>5.5403449745814931E-2</v>
      </c>
      <c r="AS60" s="19">
        <v>3.14366052676395E-2</v>
      </c>
      <c r="AT60" s="19">
        <v>3.4727523311432917E-2</v>
      </c>
      <c r="AU60" s="19">
        <v>2.4639717117796223E-2</v>
      </c>
      <c r="AV60" s="19">
        <v>-1.9654890563944996E-2</v>
      </c>
      <c r="AW60" s="19">
        <v>3.2843478975620899E-2</v>
      </c>
      <c r="AX60" s="19">
        <v>-2.9162383603599504E-2</v>
      </c>
      <c r="AY60" s="19">
        <v>4.9156795246781959E-3</v>
      </c>
      <c r="AZ60" s="19">
        <v>7.1444658491734231E-2</v>
      </c>
      <c r="BA60" s="19">
        <v>-5.445530576909819E-3</v>
      </c>
      <c r="BB60" s="19">
        <v>5.7382470822395004E-2</v>
      </c>
      <c r="BC60" s="19">
        <v>3.8281073049634018E-2</v>
      </c>
      <c r="BD60" s="19">
        <v>2.4687424150396042E-2</v>
      </c>
      <c r="BE60" s="19">
        <v>1.4417747989874906E-2</v>
      </c>
      <c r="BF60" s="19">
        <v>1.2120750682641263E-2</v>
      </c>
      <c r="BG60" s="19">
        <v>7.0263679747103222E-2</v>
      </c>
      <c r="BH60" s="19">
        <v>3.9752551023073124E-2</v>
      </c>
      <c r="BI60" s="19">
        <v>1.0766737052844894E-2</v>
      </c>
      <c r="BJ60" s="19">
        <v>3.3159049863800499E-2</v>
      </c>
      <c r="BK60" s="19">
        <v>3.3807672821165702E-2</v>
      </c>
      <c r="BL60" s="19">
        <v>4.864892138884358E-3</v>
      </c>
      <c r="BM60" s="19">
        <v>3.4737352862074564E-2</v>
      </c>
      <c r="BN60" s="19">
        <v>6.0541463623288078E-2</v>
      </c>
      <c r="BO60" s="19">
        <v>1.6936442264582102E-2</v>
      </c>
      <c r="BP60" s="20">
        <v>4.3443115887016492E-2</v>
      </c>
    </row>
    <row r="61" spans="1:68" x14ac:dyDescent="0.2">
      <c r="R61" s="18">
        <v>9.8997102213937094E-2</v>
      </c>
      <c r="S61" s="19">
        <v>-2.0439831572805961E-2</v>
      </c>
      <c r="T61" s="19">
        <v>7.06479241327964E-3</v>
      </c>
      <c r="U61" s="19">
        <v>8.8953674448161893E-2</v>
      </c>
      <c r="V61" s="19">
        <v>-1.4405719146673136E-2</v>
      </c>
      <c r="W61" s="19">
        <v>-4.9958144248913317E-2</v>
      </c>
      <c r="X61" s="19">
        <v>1.6745098608158093E-2</v>
      </c>
      <c r="Y61" s="19">
        <v>6.7164858419637985E-3</v>
      </c>
      <c r="Z61" s="19">
        <v>-3.1680273586071145E-2</v>
      </c>
      <c r="AA61" s="19">
        <v>6.9504133906458043E-2</v>
      </c>
      <c r="AB61" s="19">
        <v>4.8122107103020874E-2</v>
      </c>
      <c r="AC61" s="19">
        <v>-3.7349973580687895E-2</v>
      </c>
      <c r="AD61" s="19">
        <v>-7.4978086521580722E-3</v>
      </c>
      <c r="AE61" s="19">
        <v>1.7528601272845432E-2</v>
      </c>
      <c r="AF61" s="19">
        <v>-1.448054132020965E-2</v>
      </c>
      <c r="AG61" s="19">
        <v>8.8860451298280688E-3</v>
      </c>
      <c r="AH61" s="19">
        <v>8.5822180601125356E-3</v>
      </c>
      <c r="AI61" s="19">
        <v>2.9671607873897554E-2</v>
      </c>
      <c r="AJ61" s="19">
        <v>6.9180992601589109E-2</v>
      </c>
      <c r="AK61" s="19">
        <v>3.1111146578102704E-2</v>
      </c>
      <c r="AL61" s="19">
        <v>-1.459753168652092E-2</v>
      </c>
      <c r="AM61" s="19">
        <v>2.4747408835929241E-3</v>
      </c>
      <c r="AN61" s="19">
        <v>8.5230977083125201E-3</v>
      </c>
      <c r="AO61" s="19">
        <v>1.0262282941725598E-2</v>
      </c>
      <c r="AP61" s="19">
        <v>8.1424443742252134E-2</v>
      </c>
      <c r="AQ61" s="19">
        <v>2.6194658010911809E-2</v>
      </c>
      <c r="AR61" s="19">
        <v>-4.9290862175380423E-3</v>
      </c>
      <c r="AS61" s="19">
        <v>-1.2019093887066623E-2</v>
      </c>
      <c r="AT61" s="19">
        <v>3.8143855597944643E-3</v>
      </c>
      <c r="AU61" s="19">
        <v>-1.2944180689561935E-2</v>
      </c>
      <c r="AV61" s="19">
        <v>1.7400276235798699E-2</v>
      </c>
      <c r="AW61" s="19">
        <v>3.9621559466136269E-2</v>
      </c>
      <c r="AX61" s="19">
        <v>1.5719725433514166E-2</v>
      </c>
      <c r="AY61" s="19">
        <v>2.4660473625578216E-2</v>
      </c>
      <c r="AZ61" s="19">
        <v>4.8577424683132794E-2</v>
      </c>
      <c r="BA61" s="19">
        <v>9.702541497496428E-3</v>
      </c>
      <c r="BB61" s="19">
        <v>4.8716919480172233E-2</v>
      </c>
      <c r="BC61" s="19">
        <v>-3.9237589187255617E-2</v>
      </c>
      <c r="BD61" s="19">
        <v>6.1169760059582773E-2</v>
      </c>
      <c r="BE61" s="19">
        <v>4.1946165704698245E-2</v>
      </c>
      <c r="BF61" s="19">
        <v>5.8062054227442622E-2</v>
      </c>
      <c r="BG61" s="19">
        <v>3.9752551023104599E-2</v>
      </c>
      <c r="BH61" s="19">
        <v>8.6105962164062078E-2</v>
      </c>
      <c r="BI61" s="19">
        <v>5.4351436700733752E-2</v>
      </c>
      <c r="BJ61" s="19">
        <v>-2.0944788096101077E-2</v>
      </c>
      <c r="BK61" s="19">
        <v>2.0260707024515615E-2</v>
      </c>
      <c r="BL61" s="19">
        <v>-5.2472652096581807E-3</v>
      </c>
      <c r="BM61" s="19">
        <v>-1.7483270679785751E-3</v>
      </c>
      <c r="BN61" s="19">
        <v>8.9872410092925653E-2</v>
      </c>
      <c r="BO61" s="19">
        <v>2.1834204293603568E-2</v>
      </c>
      <c r="BP61" s="20">
        <v>-2.403163246075482E-2</v>
      </c>
    </row>
    <row r="62" spans="1:68" x14ac:dyDescent="0.2">
      <c r="R62" s="18">
        <v>6.6377830603440935E-2</v>
      </c>
      <c r="S62" s="19">
        <v>3.440153214143582E-2</v>
      </c>
      <c r="T62" s="19">
        <v>2.8074459377389602E-2</v>
      </c>
      <c r="U62" s="19">
        <v>1.9116731709559479E-2</v>
      </c>
      <c r="V62" s="19">
        <v>3.876936363119185E-3</v>
      </c>
      <c r="W62" s="19">
        <v>-2.8313608943466351E-2</v>
      </c>
      <c r="X62" s="19">
        <v>6.1442344004116634E-2</v>
      </c>
      <c r="Y62" s="19">
        <v>6.0566212406329589E-2</v>
      </c>
      <c r="Z62" s="19">
        <v>-4.0005607176187896E-2</v>
      </c>
      <c r="AA62" s="19">
        <v>-2.3203052992115114E-2</v>
      </c>
      <c r="AB62" s="19">
        <v>5.453907943734336E-2</v>
      </c>
      <c r="AC62" s="19">
        <v>1.6900597031388687E-2</v>
      </c>
      <c r="AD62" s="19">
        <v>-1.9780149500828681E-2</v>
      </c>
      <c r="AE62" s="19">
        <v>4.1681700170826411E-2</v>
      </c>
      <c r="AF62" s="19">
        <v>-8.8141359959825749E-5</v>
      </c>
      <c r="AG62" s="19">
        <v>-5.4459984909126513E-3</v>
      </c>
      <c r="AH62" s="19">
        <v>-1.109718851510498E-2</v>
      </c>
      <c r="AI62" s="19">
        <v>1.2294488890064292E-2</v>
      </c>
      <c r="AJ62" s="19">
        <v>7.6598653568451303E-2</v>
      </c>
      <c r="AK62" s="19">
        <v>1.3816668815985575E-2</v>
      </c>
      <c r="AL62" s="19">
        <v>1.2634730983547504E-2</v>
      </c>
      <c r="AM62" s="19">
        <v>2.7902369921675108E-2</v>
      </c>
      <c r="AN62" s="19">
        <v>5.5273742138977483E-2</v>
      </c>
      <c r="AO62" s="19">
        <v>3.9548079116849655E-2</v>
      </c>
      <c r="AP62" s="19">
        <v>4.9785953324076898E-2</v>
      </c>
      <c r="AQ62" s="19">
        <v>5.5051131341276871E-3</v>
      </c>
      <c r="AR62" s="19">
        <v>-2.068330061280102E-2</v>
      </c>
      <c r="AS62" s="19">
        <v>-2.7558764403272928E-2</v>
      </c>
      <c r="AT62" s="19">
        <v>8.8872823542079926E-3</v>
      </c>
      <c r="AU62" s="19">
        <v>-1.4847019664594507E-2</v>
      </c>
      <c r="AV62" s="19">
        <v>2.6558370115728466E-2</v>
      </c>
      <c r="AW62" s="19">
        <v>8.2423375075978189E-2</v>
      </c>
      <c r="AX62" s="19">
        <v>2.8829123088575923E-2</v>
      </c>
      <c r="AY62" s="19">
        <v>1.2925109788323619E-2</v>
      </c>
      <c r="AZ62" s="19">
        <v>2.9310794552853792E-2</v>
      </c>
      <c r="BA62" s="19">
        <v>2.9150545924608348E-2</v>
      </c>
      <c r="BB62" s="19">
        <v>1.5993905873410152E-3</v>
      </c>
      <c r="BC62" s="19">
        <v>-7.0911480144503547E-2</v>
      </c>
      <c r="BD62" s="19">
        <v>3.2452336825670225E-2</v>
      </c>
      <c r="BE62" s="19">
        <v>3.7597531534157319E-2</v>
      </c>
      <c r="BF62" s="19">
        <v>5.4663251519923239E-2</v>
      </c>
      <c r="BG62" s="19">
        <v>1.0766737052824452E-2</v>
      </c>
      <c r="BH62" s="19">
        <v>5.4351436700681266E-2</v>
      </c>
      <c r="BI62" s="19">
        <v>7.3209300335353944E-2</v>
      </c>
      <c r="BJ62" s="19">
        <v>2.9472338913804408E-2</v>
      </c>
      <c r="BK62" s="19">
        <v>3.0968038169450471E-2</v>
      </c>
      <c r="BL62" s="19">
        <v>-9.7193770627150844E-3</v>
      </c>
      <c r="BM62" s="19">
        <v>3.4519865859420212E-3</v>
      </c>
      <c r="BN62" s="19">
        <v>3.5177333344713152E-2</v>
      </c>
      <c r="BO62" s="19">
        <v>3.958194089055847E-2</v>
      </c>
      <c r="BP62" s="20">
        <v>-3.005975763245447E-2</v>
      </c>
    </row>
    <row r="63" spans="1:68" x14ac:dyDescent="0.2">
      <c r="R63" s="18">
        <v>2.5263042858847506E-2</v>
      </c>
      <c r="S63" s="19">
        <v>-2.4869635508689147E-2</v>
      </c>
      <c r="T63" s="19">
        <v>0.10669330661783463</v>
      </c>
      <c r="U63" s="19">
        <v>-7.3018444819398481E-2</v>
      </c>
      <c r="V63" s="19">
        <v>3.198674041920465E-2</v>
      </c>
      <c r="W63" s="19">
        <v>0.12385994023871655</v>
      </c>
      <c r="X63" s="19">
        <v>-3.0836534406661426E-2</v>
      </c>
      <c r="Y63" s="19">
        <v>3.5475172335113714E-2</v>
      </c>
      <c r="Z63" s="19">
        <v>8.6959868846327171E-3</v>
      </c>
      <c r="AA63" s="19">
        <v>-9.9814715534930432E-2</v>
      </c>
      <c r="AB63" s="19">
        <v>1.4530635833040345E-3</v>
      </c>
      <c r="AC63" s="19">
        <v>-2.5980316354112784E-2</v>
      </c>
      <c r="AD63" s="19">
        <v>8.8223634216887004E-2</v>
      </c>
      <c r="AE63" s="19">
        <v>-3.2764034132056155E-2</v>
      </c>
      <c r="AF63" s="19">
        <v>3.2782576554374221E-2</v>
      </c>
      <c r="AG63" s="19">
        <v>5.3486541569758593E-2</v>
      </c>
      <c r="AH63" s="19">
        <v>3.5475379990349498E-2</v>
      </c>
      <c r="AI63" s="19">
        <v>-8.811691508118652E-2</v>
      </c>
      <c r="AJ63" s="19">
        <v>7.5986322651775573E-2</v>
      </c>
      <c r="AK63" s="19">
        <v>6.8098575168707237E-2</v>
      </c>
      <c r="AL63" s="19">
        <v>-1.3444787462438601E-2</v>
      </c>
      <c r="AM63" s="19">
        <v>5.6180319335185913E-2</v>
      </c>
      <c r="AN63" s="19">
        <v>3.8844906115657975E-2</v>
      </c>
      <c r="AO63" s="19">
        <v>8.9606081139147031E-2</v>
      </c>
      <c r="AP63" s="19">
        <v>8.3656506783035905E-2</v>
      </c>
      <c r="AQ63" s="19">
        <v>-4.470327360460756E-2</v>
      </c>
      <c r="AR63" s="19">
        <v>4.5684548674558484E-2</v>
      </c>
      <c r="AS63" s="19">
        <v>3.9404119625540246E-2</v>
      </c>
      <c r="AT63" s="19">
        <v>-9.1133010699735173E-3</v>
      </c>
      <c r="AU63" s="19">
        <v>4.4328818506774836E-2</v>
      </c>
      <c r="AV63" s="19">
        <v>-9.1134557434636568E-2</v>
      </c>
      <c r="AW63" s="19">
        <v>0.20610047658683789</v>
      </c>
      <c r="AX63" s="19">
        <v>-6.5420307097557848E-2</v>
      </c>
      <c r="AY63" s="19">
        <v>-6.7222838992523959E-2</v>
      </c>
      <c r="AZ63" s="19">
        <v>3.3454229731790658E-3</v>
      </c>
      <c r="BA63" s="19">
        <v>2.7215220519830795E-2</v>
      </c>
      <c r="BB63" s="19">
        <v>-1.5114719882957942E-2</v>
      </c>
      <c r="BC63" s="19">
        <v>1.0687512740304106E-2</v>
      </c>
      <c r="BD63" s="19">
        <v>-5.8077170060543332E-2</v>
      </c>
      <c r="BE63" s="19">
        <v>-0.10316330345022269</v>
      </c>
      <c r="BF63" s="19">
        <v>4.3691996964416446E-3</v>
      </c>
      <c r="BG63" s="19">
        <v>3.315904986381709E-2</v>
      </c>
      <c r="BH63" s="19">
        <v>-2.0944788096127293E-2</v>
      </c>
      <c r="BI63" s="19">
        <v>2.9472338913818785E-2</v>
      </c>
      <c r="BJ63" s="19">
        <v>0.31057370401094131</v>
      </c>
      <c r="BK63" s="19">
        <v>0.11263701979568544</v>
      </c>
      <c r="BL63" s="19">
        <v>-4.3565686706252105E-2</v>
      </c>
      <c r="BM63" s="19">
        <v>6.4560929552728435E-2</v>
      </c>
      <c r="BN63" s="19">
        <v>-7.9083098709463229E-2</v>
      </c>
      <c r="BO63" s="19">
        <v>4.5298497112743141E-2</v>
      </c>
      <c r="BP63" s="20">
        <v>5.3783473369126866E-2</v>
      </c>
    </row>
    <row r="64" spans="1:68" x14ac:dyDescent="0.2">
      <c r="R64" s="18">
        <v>2.5246623404528934E-2</v>
      </c>
      <c r="S64" s="19">
        <v>-3.6648472406131866E-2</v>
      </c>
      <c r="T64" s="19">
        <v>5.3366183066601944E-2</v>
      </c>
      <c r="U64" s="19">
        <v>-3.4812843282920614E-3</v>
      </c>
      <c r="V64" s="19">
        <v>2.057405505828442E-2</v>
      </c>
      <c r="W64" s="19">
        <v>4.0687786194634201E-2</v>
      </c>
      <c r="X64" s="19">
        <v>2.0684263182926516E-2</v>
      </c>
      <c r="Y64" s="19">
        <v>2.4228699976725859E-2</v>
      </c>
      <c r="Z64" s="19">
        <v>-5.6793900396228586E-2</v>
      </c>
      <c r="AA64" s="19">
        <v>-7.636374416121805E-3</v>
      </c>
      <c r="AB64" s="19">
        <v>2.1997430528882117E-3</v>
      </c>
      <c r="AC64" s="19">
        <v>-2.0115554387702281E-2</v>
      </c>
      <c r="AD64" s="19">
        <v>3.6643414400670093E-2</v>
      </c>
      <c r="AE64" s="19">
        <v>7.5333402241514885E-3</v>
      </c>
      <c r="AF64" s="19">
        <v>2.0710135637597493E-2</v>
      </c>
      <c r="AG64" s="19">
        <v>4.3061141949510134E-2</v>
      </c>
      <c r="AH64" s="19">
        <v>2.8856937706034171E-2</v>
      </c>
      <c r="AI64" s="19">
        <v>-1.4408357106152014E-2</v>
      </c>
      <c r="AJ64" s="19">
        <v>2.712899296777993E-2</v>
      </c>
      <c r="AK64" s="19">
        <v>5.2829328007652027E-2</v>
      </c>
      <c r="AL64" s="19">
        <v>-8.1059006388438659E-3</v>
      </c>
      <c r="AM64" s="19">
        <v>5.1101083690305485E-2</v>
      </c>
      <c r="AN64" s="19">
        <v>2.5353458979836242E-2</v>
      </c>
      <c r="AO64" s="19">
        <v>5.4823373055673086E-2</v>
      </c>
      <c r="AP64" s="19">
        <v>2.1434570562903599E-2</v>
      </c>
      <c r="AQ64" s="19">
        <v>6.4304029788896655E-3</v>
      </c>
      <c r="AR64" s="19">
        <v>2.3499307821725601E-2</v>
      </c>
      <c r="AS64" s="19">
        <v>2.7813919414107158E-2</v>
      </c>
      <c r="AT64" s="19">
        <v>1.6199046296424546E-3</v>
      </c>
      <c r="AU64" s="19">
        <v>3.1826035034966116E-2</v>
      </c>
      <c r="AV64" s="19">
        <v>-7.7975278609185295E-3</v>
      </c>
      <c r="AW64" s="19">
        <v>9.5326592780870578E-2</v>
      </c>
      <c r="AX64" s="19">
        <v>4.1256471098138348E-3</v>
      </c>
      <c r="AY64" s="19">
        <v>-2.8127753506591691E-2</v>
      </c>
      <c r="AZ64" s="19">
        <v>1.9777686665213484E-2</v>
      </c>
      <c r="BA64" s="19">
        <v>2.7140738731875669E-2</v>
      </c>
      <c r="BB64" s="19">
        <v>2.1171837637151608E-2</v>
      </c>
      <c r="BC64" s="19">
        <v>8.4448439564730471E-3</v>
      </c>
      <c r="BD64" s="19">
        <v>1.9276274762189544E-2</v>
      </c>
      <c r="BE64" s="19">
        <v>-3.4703030368636242E-3</v>
      </c>
      <c r="BF64" s="19">
        <v>-6.8769222198446223E-3</v>
      </c>
      <c r="BG64" s="19">
        <v>3.380767282120789E-2</v>
      </c>
      <c r="BH64" s="19">
        <v>2.026070702452093E-2</v>
      </c>
      <c r="BI64" s="19">
        <v>3.0968038169502027E-2</v>
      </c>
      <c r="BJ64" s="19">
        <v>0.11263701979571736</v>
      </c>
      <c r="BK64" s="19">
        <v>6.4643282104577995E-2</v>
      </c>
      <c r="BL64" s="19">
        <v>-2.5214353949493395E-2</v>
      </c>
      <c r="BM64" s="19">
        <v>3.5080934035679662E-2</v>
      </c>
      <c r="BN64" s="19">
        <v>1.7469228956617067E-2</v>
      </c>
      <c r="BO64" s="19">
        <v>3.9388134976376055E-2</v>
      </c>
      <c r="BP64" s="20">
        <v>2.1505363727873067E-2</v>
      </c>
    </row>
    <row r="65" spans="16:68" x14ac:dyDescent="0.2">
      <c r="R65" s="18">
        <v>-2.3552682470366348E-2</v>
      </c>
      <c r="S65" s="19">
        <v>4.268530340925808E-2</v>
      </c>
      <c r="T65" s="19">
        <v>-8.1565544541166227E-3</v>
      </c>
      <c r="U65" s="19">
        <v>2.8543665557574968E-2</v>
      </c>
      <c r="V65" s="19">
        <v>-1.815191031004134E-3</v>
      </c>
      <c r="W65" s="19">
        <v>5.3727819442597247E-2</v>
      </c>
      <c r="X65" s="19">
        <v>-3.4141272197444006E-2</v>
      </c>
      <c r="Y65" s="19">
        <v>-2.6861562447189069E-3</v>
      </c>
      <c r="Z65" s="19">
        <v>7.8684138490884403E-2</v>
      </c>
      <c r="AA65" s="19">
        <v>-3.1940910387145832E-2</v>
      </c>
      <c r="AB65" s="19">
        <v>6.1674159519913417E-2</v>
      </c>
      <c r="AC65" s="19">
        <v>7.3807950807101605E-2</v>
      </c>
      <c r="AD65" s="19">
        <v>3.7835123079417693E-2</v>
      </c>
      <c r="AE65" s="19">
        <v>5.7162217435146878E-3</v>
      </c>
      <c r="AF65" s="19">
        <v>7.1163466910076772E-2</v>
      </c>
      <c r="AG65" s="19">
        <v>-1.0294088779599152E-2</v>
      </c>
      <c r="AH65" s="19">
        <v>-6.1245063456583336E-3</v>
      </c>
      <c r="AI65" s="19">
        <v>0.12988124861851635</v>
      </c>
      <c r="AJ65" s="19">
        <v>9.5447010383994113E-3</v>
      </c>
      <c r="AK65" s="19">
        <v>-1.4015006854627574E-2</v>
      </c>
      <c r="AL65" s="19">
        <v>7.5734378681145048E-2</v>
      </c>
      <c r="AM65" s="19">
        <v>-2.9589892910466029E-2</v>
      </c>
      <c r="AN65" s="19">
        <v>1.6868596308174669E-2</v>
      </c>
      <c r="AO65" s="19">
        <v>-1.8888097482837374E-2</v>
      </c>
      <c r="AP65" s="19">
        <v>1.6684204498511532E-2</v>
      </c>
      <c r="AQ65" s="19">
        <v>3.9490642376203519E-2</v>
      </c>
      <c r="AR65" s="19">
        <v>3.8988873150544223E-2</v>
      </c>
      <c r="AS65" s="19">
        <v>3.1368191859488387E-2</v>
      </c>
      <c r="AT65" s="19">
        <v>-2.4677230194291494E-2</v>
      </c>
      <c r="AU65" s="19">
        <v>4.0428876217495996E-2</v>
      </c>
      <c r="AV65" s="19">
        <v>1.2668826473078716E-2</v>
      </c>
      <c r="AW65" s="19">
        <v>-5.6554782977106366E-2</v>
      </c>
      <c r="AX65" s="19">
        <v>2.0013560534245384E-3</v>
      </c>
      <c r="AY65" s="19">
        <v>0.13904063430161734</v>
      </c>
      <c r="AZ65" s="19">
        <v>2.1094340378072375E-2</v>
      </c>
      <c r="BA65" s="19">
        <v>1.7297123020602059E-2</v>
      </c>
      <c r="BB65" s="19">
        <v>-3.5976130329360978E-3</v>
      </c>
      <c r="BC65" s="19">
        <v>8.9139475526947565E-2</v>
      </c>
      <c r="BD65" s="19">
        <v>-3.7856976832740669E-2</v>
      </c>
      <c r="BE65" s="19">
        <v>3.3344023674497736E-2</v>
      </c>
      <c r="BF65" s="19">
        <v>8.1317572691723752E-2</v>
      </c>
      <c r="BG65" s="19">
        <v>4.8648921389124675E-3</v>
      </c>
      <c r="BH65" s="19">
        <v>-5.2472652096558492E-3</v>
      </c>
      <c r="BI65" s="19">
        <v>-9.7193770626554099E-3</v>
      </c>
      <c r="BJ65" s="19">
        <v>-4.3565686706218826E-2</v>
      </c>
      <c r="BK65" s="19">
        <v>-2.521435394949359E-2</v>
      </c>
      <c r="BL65" s="19">
        <v>0.1213781787964775</v>
      </c>
      <c r="BM65" s="19">
        <v>-1.8534253926708585E-2</v>
      </c>
      <c r="BN65" s="19">
        <v>-1.645927553702714E-3</v>
      </c>
      <c r="BO65" s="19">
        <v>-6.7587266793016076E-3</v>
      </c>
      <c r="BP65" s="20">
        <v>3.9602568519082004E-2</v>
      </c>
    </row>
    <row r="66" spans="16:68" x14ac:dyDescent="0.2">
      <c r="R66" s="18">
        <v>7.3361239675769907E-3</v>
      </c>
      <c r="S66" s="19">
        <v>7.9778414108700596E-2</v>
      </c>
      <c r="T66" s="19">
        <v>3.3941600756185214E-2</v>
      </c>
      <c r="U66" s="19">
        <v>-2.1385163940920993E-3</v>
      </c>
      <c r="V66" s="19">
        <v>5.0421265305187701E-2</v>
      </c>
      <c r="W66" s="19">
        <v>3.5614932595421145E-2</v>
      </c>
      <c r="X66" s="19">
        <v>2.2120754978324081E-2</v>
      </c>
      <c r="Y66" s="19">
        <v>1.1359895373904888E-2</v>
      </c>
      <c r="Z66" s="19">
        <v>2.5179816402124855E-2</v>
      </c>
      <c r="AA66" s="19">
        <v>6.1726306568596484E-2</v>
      </c>
      <c r="AB66" s="19">
        <v>-3.1464352187420989E-2</v>
      </c>
      <c r="AC66" s="19">
        <v>3.3874759985231373E-2</v>
      </c>
      <c r="AD66" s="19">
        <v>4.1364017992966018E-2</v>
      </c>
      <c r="AE66" s="19">
        <v>1.0276627776922176E-2</v>
      </c>
      <c r="AF66" s="19">
        <v>-6.3107765464142651E-3</v>
      </c>
      <c r="AG66" s="19">
        <v>4.395702329897315E-2</v>
      </c>
      <c r="AH66" s="19">
        <v>5.3167004078005495E-2</v>
      </c>
      <c r="AI66" s="19">
        <v>-5.6407702594356957E-2</v>
      </c>
      <c r="AJ66" s="19">
        <v>-9.0222376104012736E-3</v>
      </c>
      <c r="AK66" s="19">
        <v>3.2127463008148359E-2</v>
      </c>
      <c r="AL66" s="19">
        <v>-6.1300349630863393E-3</v>
      </c>
      <c r="AM66" s="19">
        <v>2.807653824524671E-2</v>
      </c>
      <c r="AN66" s="19">
        <v>2.9314177203463715E-3</v>
      </c>
      <c r="AO66" s="19">
        <v>2.9599431774094173E-2</v>
      </c>
      <c r="AP66" s="19">
        <v>1.0156933213338604E-3</v>
      </c>
      <c r="AQ66" s="19">
        <v>-4.2155558976872398E-4</v>
      </c>
      <c r="AR66" s="19">
        <v>4.2186232514391936E-2</v>
      </c>
      <c r="AS66" s="19">
        <v>3.5725883215243642E-2</v>
      </c>
      <c r="AT66" s="19">
        <v>8.2733560178626875E-2</v>
      </c>
      <c r="AU66" s="19">
        <v>2.2047744584389517E-2</v>
      </c>
      <c r="AV66" s="19">
        <v>1.1287683606596134E-2</v>
      </c>
      <c r="AW66" s="19">
        <v>3.0902735357756062E-2</v>
      </c>
      <c r="AX66" s="19">
        <v>9.1105266539646818E-3</v>
      </c>
      <c r="AY66" s="19">
        <v>-5.3365961604620427E-2</v>
      </c>
      <c r="AZ66" s="19">
        <v>2.3546016467196881E-2</v>
      </c>
      <c r="BA66" s="19">
        <v>8.3054099224345035E-3</v>
      </c>
      <c r="BB66" s="19">
        <v>3.3133835077382476E-2</v>
      </c>
      <c r="BC66" s="19">
        <v>2.7724170545877946E-2</v>
      </c>
      <c r="BD66" s="19">
        <v>2.6823834019248066E-2</v>
      </c>
      <c r="BE66" s="19">
        <v>-8.8999232683648986E-3</v>
      </c>
      <c r="BF66" s="19">
        <v>-3.6123551474866816E-2</v>
      </c>
      <c r="BG66" s="19">
        <v>3.4737352862089142E-2</v>
      </c>
      <c r="BH66" s="19">
        <v>-1.748327067996519E-3</v>
      </c>
      <c r="BI66" s="19">
        <v>3.4519865859726773E-3</v>
      </c>
      <c r="BJ66" s="19">
        <v>6.4560929552723065E-2</v>
      </c>
      <c r="BK66" s="19">
        <v>3.5080934035650504E-2</v>
      </c>
      <c r="BL66" s="19">
        <v>-1.853425392672553E-2</v>
      </c>
      <c r="BM66" s="19">
        <v>6.4413868574870206E-2</v>
      </c>
      <c r="BN66" s="19">
        <v>-2.1032036838957158E-3</v>
      </c>
      <c r="BO66" s="19">
        <v>2.1892401857359647E-2</v>
      </c>
      <c r="BP66" s="20">
        <v>5.1136204043425365E-2</v>
      </c>
    </row>
    <row r="67" spans="16:68" x14ac:dyDescent="0.2">
      <c r="R67" s="18">
        <v>6.903884731739951E-2</v>
      </c>
      <c r="S67" s="19">
        <v>-5.4088519564949561E-2</v>
      </c>
      <c r="T67" s="19">
        <v>-4.2767101572242852E-3</v>
      </c>
      <c r="U67" s="19">
        <v>0.11262477472044037</v>
      </c>
      <c r="V67" s="19">
        <v>-1.7287242923548364E-2</v>
      </c>
      <c r="W67" s="19">
        <v>-5.5194671110253002E-2</v>
      </c>
      <c r="X67" s="19">
        <v>1.9165865331509435E-2</v>
      </c>
      <c r="Y67" s="19">
        <v>-2.3045577596530281E-2</v>
      </c>
      <c r="Z67" s="19">
        <v>-0.13241535640045854</v>
      </c>
      <c r="AA67" s="19">
        <v>0.11090560139192662</v>
      </c>
      <c r="AB67" s="19">
        <v>1.9549962089156804E-2</v>
      </c>
      <c r="AC67" s="19">
        <v>-4.24880825324436E-2</v>
      </c>
      <c r="AD67" s="19">
        <v>2.1329927027367301E-3</v>
      </c>
      <c r="AE67" s="19">
        <v>1.6166145552243869E-2</v>
      </c>
      <c r="AF67" s="19">
        <v>-4.4760440386026334E-3</v>
      </c>
      <c r="AG67" s="19">
        <v>2.8692378798781747E-2</v>
      </c>
      <c r="AH67" s="19">
        <v>2.2713498118091736E-2</v>
      </c>
      <c r="AI67" s="19">
        <v>7.2287722851812841E-2</v>
      </c>
      <c r="AJ67" s="19">
        <v>1.0572738998091469E-2</v>
      </c>
      <c r="AK67" s="19">
        <v>4.8310716603601915E-2</v>
      </c>
      <c r="AL67" s="19">
        <v>-2.5872754624679389E-2</v>
      </c>
      <c r="AM67" s="19">
        <v>8.9147888371909068E-3</v>
      </c>
      <c r="AN67" s="19">
        <v>-1.3167220178565843E-2</v>
      </c>
      <c r="AO67" s="19">
        <v>4.3562483232844063E-3</v>
      </c>
      <c r="AP67" s="19">
        <v>2.0767049835326984E-2</v>
      </c>
      <c r="AQ67" s="19">
        <v>5.3553271444641615E-2</v>
      </c>
      <c r="AR67" s="19">
        <v>1.3096302236995122E-2</v>
      </c>
      <c r="AS67" s="19">
        <v>1.157178716826307E-2</v>
      </c>
      <c r="AT67" s="19">
        <v>7.4975442235059031E-5</v>
      </c>
      <c r="AU67" s="19">
        <v>1.0463119053634118E-2</v>
      </c>
      <c r="AV67" s="19">
        <v>3.8392049919967967E-2</v>
      </c>
      <c r="AW67" s="19">
        <v>-3.872501280284435E-3</v>
      </c>
      <c r="AX67" s="19">
        <v>3.206237537338439E-2</v>
      </c>
      <c r="AY67" s="19">
        <v>2.9883541420513859E-2</v>
      </c>
      <c r="AZ67" s="19">
        <v>6.569114247944223E-2</v>
      </c>
      <c r="BA67" s="19">
        <v>8.5806288886857568E-3</v>
      </c>
      <c r="BB67" s="19">
        <v>7.7547216982376349E-2</v>
      </c>
      <c r="BC67" s="19">
        <v>4.6933581670078883E-3</v>
      </c>
      <c r="BD67" s="19">
        <v>9.0373321813856516E-2</v>
      </c>
      <c r="BE67" s="19">
        <v>8.2426526553630836E-2</v>
      </c>
      <c r="BF67" s="19">
        <v>1.9086348833533245E-2</v>
      </c>
      <c r="BG67" s="19">
        <v>6.0541463623309366E-2</v>
      </c>
      <c r="BH67" s="19">
        <v>8.9872410092915661E-2</v>
      </c>
      <c r="BI67" s="19">
        <v>3.5177333344756395E-2</v>
      </c>
      <c r="BJ67" s="19">
        <v>-7.908309870944992E-2</v>
      </c>
      <c r="BK67" s="19">
        <v>1.7469228956599483E-2</v>
      </c>
      <c r="BL67" s="19">
        <v>-1.6459275537125673E-3</v>
      </c>
      <c r="BM67" s="19">
        <v>-2.1032036838898455E-3</v>
      </c>
      <c r="BN67" s="19">
        <v>0.13941372901442237</v>
      </c>
      <c r="BO67" s="19">
        <v>2.3412879147195323E-2</v>
      </c>
      <c r="BP67" s="20">
        <v>-1.0565431073878778E-2</v>
      </c>
    </row>
    <row r="68" spans="16:68" x14ac:dyDescent="0.2">
      <c r="R68" s="18">
        <v>1.5336831821006869E-2</v>
      </c>
      <c r="S68" s="19">
        <v>9.1266571737207425E-3</v>
      </c>
      <c r="T68" s="19">
        <v>3.5118781159103427E-2</v>
      </c>
      <c r="U68" s="19">
        <v>-3.0706868824391664E-3</v>
      </c>
      <c r="V68" s="19">
        <v>2.2358581636629384E-2</v>
      </c>
      <c r="W68" s="19">
        <v>1.4354824434906932E-2</v>
      </c>
      <c r="X68" s="19">
        <v>5.3762065188325964E-2</v>
      </c>
      <c r="Y68" s="19">
        <v>4.3730593873388346E-2</v>
      </c>
      <c r="Z68" s="19">
        <v>-5.3854093350266585E-2</v>
      </c>
      <c r="AA68" s="19">
        <v>-1.3595920840376835E-2</v>
      </c>
      <c r="AB68" s="19">
        <v>1.5540183842258748E-2</v>
      </c>
      <c r="AC68" s="19">
        <v>1.9655025741073626E-2</v>
      </c>
      <c r="AD68" s="19">
        <v>8.6144037531875606E-3</v>
      </c>
      <c r="AE68" s="19">
        <v>3.3449359515042451E-2</v>
      </c>
      <c r="AF68" s="19">
        <v>2.0349299152879696E-2</v>
      </c>
      <c r="AG68" s="19">
        <v>2.2404945658720189E-2</v>
      </c>
      <c r="AH68" s="19">
        <v>1.2583213878454784E-2</v>
      </c>
      <c r="AI68" s="19">
        <v>1.1066988000062672E-2</v>
      </c>
      <c r="AJ68" s="19">
        <v>2.058367914196868E-2</v>
      </c>
      <c r="AK68" s="19">
        <v>2.8137683616518139E-2</v>
      </c>
      <c r="AL68" s="19">
        <v>1.386312158775338E-2</v>
      </c>
      <c r="AM68" s="19">
        <v>4.6327548220452403E-2</v>
      </c>
      <c r="AN68" s="19">
        <v>4.0932419334521221E-2</v>
      </c>
      <c r="AO68" s="19">
        <v>4.4791286823348223E-2</v>
      </c>
      <c r="AP68" s="19">
        <v>-3.7701310033782798E-3</v>
      </c>
      <c r="AQ68" s="19">
        <v>1.476246878224044E-2</v>
      </c>
      <c r="AR68" s="19">
        <v>6.8289480333272035E-3</v>
      </c>
      <c r="AS68" s="19">
        <v>1.043089712534126E-2</v>
      </c>
      <c r="AT68" s="19">
        <v>1.3281953303798721E-2</v>
      </c>
      <c r="AU68" s="19">
        <v>1.9194867715975117E-2</v>
      </c>
      <c r="AV68" s="19">
        <v>2.779201558961189E-2</v>
      </c>
      <c r="AW68" s="19">
        <v>5.9781484948310426E-2</v>
      </c>
      <c r="AX68" s="19">
        <v>3.2670175393493518E-2</v>
      </c>
      <c r="AY68" s="19">
        <v>-3.6781074966538707E-3</v>
      </c>
      <c r="AZ68" s="19">
        <v>1.8874352407600201E-2</v>
      </c>
      <c r="BA68" s="19">
        <v>3.1941904131939251E-2</v>
      </c>
      <c r="BB68" s="19">
        <v>9.7827457148529778E-3</v>
      </c>
      <c r="BC68" s="19">
        <v>-9.2043838499273334E-3</v>
      </c>
      <c r="BD68" s="19">
        <v>2.8535768021325347E-2</v>
      </c>
      <c r="BE68" s="19">
        <v>3.1329186488842614E-2</v>
      </c>
      <c r="BF68" s="19">
        <v>3.9543624442101022E-3</v>
      </c>
      <c r="BG68" s="19">
        <v>1.6936442264603488E-2</v>
      </c>
      <c r="BH68" s="19">
        <v>2.183420429359223E-2</v>
      </c>
      <c r="BI68" s="19">
        <v>3.9581940890597106E-2</v>
      </c>
      <c r="BJ68" s="19">
        <v>4.5298497112764055E-2</v>
      </c>
      <c r="BK68" s="19">
        <v>3.9388134976362593E-2</v>
      </c>
      <c r="BL68" s="19">
        <v>-6.7587266793189826E-3</v>
      </c>
      <c r="BM68" s="19">
        <v>2.1892401857369626E-2</v>
      </c>
      <c r="BN68" s="19">
        <v>2.3412879147193921E-2</v>
      </c>
      <c r="BO68" s="19">
        <v>3.8670697215684044E-2</v>
      </c>
      <c r="BP68" s="20">
        <v>5.6682286904972679E-3</v>
      </c>
    </row>
    <row r="69" spans="16:68" x14ac:dyDescent="0.2">
      <c r="R69" s="21">
        <v>-3.1214832827327399E-2</v>
      </c>
      <c r="S69" s="22">
        <v>6.9349976227613408E-2</v>
      </c>
      <c r="T69" s="22">
        <v>2.574225488950211E-2</v>
      </c>
      <c r="U69" s="22">
        <v>4.8488644929973873E-3</v>
      </c>
      <c r="V69" s="22">
        <v>3.6751551725487837E-2</v>
      </c>
      <c r="W69" s="22">
        <v>7.9495615830136979E-2</v>
      </c>
      <c r="X69" s="22">
        <v>-3.5943304769823464E-2</v>
      </c>
      <c r="Y69" s="22">
        <v>-2.591743666657835E-2</v>
      </c>
      <c r="Z69" s="22">
        <v>2.5837391897575307E-2</v>
      </c>
      <c r="AA69" s="22">
        <v>3.90469893421867E-2</v>
      </c>
      <c r="AB69" s="22">
        <v>-2.4900620781400436E-2</v>
      </c>
      <c r="AC69" s="22">
        <v>5.2460232445880897E-2</v>
      </c>
      <c r="AD69" s="22">
        <v>7.9372962432714966E-2</v>
      </c>
      <c r="AE69" s="22">
        <v>-1.8071072613251984E-2</v>
      </c>
      <c r="AF69" s="22">
        <v>3.254684626795773E-2</v>
      </c>
      <c r="AG69" s="22">
        <v>4.4096471993724996E-2</v>
      </c>
      <c r="AH69" s="22">
        <v>5.2214265551089982E-2</v>
      </c>
      <c r="AI69" s="22">
        <v>1.2231611077241911E-2</v>
      </c>
      <c r="AJ69" s="22">
        <v>-3.4341162771913986E-2</v>
      </c>
      <c r="AK69" s="22">
        <v>3.0602628036552428E-2</v>
      </c>
      <c r="AL69" s="22">
        <v>1.4233194292949503E-2</v>
      </c>
      <c r="AM69" s="22">
        <v>-9.7730668128218068E-4</v>
      </c>
      <c r="AN69" s="22">
        <v>-1.5537063010798123E-2</v>
      </c>
      <c r="AO69" s="22">
        <v>9.8513177296104537E-3</v>
      </c>
      <c r="AP69" s="22">
        <v>-9.1816770809210746E-3</v>
      </c>
      <c r="AQ69" s="22">
        <v>1.3117814516347193E-2</v>
      </c>
      <c r="AR69" s="22">
        <v>7.5999601583630089E-2</v>
      </c>
      <c r="AS69" s="22">
        <v>6.413975323039961E-2</v>
      </c>
      <c r="AT69" s="22">
        <v>4.9571834483678717E-2</v>
      </c>
      <c r="AU69" s="22">
        <v>5.359879287080721E-2</v>
      </c>
      <c r="AV69" s="22">
        <v>-1.220746436336833E-2</v>
      </c>
      <c r="AW69" s="22">
        <v>-9.3869941185650285E-3</v>
      </c>
      <c r="AX69" s="22">
        <v>-1.9536214002265968E-2</v>
      </c>
      <c r="AY69" s="22">
        <v>9.9579634533157879E-3</v>
      </c>
      <c r="AZ69" s="22">
        <v>3.2504373118212151E-2</v>
      </c>
      <c r="BA69" s="22">
        <v>2.5233343577821671E-3</v>
      </c>
      <c r="BB69" s="22">
        <v>3.1813636506550252E-2</v>
      </c>
      <c r="BC69" s="22">
        <v>0.10307814785930497</v>
      </c>
      <c r="BD69" s="22">
        <v>-1.3460220406648654E-2</v>
      </c>
      <c r="BE69" s="22">
        <v>-1.1677903737939277E-2</v>
      </c>
      <c r="BF69" s="22">
        <v>-1.7673590681747758E-2</v>
      </c>
      <c r="BG69" s="22">
        <v>4.3443115887044387E-2</v>
      </c>
      <c r="BH69" s="22">
        <v>-2.4031632460757651E-2</v>
      </c>
      <c r="BI69" s="22">
        <v>-3.005975763240637E-2</v>
      </c>
      <c r="BJ69" s="22">
        <v>5.378347336913554E-2</v>
      </c>
      <c r="BK69" s="22">
        <v>2.1505363727858343E-2</v>
      </c>
      <c r="BL69" s="22">
        <v>3.9602568519081949E-2</v>
      </c>
      <c r="BM69" s="22">
        <v>5.1136204043438591E-2</v>
      </c>
      <c r="BN69" s="22">
        <v>-1.0565431073870687E-2</v>
      </c>
      <c r="BO69" s="22">
        <v>5.6682286905033047E-3</v>
      </c>
      <c r="BP69" s="23">
        <v>8.4557305231024199E-2</v>
      </c>
    </row>
    <row r="71" spans="16:68" x14ac:dyDescent="0.2">
      <c r="P71" s="3" t="s">
        <v>84</v>
      </c>
      <c r="W71" s="2"/>
    </row>
    <row r="72" spans="16:68" x14ac:dyDescent="0.2">
      <c r="S72" s="3" t="s">
        <v>83</v>
      </c>
      <c r="T72" s="3" t="s">
        <v>145</v>
      </c>
      <c r="U72" s="3" t="s">
        <v>156</v>
      </c>
      <c r="V72" s="3" t="s">
        <v>130</v>
      </c>
      <c r="W72" s="3" t="s">
        <v>164</v>
      </c>
      <c r="X72" s="3" t="s">
        <v>165</v>
      </c>
    </row>
    <row r="73" spans="16:68" x14ac:dyDescent="0.2">
      <c r="Q73">
        <v>0</v>
      </c>
      <c r="R73" s="25" t="s">
        <v>75</v>
      </c>
      <c r="S73" s="26" cm="1">
        <f t="array" ref="S73:S79">MMULT( $R$10:$X$16, MMULT( TRANSPOSE($B$4:$H$54), $I$4:$I$54 ) )</f>
        <v>103.3448457256527</v>
      </c>
      <c r="T73" s="26">
        <f>$R$87*SQRT(VLOOKUP(R73,$Q$10:$X$16,Q73+2,0))</f>
        <v>245.60718505579177</v>
      </c>
      <c r="U73" s="26">
        <f t="shared" ref="U73:U79" si="3">S73/T73</f>
        <v>0.42077289270742235</v>
      </c>
      <c r="V73" s="26">
        <f t="shared" ref="V73:V79" si="4">TDIST(ABS(U73),$U$3-$U$4,2)</f>
        <v>0.67592372279688573</v>
      </c>
      <c r="W73" s="6">
        <f>S73-(TINV(0.05,$U$3-$U$4-1))*(T73)</f>
        <v>-391.6439110861993</v>
      </c>
      <c r="X73" s="6">
        <f>S73+(TINV(0.05,$U$3-$U$4-1))*(T73)</f>
        <v>598.3336025375047</v>
      </c>
    </row>
    <row r="74" spans="16:68" x14ac:dyDescent="0.2">
      <c r="Q74">
        <v>1</v>
      </c>
      <c r="R74" s="25" t="s">
        <v>62</v>
      </c>
      <c r="S74" s="26">
        <v>4.5204524233878089</v>
      </c>
      <c r="T74" s="26">
        <f t="shared" ref="T74:T79" si="5">$R$87*SQRT(VLOOKUP(R74,$Q$10:$X$16,Q74+2,0))</f>
        <v>3.2197684970563696</v>
      </c>
      <c r="U74" s="26">
        <f t="shared" si="3"/>
        <v>1.4039681509774917</v>
      </c>
      <c r="V74" s="26">
        <f t="shared" si="4"/>
        <v>0.16719244270011405</v>
      </c>
      <c r="W74" s="6">
        <f t="shared" ref="W74:W79" si="6">S74-(TINV(0.05,$U$3-$U$4-1))*(T74)</f>
        <v>-1.9685646027951327</v>
      </c>
      <c r="X74" s="6">
        <f t="shared" ref="X74:X79" si="7">S74+(TINV(0.05,$U$3-$U$4-1))*(T74)</f>
        <v>11.009469449570751</v>
      </c>
    </row>
    <row r="75" spans="16:68" x14ac:dyDescent="0.2">
      <c r="Q75">
        <v>2</v>
      </c>
      <c r="R75" s="25" t="s">
        <v>63</v>
      </c>
      <c r="S75" s="26">
        <v>-6.1586052824530668E-2</v>
      </c>
      <c r="T75" s="26">
        <f t="shared" si="5"/>
        <v>0.81468441166349392</v>
      </c>
      <c r="U75" s="26">
        <f t="shared" si="3"/>
        <v>-7.5594981250198312E-2</v>
      </c>
      <c r="V75" s="26">
        <f t="shared" si="4"/>
        <v>0.9400764093431575</v>
      </c>
      <c r="W75" s="6">
        <f t="shared" si="6"/>
        <v>-1.7034745994959322</v>
      </c>
      <c r="X75" s="6">
        <f t="shared" si="7"/>
        <v>1.5803024938468708</v>
      </c>
    </row>
    <row r="76" spans="16:68" x14ac:dyDescent="0.2">
      <c r="Q76">
        <v>3</v>
      </c>
      <c r="R76" s="25" t="s">
        <v>64</v>
      </c>
      <c r="S76" s="26">
        <v>1.8946452952984694E-2</v>
      </c>
      <c r="T76" s="26">
        <f t="shared" si="5"/>
        <v>1.0215987658700774E-2</v>
      </c>
      <c r="U76" s="26">
        <f t="shared" si="3"/>
        <v>1.8545884730830053</v>
      </c>
      <c r="V76" s="26">
        <f t="shared" si="4"/>
        <v>7.0214676573691057E-2</v>
      </c>
      <c r="W76" s="6">
        <f t="shared" si="6"/>
        <v>-1.6425173152785216E-3</v>
      </c>
      <c r="X76" s="6">
        <f t="shared" si="7"/>
        <v>3.9535423221247909E-2</v>
      </c>
    </row>
    <row r="77" spans="16:68" x14ac:dyDescent="0.2">
      <c r="Q77">
        <v>4</v>
      </c>
      <c r="R77" s="25" t="s">
        <v>65</v>
      </c>
      <c r="S77" s="26">
        <v>0.3575351682110437</v>
      </c>
      <c r="T77" s="26">
        <f t="shared" si="5"/>
        <v>0.48721933817867619</v>
      </c>
      <c r="U77" s="26">
        <f t="shared" si="3"/>
        <v>0.73382795015399438</v>
      </c>
      <c r="V77" s="26">
        <f t="shared" si="4"/>
        <v>0.46685992951560651</v>
      </c>
      <c r="W77" s="6">
        <f t="shared" si="6"/>
        <v>-0.62439088759621131</v>
      </c>
      <c r="X77" s="6">
        <f t="shared" si="7"/>
        <v>1.3394612240182986</v>
      </c>
    </row>
    <row r="78" spans="16:68" x14ac:dyDescent="0.2">
      <c r="Q78">
        <v>5</v>
      </c>
      <c r="R78" s="25" t="s">
        <v>66</v>
      </c>
      <c r="S78" s="26">
        <v>-1.0528588556081999</v>
      </c>
      <c r="T78" s="26">
        <f t="shared" si="5"/>
        <v>5.5610079863865014</v>
      </c>
      <c r="U78" s="26">
        <f t="shared" si="3"/>
        <v>-0.18932877963592698</v>
      </c>
      <c r="V78" s="26">
        <f t="shared" si="4"/>
        <v>0.85068652053053861</v>
      </c>
      <c r="W78" s="6">
        <f t="shared" si="6"/>
        <v>-12.260334032594368</v>
      </c>
      <c r="X78" s="6">
        <f t="shared" si="7"/>
        <v>10.154616321377969</v>
      </c>
    </row>
    <row r="79" spans="16:68" x14ac:dyDescent="0.2">
      <c r="Q79">
        <v>6</v>
      </c>
      <c r="R79" s="25" t="s">
        <v>67</v>
      </c>
      <c r="S79" s="26">
        <v>-3.2549184340268198</v>
      </c>
      <c r="T79" s="26">
        <f t="shared" si="5"/>
        <v>1.0314070443436762</v>
      </c>
      <c r="U79" s="26">
        <f t="shared" si="3"/>
        <v>-3.1558039591420948</v>
      </c>
      <c r="V79" s="26">
        <f t="shared" si="4"/>
        <v>2.8533214864695723E-3</v>
      </c>
      <c r="W79" s="6">
        <f t="shared" si="6"/>
        <v>-5.3335827472499471</v>
      </c>
      <c r="X79" s="6">
        <f t="shared" si="7"/>
        <v>-1.1762541208036925</v>
      </c>
    </row>
    <row r="81" spans="16:22" x14ac:dyDescent="0.2">
      <c r="P81" s="3" t="s">
        <v>92</v>
      </c>
    </row>
    <row r="82" spans="16:22" x14ac:dyDescent="0.2">
      <c r="Q82" s="38"/>
      <c r="R82" s="38" t="s">
        <v>95</v>
      </c>
      <c r="S82" s="38" t="s">
        <v>96</v>
      </c>
      <c r="T82" s="38" t="s">
        <v>97</v>
      </c>
      <c r="U82" s="38" t="s">
        <v>98</v>
      </c>
      <c r="V82" s="38" t="s">
        <v>99</v>
      </c>
    </row>
    <row r="83" spans="16:22" x14ac:dyDescent="0.2">
      <c r="Q83" s="38" t="s">
        <v>93</v>
      </c>
      <c r="R83" s="6">
        <f>U4</f>
        <v>6</v>
      </c>
      <c r="S83" s="36">
        <f>S85-S84</f>
        <v>16499.474675503297</v>
      </c>
      <c r="T83" s="6">
        <f>S83/R83</f>
        <v>2749.9124459172162</v>
      </c>
      <c r="U83" s="26">
        <f>T83/T84</f>
        <v>3.464360520003646</v>
      </c>
      <c r="V83" s="26">
        <f>FDIST(U83,R83,R84)</f>
        <v>6.85699054409988E-3</v>
      </c>
    </row>
    <row r="84" spans="16:22" x14ac:dyDescent="0.2">
      <c r="Q84" s="38" t="s">
        <v>88</v>
      </c>
      <c r="R84" s="6">
        <f>R85-R83</f>
        <v>44</v>
      </c>
      <c r="S84" s="26">
        <f>L55</f>
        <v>34925.968853908475</v>
      </c>
      <c r="T84" s="6">
        <f>S84/R84</f>
        <v>793.77201940701082</v>
      </c>
      <c r="U84" s="6"/>
      <c r="V84" s="6"/>
    </row>
    <row r="85" spans="16:22" x14ac:dyDescent="0.2">
      <c r="Q85" s="38" t="s">
        <v>94</v>
      </c>
      <c r="R85" s="6">
        <f>U3-1</f>
        <v>50</v>
      </c>
      <c r="S85" s="26">
        <f>M55</f>
        <v>51425.443529411772</v>
      </c>
      <c r="T85" s="6"/>
      <c r="U85" s="6"/>
      <c r="V85" s="6"/>
    </row>
    <row r="87" spans="16:22" ht="13.5" x14ac:dyDescent="0.25">
      <c r="Q87" s="42" t="s">
        <v>146</v>
      </c>
      <c r="R87" s="6" cm="1">
        <f t="array" ref="R87">SQRT((MMULT(TRANSPOSE(K4:K54),K4:K54))/($U$3-$U$4-1))</f>
        <v>28.173959952534375</v>
      </c>
    </row>
    <row r="89" spans="16:22" x14ac:dyDescent="0.2">
      <c r="Q89" s="38" t="s">
        <v>153</v>
      </c>
      <c r="R89" s="26">
        <f>S83/S85</f>
        <v>0.32084263242312627</v>
      </c>
      <c r="S89" s="26">
        <f>1-S84/S85</f>
        <v>0.32084263242312627</v>
      </c>
    </row>
    <row r="90" spans="16:22" x14ac:dyDescent="0.2">
      <c r="Q90" s="38" t="s">
        <v>155</v>
      </c>
      <c r="R90" s="26">
        <f>1-(S84/(U3-U4-1))/(S85/(U3-1))</f>
        <v>0.22823026411718883</v>
      </c>
      <c r="S90" s="6"/>
    </row>
  </sheetData>
  <mergeCells count="1">
    <mergeCell ref="B1:H1"/>
  </mergeCells>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8A2C-B153-4E77-BB51-9C0B52DF67BF}">
  <dimension ref="A1:BK85"/>
  <sheetViews>
    <sheetView workbookViewId="0"/>
  </sheetViews>
  <sheetFormatPr defaultColWidth="11.42578125" defaultRowHeight="12.75" x14ac:dyDescent="0.2"/>
  <cols>
    <col min="1" max="1" width="9.140625" style="1" customWidth="1"/>
    <col min="3" max="4" width="9.140625" style="1" customWidth="1"/>
    <col min="5" max="8" width="14.85546875" style="1" customWidth="1"/>
    <col min="9" max="11" width="8.85546875" customWidth="1"/>
    <col min="12" max="12" width="21.140625" customWidth="1"/>
    <col min="13" max="13" width="8.85546875" customWidth="1"/>
    <col min="14" max="14" width="11.140625" customWidth="1"/>
    <col min="15" max="256" width="8.85546875" customWidth="1"/>
  </cols>
  <sheetData>
    <row r="1" spans="1:19" x14ac:dyDescent="0.2">
      <c r="B1" s="48" t="s">
        <v>77</v>
      </c>
      <c r="C1" s="48"/>
      <c r="D1" s="14" t="s">
        <v>78</v>
      </c>
      <c r="E1" s="28" t="s">
        <v>85</v>
      </c>
      <c r="F1" s="28" t="s">
        <v>88</v>
      </c>
      <c r="G1" s="35" t="s">
        <v>101</v>
      </c>
      <c r="H1" s="35" t="s">
        <v>105</v>
      </c>
      <c r="J1" s="4" t="s">
        <v>91</v>
      </c>
      <c r="K1" s="3" t="s">
        <v>59</v>
      </c>
    </row>
    <row r="2" spans="1:19" x14ac:dyDescent="0.2">
      <c r="A2" s="5" t="s">
        <v>76</v>
      </c>
      <c r="B2" s="12" t="s">
        <v>61</v>
      </c>
      <c r="C2" s="12" t="s">
        <v>66</v>
      </c>
      <c r="D2" s="12" t="s">
        <v>68</v>
      </c>
      <c r="E2" s="30" t="s">
        <v>86</v>
      </c>
      <c r="F2" s="30" t="s">
        <v>90</v>
      </c>
      <c r="G2" s="30" t="s">
        <v>102</v>
      </c>
      <c r="H2" s="30"/>
      <c r="K2" s="2" t="s">
        <v>60</v>
      </c>
    </row>
    <row r="3" spans="1:19" x14ac:dyDescent="0.2">
      <c r="A3" s="1" t="s">
        <v>0</v>
      </c>
      <c r="B3" s="7" t="s">
        <v>75</v>
      </c>
      <c r="C3" s="13" t="s">
        <v>5</v>
      </c>
      <c r="D3" s="13" t="s">
        <v>7</v>
      </c>
      <c r="E3" s="31" t="s">
        <v>87</v>
      </c>
      <c r="F3" s="31" t="s">
        <v>89</v>
      </c>
      <c r="G3" s="31" t="s">
        <v>103</v>
      </c>
      <c r="H3" s="31"/>
      <c r="K3" t="s">
        <v>61</v>
      </c>
      <c r="L3" t="s">
        <v>69</v>
      </c>
      <c r="O3" s="8" t="s">
        <v>71</v>
      </c>
      <c r="P3" s="6">
        <v>51</v>
      </c>
      <c r="R3" s="37" t="s">
        <v>107</v>
      </c>
    </row>
    <row r="4" spans="1:19" x14ac:dyDescent="0.2">
      <c r="A4" s="1" t="s">
        <v>8</v>
      </c>
      <c r="B4" s="6">
        <v>1</v>
      </c>
      <c r="C4" s="11">
        <v>51.7</v>
      </c>
      <c r="D4" s="11">
        <v>89.8</v>
      </c>
      <c r="E4" s="29" cm="1">
        <f t="array" ref="E4:E54">MMULT($B$4:$C$54,$N$73:$N$74)</f>
        <v>124.70136374889319</v>
      </c>
      <c r="F4" s="29">
        <f>D4-E4</f>
        <v>-34.901363748893189</v>
      </c>
      <c r="G4" s="29">
        <f>F4^2</f>
        <v>1218.1051915325556</v>
      </c>
      <c r="H4" s="29">
        <f>(D4-$D$56)^2</f>
        <v>1007.5022837370238</v>
      </c>
      <c r="K4" s="2" t="s">
        <v>66</v>
      </c>
      <c r="L4" s="2" t="s">
        <v>70</v>
      </c>
      <c r="O4" s="8" t="s">
        <v>72</v>
      </c>
      <c r="P4" s="6">
        <v>1</v>
      </c>
      <c r="Q4" s="2" t="s">
        <v>154</v>
      </c>
    </row>
    <row r="5" spans="1:19" x14ac:dyDescent="0.2">
      <c r="A5" s="1" t="s">
        <v>9</v>
      </c>
      <c r="B5" s="6">
        <v>1</v>
      </c>
      <c r="C5" s="11">
        <v>45.7</v>
      </c>
      <c r="D5" s="11">
        <v>121.3</v>
      </c>
      <c r="E5" s="29">
        <v>99.386774556046134</v>
      </c>
      <c r="F5" s="29">
        <f t="shared" ref="F5:F54" si="0">D5-E5</f>
        <v>21.913225443953863</v>
      </c>
      <c r="G5" s="29">
        <f t="shared" ref="G5:G54" si="1">F5^2</f>
        <v>480.18944935754695</v>
      </c>
      <c r="H5" s="29">
        <f t="shared" ref="H5:H54" si="2">(D5-$D$56)^2</f>
        <v>5.8166089965394942E-2</v>
      </c>
    </row>
    <row r="6" spans="1:19" x14ac:dyDescent="0.2">
      <c r="A6" s="1" t="s">
        <v>10</v>
      </c>
      <c r="B6" s="6">
        <v>1</v>
      </c>
      <c r="C6" s="11">
        <v>50.8</v>
      </c>
      <c r="D6" s="11">
        <v>115.2</v>
      </c>
      <c r="E6" s="29">
        <v>120.90417536996608</v>
      </c>
      <c r="F6" s="29">
        <f t="shared" si="0"/>
        <v>-5.7041753699660802</v>
      </c>
      <c r="G6" s="29">
        <f t="shared" si="1"/>
        <v>32.537616651327667</v>
      </c>
      <c r="H6" s="29">
        <f t="shared" si="2"/>
        <v>40.210519031141715</v>
      </c>
      <c r="K6" s="3" t="s">
        <v>79</v>
      </c>
    </row>
    <row r="7" spans="1:19" x14ac:dyDescent="0.2">
      <c r="A7" s="1" t="s">
        <v>11</v>
      </c>
      <c r="B7" s="6">
        <v>1</v>
      </c>
      <c r="C7" s="11">
        <v>51.5</v>
      </c>
      <c r="D7" s="11">
        <v>100.3</v>
      </c>
      <c r="E7" s="29">
        <v>123.8575441091316</v>
      </c>
      <c r="F7" s="29">
        <f t="shared" si="0"/>
        <v>-23.557544109131598</v>
      </c>
      <c r="G7" s="29">
        <f t="shared" si="1"/>
        <v>554.95788445368089</v>
      </c>
      <c r="H7" s="29">
        <f t="shared" si="2"/>
        <v>451.18757785467102</v>
      </c>
      <c r="K7" s="3" t="s">
        <v>80</v>
      </c>
    </row>
    <row r="8" spans="1:19" x14ac:dyDescent="0.2">
      <c r="A8" s="1" t="s">
        <v>12</v>
      </c>
      <c r="B8" s="6">
        <v>1</v>
      </c>
      <c r="C8" s="11">
        <v>50.8</v>
      </c>
      <c r="D8" s="11">
        <v>123</v>
      </c>
      <c r="E8" s="29">
        <v>120.90417536996608</v>
      </c>
      <c r="F8" s="29">
        <f t="shared" si="0"/>
        <v>2.0958246300339169</v>
      </c>
      <c r="G8" s="29">
        <f t="shared" si="1"/>
        <v>4.3924808798568051</v>
      </c>
      <c r="H8" s="29">
        <f t="shared" si="2"/>
        <v>2.1281660899654242</v>
      </c>
    </row>
    <row r="9" spans="1:19" x14ac:dyDescent="0.2">
      <c r="A9" s="1" t="s">
        <v>13</v>
      </c>
      <c r="B9" s="6">
        <v>1</v>
      </c>
      <c r="C9" s="11">
        <v>50.7</v>
      </c>
      <c r="D9" s="11">
        <v>124.8</v>
      </c>
      <c r="E9" s="29">
        <v>120.48226555008534</v>
      </c>
      <c r="F9" s="29">
        <f t="shared" si="0"/>
        <v>4.3177344499146528</v>
      </c>
      <c r="G9" s="29">
        <f t="shared" si="1"/>
        <v>18.642830779979789</v>
      </c>
      <c r="H9" s="29">
        <f t="shared" si="2"/>
        <v>10.619930795847791</v>
      </c>
      <c r="L9" s="3" t="s">
        <v>81</v>
      </c>
      <c r="M9" s="2" t="s">
        <v>74</v>
      </c>
      <c r="N9" s="2" t="s">
        <v>147</v>
      </c>
    </row>
    <row r="10" spans="1:19" x14ac:dyDescent="0.2">
      <c r="A10" s="1" t="s">
        <v>14</v>
      </c>
      <c r="B10" s="6">
        <v>1</v>
      </c>
      <c r="C10" s="11">
        <v>51.5</v>
      </c>
      <c r="D10" s="11">
        <v>120</v>
      </c>
      <c r="E10" s="29">
        <v>123.8575441091316</v>
      </c>
      <c r="F10" s="29">
        <f t="shared" si="0"/>
        <v>-3.8575441091315952</v>
      </c>
      <c r="G10" s="29">
        <f t="shared" si="1"/>
        <v>14.880646553895872</v>
      </c>
      <c r="H10" s="29">
        <f t="shared" si="2"/>
        <v>2.3752249134947818</v>
      </c>
      <c r="L10" s="2" t="s">
        <v>74</v>
      </c>
      <c r="M10" s="15" cm="1">
        <f t="array" ref="M10:N11">MINVERSE( MMULT(TRANSPOSE($B$4:$C$54), $B$4:$C$54) )</f>
        <v>42.048254998153404</v>
      </c>
      <c r="N10" s="16">
        <v>-0.82488397340997643</v>
      </c>
      <c r="O10" s="16"/>
      <c r="P10" s="16"/>
      <c r="Q10" s="16"/>
      <c r="R10" s="16"/>
      <c r="S10" s="17"/>
    </row>
    <row r="11" spans="1:19" x14ac:dyDescent="0.2">
      <c r="A11" s="1" t="s">
        <v>15</v>
      </c>
      <c r="B11" s="6">
        <v>1</v>
      </c>
      <c r="C11" s="11">
        <v>51.3</v>
      </c>
      <c r="D11" s="11">
        <v>155</v>
      </c>
      <c r="E11" s="29">
        <v>123.01372446937</v>
      </c>
      <c r="F11" s="29">
        <f t="shared" si="0"/>
        <v>31.986275530629996</v>
      </c>
      <c r="G11" s="29">
        <f t="shared" si="1"/>
        <v>1023.1218223213792</v>
      </c>
      <c r="H11" s="29">
        <f t="shared" si="2"/>
        <v>1119.4928719723189</v>
      </c>
      <c r="L11" s="2" t="s">
        <v>147</v>
      </c>
      <c r="M11" s="18">
        <v>-0.82488397340997655</v>
      </c>
      <c r="N11" s="19">
        <v>1.6189756645722073E-2</v>
      </c>
      <c r="O11" s="19"/>
      <c r="P11" s="19"/>
      <c r="Q11" s="19"/>
      <c r="R11" s="19"/>
      <c r="S11" s="20"/>
    </row>
    <row r="12" spans="1:19" x14ac:dyDescent="0.2">
      <c r="A12" s="1" t="s">
        <v>16</v>
      </c>
      <c r="B12" s="6">
        <v>1</v>
      </c>
      <c r="C12" s="11">
        <v>53.5</v>
      </c>
      <c r="D12" s="11">
        <v>200.4</v>
      </c>
      <c r="E12" s="29">
        <v>132.29574050674728</v>
      </c>
      <c r="F12" s="29">
        <f t="shared" si="0"/>
        <v>68.104259493252727</v>
      </c>
      <c r="G12" s="29">
        <f t="shared" si="1"/>
        <v>4638.1901611243038</v>
      </c>
      <c r="H12" s="29">
        <f t="shared" si="2"/>
        <v>6218.7140484429092</v>
      </c>
      <c r="M12" s="18"/>
      <c r="N12" s="19"/>
      <c r="O12" s="19"/>
      <c r="P12" s="19"/>
      <c r="Q12" s="19"/>
      <c r="R12" s="19"/>
      <c r="S12" s="20"/>
    </row>
    <row r="13" spans="1:19" x14ac:dyDescent="0.2">
      <c r="A13" s="1" t="s">
        <v>17</v>
      </c>
      <c r="B13" s="6">
        <v>1</v>
      </c>
      <c r="C13" s="11">
        <v>51.8</v>
      </c>
      <c r="D13" s="11">
        <v>123.6</v>
      </c>
      <c r="E13" s="29">
        <v>125.12327356877393</v>
      </c>
      <c r="F13" s="29">
        <f t="shared" si="0"/>
        <v>-1.5232735687739307</v>
      </c>
      <c r="G13" s="29">
        <f t="shared" si="1"/>
        <v>2.3203623653252672</v>
      </c>
      <c r="H13" s="29">
        <f t="shared" si="2"/>
        <v>4.2387543252595297</v>
      </c>
      <c r="M13" s="18"/>
      <c r="N13" s="19"/>
      <c r="O13" s="19"/>
      <c r="P13" s="19"/>
      <c r="Q13" s="19"/>
      <c r="R13" s="19"/>
      <c r="S13" s="20"/>
    </row>
    <row r="14" spans="1:19" x14ac:dyDescent="0.2">
      <c r="A14" s="1" t="s">
        <v>18</v>
      </c>
      <c r="B14" s="6">
        <v>1</v>
      </c>
      <c r="C14" s="11">
        <v>51.4</v>
      </c>
      <c r="D14" s="11">
        <v>109.9</v>
      </c>
      <c r="E14" s="29">
        <v>123.4356342892508</v>
      </c>
      <c r="F14" s="29">
        <f t="shared" si="0"/>
        <v>-13.535634289250794</v>
      </c>
      <c r="G14" s="29">
        <f t="shared" si="1"/>
        <v>183.21339561234186</v>
      </c>
      <c r="H14" s="29">
        <f t="shared" si="2"/>
        <v>135.51698961937683</v>
      </c>
      <c r="M14" s="18"/>
      <c r="N14" s="19"/>
      <c r="O14" s="19"/>
      <c r="P14" s="19"/>
      <c r="Q14" s="19"/>
      <c r="R14" s="19"/>
      <c r="S14" s="20"/>
    </row>
    <row r="15" spans="1:19" x14ac:dyDescent="0.2">
      <c r="A15" s="1" t="s">
        <v>19</v>
      </c>
      <c r="B15" s="6">
        <v>1</v>
      </c>
      <c r="C15" s="11">
        <v>48</v>
      </c>
      <c r="D15" s="11">
        <v>82.1</v>
      </c>
      <c r="E15" s="29">
        <v>109.09070041330415</v>
      </c>
      <c r="F15" s="29">
        <f t="shared" si="0"/>
        <v>-26.990700413304154</v>
      </c>
      <c r="G15" s="29">
        <f t="shared" si="1"/>
        <v>728.49790880073704</v>
      </c>
      <c r="H15" s="29">
        <f t="shared" si="2"/>
        <v>1555.6064013840828</v>
      </c>
      <c r="M15" s="18"/>
      <c r="N15" s="19"/>
      <c r="O15" s="19"/>
      <c r="P15" s="19"/>
      <c r="Q15" s="19"/>
      <c r="R15" s="19"/>
      <c r="S15" s="20"/>
    </row>
    <row r="16" spans="1:19" x14ac:dyDescent="0.2">
      <c r="A16" s="1" t="s">
        <v>20</v>
      </c>
      <c r="B16" s="6">
        <v>1</v>
      </c>
      <c r="C16" s="11">
        <v>50.1</v>
      </c>
      <c r="D16" s="11">
        <v>102.4</v>
      </c>
      <c r="E16" s="29">
        <v>117.95080663080063</v>
      </c>
      <c r="F16" s="29">
        <f t="shared" si="0"/>
        <v>-15.550806630800622</v>
      </c>
      <c r="G16" s="29">
        <f t="shared" si="1"/>
        <v>241.8275868685526</v>
      </c>
      <c r="H16" s="29">
        <f t="shared" si="2"/>
        <v>366.38463667820014</v>
      </c>
      <c r="M16" s="21"/>
      <c r="N16" s="22"/>
      <c r="O16" s="22"/>
      <c r="P16" s="22"/>
      <c r="Q16" s="22"/>
      <c r="R16" s="22"/>
      <c r="S16" s="23"/>
    </row>
    <row r="17" spans="1:63" x14ac:dyDescent="0.2">
      <c r="A17" s="1" t="s">
        <v>21</v>
      </c>
      <c r="B17" s="6">
        <v>1</v>
      </c>
      <c r="C17" s="11">
        <v>51.5</v>
      </c>
      <c r="D17" s="11">
        <v>124.8</v>
      </c>
      <c r="E17" s="29">
        <v>123.8575441091316</v>
      </c>
      <c r="F17" s="29">
        <f t="shared" si="0"/>
        <v>0.94245589086840198</v>
      </c>
      <c r="G17" s="29">
        <f t="shared" si="1"/>
        <v>0.88822310623255318</v>
      </c>
      <c r="H17" s="29">
        <f t="shared" si="2"/>
        <v>10.619930795847791</v>
      </c>
    </row>
    <row r="18" spans="1:63" x14ac:dyDescent="0.2">
      <c r="A18" s="1" t="s">
        <v>22</v>
      </c>
      <c r="B18" s="6">
        <v>1</v>
      </c>
      <c r="C18" s="11">
        <v>51.3</v>
      </c>
      <c r="D18" s="11">
        <v>134.6</v>
      </c>
      <c r="E18" s="29">
        <v>123.01372446937</v>
      </c>
      <c r="F18" s="29">
        <f t="shared" si="0"/>
        <v>11.58627553062999</v>
      </c>
      <c r="G18" s="29">
        <f t="shared" si="1"/>
        <v>134.24178067167526</v>
      </c>
      <c r="H18" s="29">
        <f t="shared" si="2"/>
        <v>170.53287197231842</v>
      </c>
      <c r="L18" s="3" t="s">
        <v>82</v>
      </c>
    </row>
    <row r="19" spans="1:63" x14ac:dyDescent="0.2">
      <c r="A19" s="1" t="s">
        <v>23</v>
      </c>
      <c r="B19" s="6">
        <v>1</v>
      </c>
      <c r="C19" s="11">
        <v>51.4</v>
      </c>
      <c r="D19" s="11">
        <v>108.5</v>
      </c>
      <c r="E19" s="29">
        <v>123.4356342892508</v>
      </c>
      <c r="F19" s="29">
        <f t="shared" si="0"/>
        <v>-14.9356342892508</v>
      </c>
      <c r="G19" s="29">
        <f t="shared" si="1"/>
        <v>223.07317162224425</v>
      </c>
      <c r="H19" s="29">
        <f t="shared" si="2"/>
        <v>170.07228373702398</v>
      </c>
      <c r="M19" s="24" cm="1">
        <f t="array" ref="M19:BK69">MMULT( $B$4:$C$54, MMULT($M$10:$N$11, TRANSPOSE($B$4:$C$54) ) )</f>
        <v>2.8690788345906881E-2</v>
      </c>
      <c r="N19" s="16">
        <v>-4.4067882697223837E-2</v>
      </c>
      <c r="O19" s="16">
        <v>1.7776987689434032E-2</v>
      </c>
      <c r="P19" s="16">
        <v>2.6265499311139417E-2</v>
      </c>
      <c r="Q19" s="16">
        <v>1.7776987689434032E-2</v>
      </c>
      <c r="R19" s="16">
        <v>1.6564343172049634E-2</v>
      </c>
      <c r="S19" s="16">
        <v>2.6265499311139417E-2</v>
      </c>
      <c r="T19" s="16">
        <v>2.3840210276366236E-2</v>
      </c>
      <c r="U19" s="16">
        <v>5.0518389658841034E-2</v>
      </c>
      <c r="V19" s="16">
        <v>2.9903432863291335E-2</v>
      </c>
      <c r="W19" s="16">
        <v>2.5052854793749246E-2</v>
      </c>
      <c r="X19" s="16">
        <v>-1.6177058797357535E-2</v>
      </c>
      <c r="Y19" s="16">
        <v>9.2884760677400813E-3</v>
      </c>
      <c r="Z19" s="16">
        <v>2.6265499311139417E-2</v>
      </c>
      <c r="AA19" s="16">
        <v>2.3840210276366236E-2</v>
      </c>
      <c r="AB19" s="16">
        <v>2.5052854793749246E-2</v>
      </c>
      <c r="AC19" s="16">
        <v>2.0202276724207241E-2</v>
      </c>
      <c r="AD19" s="16">
        <v>1.8989632206824189E-2</v>
      </c>
      <c r="AE19" s="16">
        <v>2.5052854793749246E-2</v>
      </c>
      <c r="AF19" s="16">
        <v>2.3840210276366236E-2</v>
      </c>
      <c r="AG19" s="16">
        <v>2.1414921241591653E-2</v>
      </c>
      <c r="AH19" s="16">
        <v>3.4754010932831925E-2</v>
      </c>
      <c r="AI19" s="16">
        <v>2.0202276724207241E-2</v>
      </c>
      <c r="AJ19" s="16">
        <v>2.0202276724207241E-2</v>
      </c>
      <c r="AK19" s="16">
        <v>2.7478143828516766E-2</v>
      </c>
      <c r="AL19" s="16">
        <v>2.9903432863291335E-2</v>
      </c>
      <c r="AM19" s="16">
        <v>8.075831550357071E-3</v>
      </c>
      <c r="AN19" s="16">
        <v>2.2627565758974705E-2</v>
      </c>
      <c r="AO19" s="16">
        <v>-4.1268007134820373E-4</v>
      </c>
      <c r="AP19" s="16">
        <v>2.1414921241591653E-2</v>
      </c>
      <c r="AQ19" s="16">
        <v>2.7478143828516766E-2</v>
      </c>
      <c r="AR19" s="16">
        <v>1.6564343172049634E-2</v>
      </c>
      <c r="AS19" s="16">
        <v>3.4754010932831925E-2</v>
      </c>
      <c r="AT19" s="16">
        <v>2.0202276724207241E-2</v>
      </c>
      <c r="AU19" s="16">
        <v>2.0126089634249222E-3</v>
      </c>
      <c r="AV19" s="16">
        <v>2.6265499311139417E-2</v>
      </c>
      <c r="AW19" s="16">
        <v>2.3840210276366236E-2</v>
      </c>
      <c r="AX19" s="16">
        <v>2.0202276724207241E-2</v>
      </c>
      <c r="AY19" s="16">
        <v>3.2328721898064461E-2</v>
      </c>
      <c r="AZ19" s="16">
        <v>1.8989632206824189E-2</v>
      </c>
      <c r="BA19" s="16">
        <v>1.8989632206824189E-2</v>
      </c>
      <c r="BB19" s="16">
        <v>1.1713765102508988E-2</v>
      </c>
      <c r="BC19" s="16">
        <v>2.7478143828516766E-2</v>
      </c>
      <c r="BD19" s="16">
        <v>2.0202276724207241E-2</v>
      </c>
      <c r="BE19" s="16">
        <v>1.5351698654659462E-2</v>
      </c>
      <c r="BF19" s="16">
        <v>2.1414921241591653E-2</v>
      </c>
      <c r="BG19" s="16">
        <v>1.5351698654659462E-2</v>
      </c>
      <c r="BH19" s="16">
        <v>1.1713765102508988E-2</v>
      </c>
      <c r="BI19" s="16">
        <v>2.7478143828516766E-2</v>
      </c>
      <c r="BJ19" s="16">
        <v>1.8989632206824189E-2</v>
      </c>
      <c r="BK19" s="17">
        <v>8.075831550357071E-3</v>
      </c>
    </row>
    <row r="20" spans="1:63" x14ac:dyDescent="0.2">
      <c r="A20" s="1" t="s">
        <v>24</v>
      </c>
      <c r="B20" s="6">
        <v>1</v>
      </c>
      <c r="C20" s="11">
        <v>51</v>
      </c>
      <c r="D20" s="11">
        <v>114</v>
      </c>
      <c r="E20" s="29">
        <v>121.74799500972767</v>
      </c>
      <c r="F20" s="29">
        <f t="shared" si="0"/>
        <v>-7.7479950097276742</v>
      </c>
      <c r="G20" s="29">
        <f t="shared" si="1"/>
        <v>60.031426670764944</v>
      </c>
      <c r="H20" s="29">
        <f t="shared" si="2"/>
        <v>56.869342560553498</v>
      </c>
      <c r="M20" s="18">
        <v>-4.406788269722095E-2</v>
      </c>
      <c r="N20" s="19">
        <v>0.46600468550564278</v>
      </c>
      <c r="O20" s="19">
        <v>3.2443002533205867E-2</v>
      </c>
      <c r="P20" s="19">
        <v>-2.7065463757122044E-2</v>
      </c>
      <c r="Q20" s="19">
        <v>3.2443002533205867E-2</v>
      </c>
      <c r="R20" s="19">
        <v>4.0944212003254321E-2</v>
      </c>
      <c r="S20" s="19">
        <v>-2.7065463757122044E-2</v>
      </c>
      <c r="T20" s="19">
        <v>-1.0063044817028188E-2</v>
      </c>
      <c r="U20" s="19">
        <v>-0.1970896531580848</v>
      </c>
      <c r="V20" s="19">
        <v>-5.2569092167269349E-2</v>
      </c>
      <c r="W20" s="19">
        <v>-1.8564254287078696E-2</v>
      </c>
      <c r="X20" s="19">
        <v>0.27047686769454504</v>
      </c>
      <c r="Y20" s="19">
        <v>9.195146882354388E-2</v>
      </c>
      <c r="Z20" s="19">
        <v>-2.7065463757122044E-2</v>
      </c>
      <c r="AA20" s="19">
        <v>-1.0063044817028188E-2</v>
      </c>
      <c r="AB20" s="19">
        <v>-1.8564254287078696E-2</v>
      </c>
      <c r="AC20" s="19">
        <v>1.5440583593112039E-2</v>
      </c>
      <c r="AD20" s="19">
        <v>2.3941793063162506E-2</v>
      </c>
      <c r="AE20" s="19">
        <v>-1.8564254287078696E-2</v>
      </c>
      <c r="AF20" s="19">
        <v>-1.0063044817028188E-2</v>
      </c>
      <c r="AG20" s="19">
        <v>6.9393741230635991E-3</v>
      </c>
      <c r="AH20" s="19">
        <v>-8.6573930047462166E-2</v>
      </c>
      <c r="AI20" s="19">
        <v>1.5440583593112039E-2</v>
      </c>
      <c r="AJ20" s="19">
        <v>1.5440583593112039E-2</v>
      </c>
      <c r="AK20" s="19">
        <v>-3.5566673227177603E-2</v>
      </c>
      <c r="AL20" s="19">
        <v>-5.2569092167269349E-2</v>
      </c>
      <c r="AM20" s="19">
        <v>0.10045267829359439</v>
      </c>
      <c r="AN20" s="19">
        <v>-1.5618353469868673E-3</v>
      </c>
      <c r="AO20" s="19">
        <v>0.15996114458392241</v>
      </c>
      <c r="AP20" s="19">
        <v>6.9393741230635991E-3</v>
      </c>
      <c r="AQ20" s="19">
        <v>-3.5566673227177603E-2</v>
      </c>
      <c r="AR20" s="19">
        <v>4.0944212003254321E-2</v>
      </c>
      <c r="AS20" s="19">
        <v>-8.6573930047462166E-2</v>
      </c>
      <c r="AT20" s="19">
        <v>1.5440583593112039E-2</v>
      </c>
      <c r="AU20" s="19">
        <v>0.1429587256438285</v>
      </c>
      <c r="AV20" s="19">
        <v>-2.7065463757122044E-2</v>
      </c>
      <c r="AW20" s="19">
        <v>-1.0063044817028188E-2</v>
      </c>
      <c r="AX20" s="19">
        <v>1.5440583593112039E-2</v>
      </c>
      <c r="AY20" s="19">
        <v>-6.957151110736326E-2</v>
      </c>
      <c r="AZ20" s="19">
        <v>2.3941793063162506E-2</v>
      </c>
      <c r="BA20" s="19">
        <v>2.3941793063162506E-2</v>
      </c>
      <c r="BB20" s="19">
        <v>7.4949049883447028E-2</v>
      </c>
      <c r="BC20" s="19">
        <v>-3.5566673227177603E-2</v>
      </c>
      <c r="BD20" s="19">
        <v>1.5440583593112039E-2</v>
      </c>
      <c r="BE20" s="19">
        <v>4.9445421473297668E-2</v>
      </c>
      <c r="BF20" s="19">
        <v>6.9393741230635991E-3</v>
      </c>
      <c r="BG20" s="19">
        <v>4.9445421473297668E-2</v>
      </c>
      <c r="BH20" s="19">
        <v>7.4949049883447028E-2</v>
      </c>
      <c r="BI20" s="19">
        <v>-3.5566673227177603E-2</v>
      </c>
      <c r="BJ20" s="19">
        <v>2.3941793063162506E-2</v>
      </c>
      <c r="BK20" s="20">
        <v>0.10045267829359439</v>
      </c>
    </row>
    <row r="21" spans="1:63" x14ac:dyDescent="0.2">
      <c r="A21" s="1" t="s">
        <v>25</v>
      </c>
      <c r="B21" s="6">
        <v>1</v>
      </c>
      <c r="C21" s="11">
        <v>50.9</v>
      </c>
      <c r="D21" s="11">
        <v>155.80000000000001</v>
      </c>
      <c r="E21" s="29">
        <v>121.32608518984688</v>
      </c>
      <c r="F21" s="29">
        <f t="shared" si="0"/>
        <v>34.473914810153133</v>
      </c>
      <c r="G21" s="29">
        <f t="shared" si="1"/>
        <v>1188.4508023376954</v>
      </c>
      <c r="H21" s="29">
        <f t="shared" si="2"/>
        <v>1173.6669896193785</v>
      </c>
      <c r="M21" s="18">
        <v>1.7776987689437584E-2</v>
      </c>
      <c r="N21" s="19">
        <v>3.2443002533206311E-2</v>
      </c>
      <c r="O21" s="19">
        <v>1.9976889915999829E-2</v>
      </c>
      <c r="P21" s="19">
        <v>1.8265854850900154E-2</v>
      </c>
      <c r="Q21" s="19">
        <v>1.9976889915999829E-2</v>
      </c>
      <c r="R21" s="19">
        <v>2.0221323496730337E-2</v>
      </c>
      <c r="S21" s="19">
        <v>1.8265854850900154E-2</v>
      </c>
      <c r="T21" s="19">
        <v>1.8754722012357006E-2</v>
      </c>
      <c r="U21" s="19">
        <v>1.3377183236301882E-2</v>
      </c>
      <c r="V21" s="19">
        <v>1.7532554108707132E-2</v>
      </c>
      <c r="W21" s="19">
        <v>1.8510288431625055E-2</v>
      </c>
      <c r="X21" s="19">
        <v>2.6821030176428007E-2</v>
      </c>
      <c r="Y21" s="19">
        <v>2.1687924981110829E-2</v>
      </c>
      <c r="Z21" s="19">
        <v>1.8265854850900154E-2</v>
      </c>
      <c r="AA21" s="19">
        <v>1.8754722012357006E-2</v>
      </c>
      <c r="AB21" s="19">
        <v>1.8510288431625055E-2</v>
      </c>
      <c r="AC21" s="19">
        <v>1.948802275454295E-2</v>
      </c>
      <c r="AD21" s="19">
        <v>1.9732456335274942E-2</v>
      </c>
      <c r="AE21" s="19">
        <v>1.8510288431625055E-2</v>
      </c>
      <c r="AF21" s="19">
        <v>1.8754722012357006E-2</v>
      </c>
      <c r="AG21" s="19">
        <v>1.9243589173812428E-2</v>
      </c>
      <c r="AH21" s="19">
        <v>1.6554819785787656E-2</v>
      </c>
      <c r="AI21" s="19">
        <v>1.948802275454295E-2</v>
      </c>
      <c r="AJ21" s="19">
        <v>1.948802275454295E-2</v>
      </c>
      <c r="AK21" s="19">
        <v>1.8021421270162485E-2</v>
      </c>
      <c r="AL21" s="19">
        <v>1.7532554108707132E-2</v>
      </c>
      <c r="AM21" s="19">
        <v>2.1932358561842724E-2</v>
      </c>
      <c r="AN21" s="19">
        <v>1.8999155593080436E-2</v>
      </c>
      <c r="AO21" s="19">
        <v>2.3643393626942455E-2</v>
      </c>
      <c r="AP21" s="19">
        <v>1.9243589173812428E-2</v>
      </c>
      <c r="AQ21" s="19">
        <v>1.8021421270162485E-2</v>
      </c>
      <c r="AR21" s="19">
        <v>2.0221323496730337E-2</v>
      </c>
      <c r="AS21" s="19">
        <v>1.6554819785787656E-2</v>
      </c>
      <c r="AT21" s="19">
        <v>1.948802275454295E-2</v>
      </c>
      <c r="AU21" s="19">
        <v>2.3154526465485548E-2</v>
      </c>
      <c r="AV21" s="19">
        <v>1.8265854850900154E-2</v>
      </c>
      <c r="AW21" s="19">
        <v>1.8754722012357006E-2</v>
      </c>
      <c r="AX21" s="19">
        <v>1.948802275454295E-2</v>
      </c>
      <c r="AY21" s="19">
        <v>1.7043686947250225E-2</v>
      </c>
      <c r="AZ21" s="19">
        <v>1.9732456335274942E-2</v>
      </c>
      <c r="BA21" s="19">
        <v>1.9732456335274942E-2</v>
      </c>
      <c r="BB21" s="19">
        <v>2.1199057819649703E-2</v>
      </c>
      <c r="BC21" s="19">
        <v>1.8021421270162485E-2</v>
      </c>
      <c r="BD21" s="19">
        <v>1.948802275454295E-2</v>
      </c>
      <c r="BE21" s="19">
        <v>2.0465757077455238E-2</v>
      </c>
      <c r="BF21" s="19">
        <v>1.9243589173812428E-2</v>
      </c>
      <c r="BG21" s="19">
        <v>2.0465757077455238E-2</v>
      </c>
      <c r="BH21" s="19">
        <v>2.1199057819649703E-2</v>
      </c>
      <c r="BI21" s="19">
        <v>1.8021421270162485E-2</v>
      </c>
      <c r="BJ21" s="19">
        <v>1.9732456335274942E-2</v>
      </c>
      <c r="BK21" s="20">
        <v>2.1932358561842724E-2</v>
      </c>
    </row>
    <row r="22" spans="1:63" x14ac:dyDescent="0.2">
      <c r="A22" s="1" t="s">
        <v>26</v>
      </c>
      <c r="B22" s="6">
        <v>1</v>
      </c>
      <c r="C22" s="11">
        <v>51.4</v>
      </c>
      <c r="D22" s="11">
        <v>115.9</v>
      </c>
      <c r="E22" s="29">
        <v>123.4356342892508</v>
      </c>
      <c r="F22" s="29">
        <f t="shared" si="0"/>
        <v>-7.5356342892507939</v>
      </c>
      <c r="G22" s="29">
        <f t="shared" si="1"/>
        <v>56.785784141332321</v>
      </c>
      <c r="H22" s="29">
        <f t="shared" si="2"/>
        <v>31.822871972318172</v>
      </c>
      <c r="M22" s="18">
        <v>2.6265499311135976E-2</v>
      </c>
      <c r="N22" s="19">
        <v>-2.706546375712815E-2</v>
      </c>
      <c r="O22" s="19">
        <v>1.8265854850893104E-2</v>
      </c>
      <c r="P22" s="19">
        <v>2.4487800542197347E-2</v>
      </c>
      <c r="Q22" s="19">
        <v>1.8265854850893104E-2</v>
      </c>
      <c r="R22" s="19">
        <v>1.7377005466423123E-2</v>
      </c>
      <c r="S22" s="19">
        <v>2.4487800542197347E-2</v>
      </c>
      <c r="T22" s="19">
        <v>2.2710101773253055E-2</v>
      </c>
      <c r="U22" s="19">
        <v>4.2264788231610062E-2</v>
      </c>
      <c r="V22" s="19">
        <v>2.7154348695605846E-2</v>
      </c>
      <c r="W22" s="19">
        <v>2.3598951157721648E-2</v>
      </c>
      <c r="X22" s="19">
        <v>-6.6219279142938348E-3</v>
      </c>
      <c r="Y22" s="19">
        <v>1.2043909159600297E-2</v>
      </c>
      <c r="Z22" s="19">
        <v>2.4487800542197347E-2</v>
      </c>
      <c r="AA22" s="19">
        <v>2.2710101773253055E-2</v>
      </c>
      <c r="AB22" s="19">
        <v>2.3598951157721648E-2</v>
      </c>
      <c r="AC22" s="19">
        <v>2.0043553619837395E-2</v>
      </c>
      <c r="AD22" s="19">
        <v>1.9154704235368802E-2</v>
      </c>
      <c r="AE22" s="19">
        <v>2.3598951157721648E-2</v>
      </c>
      <c r="AF22" s="19">
        <v>2.2710101773253055E-2</v>
      </c>
      <c r="AG22" s="19">
        <v>2.0932403004307376E-2</v>
      </c>
      <c r="AH22" s="19">
        <v>3.0709746233488655E-2</v>
      </c>
      <c r="AI22" s="19">
        <v>2.0043553619837395E-2</v>
      </c>
      <c r="AJ22" s="19">
        <v>2.0043553619837395E-2</v>
      </c>
      <c r="AK22" s="19">
        <v>2.5376649926660222E-2</v>
      </c>
      <c r="AL22" s="19">
        <v>2.7154348695605846E-2</v>
      </c>
      <c r="AM22" s="19">
        <v>1.1155059775131759E-2</v>
      </c>
      <c r="AN22" s="19">
        <v>2.1821252388775969E-2</v>
      </c>
      <c r="AO22" s="19">
        <v>4.9331140838275722E-3</v>
      </c>
      <c r="AP22" s="19">
        <v>2.0932403004307376E-2</v>
      </c>
      <c r="AQ22" s="19">
        <v>2.5376649926660222E-2</v>
      </c>
      <c r="AR22" s="19">
        <v>1.7377005466423123E-2</v>
      </c>
      <c r="AS22" s="19">
        <v>3.0709746233488655E-2</v>
      </c>
      <c r="AT22" s="19">
        <v>2.0043553619837395E-2</v>
      </c>
      <c r="AU22" s="19">
        <v>6.7108128527717525E-3</v>
      </c>
      <c r="AV22" s="19">
        <v>2.4487800542197347E-2</v>
      </c>
      <c r="AW22" s="19">
        <v>2.2710101773253055E-2</v>
      </c>
      <c r="AX22" s="19">
        <v>2.0043553619837395E-2</v>
      </c>
      <c r="AY22" s="19">
        <v>2.8932047464550248E-2</v>
      </c>
      <c r="AZ22" s="19">
        <v>1.9154704235368802E-2</v>
      </c>
      <c r="BA22" s="19">
        <v>1.9154704235368802E-2</v>
      </c>
      <c r="BB22" s="19">
        <v>1.3821607928540258E-2</v>
      </c>
      <c r="BC22" s="19">
        <v>2.5376649926660222E-2</v>
      </c>
      <c r="BD22" s="19">
        <v>2.0043553619837395E-2</v>
      </c>
      <c r="BE22" s="19">
        <v>1.6488156081947425E-2</v>
      </c>
      <c r="BF22" s="19">
        <v>2.0932403004307376E-2</v>
      </c>
      <c r="BG22" s="19">
        <v>1.6488156081947425E-2</v>
      </c>
      <c r="BH22" s="19">
        <v>1.3821607928540258E-2</v>
      </c>
      <c r="BI22" s="19">
        <v>2.5376649926660222E-2</v>
      </c>
      <c r="BJ22" s="19">
        <v>1.9154704235368802E-2</v>
      </c>
      <c r="BK22" s="20">
        <v>1.1155059775131759E-2</v>
      </c>
    </row>
    <row r="23" spans="1:63" x14ac:dyDescent="0.2">
      <c r="A23" s="1" t="s">
        <v>27</v>
      </c>
      <c r="B23" s="6">
        <v>1</v>
      </c>
      <c r="C23" s="11">
        <v>51.3</v>
      </c>
      <c r="D23" s="11">
        <v>128.5</v>
      </c>
      <c r="E23" s="29">
        <v>123.01372446937</v>
      </c>
      <c r="F23" s="29">
        <f t="shared" si="0"/>
        <v>5.486275530629996</v>
      </c>
      <c r="G23" s="29">
        <f t="shared" si="1"/>
        <v>30.099219197989445</v>
      </c>
      <c r="H23" s="29">
        <f t="shared" si="2"/>
        <v>48.425224913494937</v>
      </c>
      <c r="M23" s="18">
        <v>1.7776987689437584E-2</v>
      </c>
      <c r="N23" s="19">
        <v>3.2443002533206311E-2</v>
      </c>
      <c r="O23" s="19">
        <v>1.9976889915999829E-2</v>
      </c>
      <c r="P23" s="19">
        <v>1.8265854850900154E-2</v>
      </c>
      <c r="Q23" s="19">
        <v>1.9976889915999829E-2</v>
      </c>
      <c r="R23" s="19">
        <v>2.0221323496730337E-2</v>
      </c>
      <c r="S23" s="19">
        <v>1.8265854850900154E-2</v>
      </c>
      <c r="T23" s="19">
        <v>1.8754722012357006E-2</v>
      </c>
      <c r="U23" s="19">
        <v>1.3377183236301882E-2</v>
      </c>
      <c r="V23" s="19">
        <v>1.7532554108707132E-2</v>
      </c>
      <c r="W23" s="19">
        <v>1.8510288431625055E-2</v>
      </c>
      <c r="X23" s="19">
        <v>2.6821030176428007E-2</v>
      </c>
      <c r="Y23" s="19">
        <v>2.1687924981110829E-2</v>
      </c>
      <c r="Z23" s="19">
        <v>1.8265854850900154E-2</v>
      </c>
      <c r="AA23" s="19">
        <v>1.8754722012357006E-2</v>
      </c>
      <c r="AB23" s="19">
        <v>1.8510288431625055E-2</v>
      </c>
      <c r="AC23" s="19">
        <v>1.948802275454295E-2</v>
      </c>
      <c r="AD23" s="19">
        <v>1.9732456335274942E-2</v>
      </c>
      <c r="AE23" s="19">
        <v>1.8510288431625055E-2</v>
      </c>
      <c r="AF23" s="19">
        <v>1.8754722012357006E-2</v>
      </c>
      <c r="AG23" s="19">
        <v>1.9243589173812428E-2</v>
      </c>
      <c r="AH23" s="19">
        <v>1.6554819785787656E-2</v>
      </c>
      <c r="AI23" s="19">
        <v>1.948802275454295E-2</v>
      </c>
      <c r="AJ23" s="19">
        <v>1.948802275454295E-2</v>
      </c>
      <c r="AK23" s="19">
        <v>1.8021421270162485E-2</v>
      </c>
      <c r="AL23" s="19">
        <v>1.7532554108707132E-2</v>
      </c>
      <c r="AM23" s="19">
        <v>2.1932358561842724E-2</v>
      </c>
      <c r="AN23" s="19">
        <v>1.8999155593080436E-2</v>
      </c>
      <c r="AO23" s="19">
        <v>2.3643393626942455E-2</v>
      </c>
      <c r="AP23" s="19">
        <v>1.9243589173812428E-2</v>
      </c>
      <c r="AQ23" s="19">
        <v>1.8021421270162485E-2</v>
      </c>
      <c r="AR23" s="19">
        <v>2.0221323496730337E-2</v>
      </c>
      <c r="AS23" s="19">
        <v>1.6554819785787656E-2</v>
      </c>
      <c r="AT23" s="19">
        <v>1.948802275454295E-2</v>
      </c>
      <c r="AU23" s="19">
        <v>2.3154526465485548E-2</v>
      </c>
      <c r="AV23" s="19">
        <v>1.8265854850900154E-2</v>
      </c>
      <c r="AW23" s="19">
        <v>1.8754722012357006E-2</v>
      </c>
      <c r="AX23" s="19">
        <v>1.948802275454295E-2</v>
      </c>
      <c r="AY23" s="19">
        <v>1.7043686947250225E-2</v>
      </c>
      <c r="AZ23" s="19">
        <v>1.9732456335274942E-2</v>
      </c>
      <c r="BA23" s="19">
        <v>1.9732456335274942E-2</v>
      </c>
      <c r="BB23" s="19">
        <v>2.1199057819649703E-2</v>
      </c>
      <c r="BC23" s="19">
        <v>1.8021421270162485E-2</v>
      </c>
      <c r="BD23" s="19">
        <v>1.948802275454295E-2</v>
      </c>
      <c r="BE23" s="19">
        <v>2.0465757077455238E-2</v>
      </c>
      <c r="BF23" s="19">
        <v>1.9243589173812428E-2</v>
      </c>
      <c r="BG23" s="19">
        <v>2.0465757077455238E-2</v>
      </c>
      <c r="BH23" s="19">
        <v>2.1199057819649703E-2</v>
      </c>
      <c r="BI23" s="19">
        <v>1.8021421270162485E-2</v>
      </c>
      <c r="BJ23" s="19">
        <v>1.9732456335274942E-2</v>
      </c>
      <c r="BK23" s="20">
        <v>2.1932358561842724E-2</v>
      </c>
    </row>
    <row r="24" spans="1:63" x14ac:dyDescent="0.2">
      <c r="A24" s="1" t="s">
        <v>28</v>
      </c>
      <c r="B24" s="6">
        <v>1</v>
      </c>
      <c r="C24" s="11">
        <v>51.1</v>
      </c>
      <c r="D24" s="11">
        <v>123.5</v>
      </c>
      <c r="E24" s="29">
        <v>122.16990482960847</v>
      </c>
      <c r="F24" s="29">
        <f t="shared" si="0"/>
        <v>1.3300951703915302</v>
      </c>
      <c r="G24" s="29">
        <f t="shared" si="1"/>
        <v>1.7691531622988739</v>
      </c>
      <c r="H24" s="29">
        <f t="shared" si="2"/>
        <v>3.836989619377198</v>
      </c>
      <c r="M24" s="18">
        <v>1.6564343172052243E-2</v>
      </c>
      <c r="N24" s="19">
        <v>4.094421200325371E-2</v>
      </c>
      <c r="O24" s="19">
        <v>2.0221323496729338E-2</v>
      </c>
      <c r="P24" s="19">
        <v>1.7377005466429174E-2</v>
      </c>
      <c r="Q24" s="19">
        <v>2.0221323496729338E-2</v>
      </c>
      <c r="R24" s="19">
        <v>2.0627654643917082E-2</v>
      </c>
      <c r="S24" s="19">
        <v>1.7377005466429174E-2</v>
      </c>
      <c r="T24" s="19">
        <v>1.8189667760800499E-2</v>
      </c>
      <c r="U24" s="19">
        <v>9.2503825226866176E-3</v>
      </c>
      <c r="V24" s="19">
        <v>1.6158012024864554E-2</v>
      </c>
      <c r="W24" s="19">
        <v>1.7783336613611256E-2</v>
      </c>
      <c r="X24" s="19">
        <v>3.1598595617959635E-2</v>
      </c>
      <c r="Y24" s="19">
        <v>2.3065641527040714E-2</v>
      </c>
      <c r="Z24" s="19">
        <v>1.7377005466429174E-2</v>
      </c>
      <c r="AA24" s="19">
        <v>1.8189667760800499E-2</v>
      </c>
      <c r="AB24" s="19">
        <v>1.7783336613611256E-2</v>
      </c>
      <c r="AC24" s="19">
        <v>1.9408661202358041E-2</v>
      </c>
      <c r="AD24" s="19">
        <v>1.9814992349547242E-2</v>
      </c>
      <c r="AE24" s="19">
        <v>1.7783336613611256E-2</v>
      </c>
      <c r="AF24" s="19">
        <v>1.8189667760800499E-2</v>
      </c>
      <c r="AG24" s="19">
        <v>1.9002330055170311E-2</v>
      </c>
      <c r="AH24" s="19">
        <v>1.4532687436116243E-2</v>
      </c>
      <c r="AI24" s="19">
        <v>1.9408661202358041E-2</v>
      </c>
      <c r="AJ24" s="19">
        <v>1.9408661202358041E-2</v>
      </c>
      <c r="AK24" s="19">
        <v>1.697067431923438E-2</v>
      </c>
      <c r="AL24" s="19">
        <v>1.6158012024864554E-2</v>
      </c>
      <c r="AM24" s="19">
        <v>2.3471972674229957E-2</v>
      </c>
      <c r="AN24" s="19">
        <v>1.8595998907981109E-2</v>
      </c>
      <c r="AO24" s="19">
        <v>2.6316290704530232E-2</v>
      </c>
      <c r="AP24" s="19">
        <v>1.9002330055170311E-2</v>
      </c>
      <c r="AQ24" s="19">
        <v>1.697067431923438E-2</v>
      </c>
      <c r="AR24" s="19">
        <v>2.0627654643917082E-2</v>
      </c>
      <c r="AS24" s="19">
        <v>1.4532687436116243E-2</v>
      </c>
      <c r="AT24" s="19">
        <v>1.9408661202358041E-2</v>
      </c>
      <c r="AU24" s="19">
        <v>2.5503628410158852E-2</v>
      </c>
      <c r="AV24" s="19">
        <v>1.7377005466429174E-2</v>
      </c>
      <c r="AW24" s="19">
        <v>1.8189667760800499E-2</v>
      </c>
      <c r="AX24" s="19">
        <v>1.9408661202358041E-2</v>
      </c>
      <c r="AY24" s="19">
        <v>1.5345349730493174E-2</v>
      </c>
      <c r="AZ24" s="19">
        <v>1.9814992349547242E-2</v>
      </c>
      <c r="BA24" s="19">
        <v>1.9814992349547242E-2</v>
      </c>
      <c r="BB24" s="19">
        <v>2.2252979232665338E-2</v>
      </c>
      <c r="BC24" s="19">
        <v>1.697067431923438E-2</v>
      </c>
      <c r="BD24" s="19">
        <v>1.9408661202358041E-2</v>
      </c>
      <c r="BE24" s="19">
        <v>2.1033985791099163E-2</v>
      </c>
      <c r="BF24" s="19">
        <v>1.9002330055170311E-2</v>
      </c>
      <c r="BG24" s="19">
        <v>2.1033985791099163E-2</v>
      </c>
      <c r="BH24" s="19">
        <v>2.2252979232665338E-2</v>
      </c>
      <c r="BI24" s="19">
        <v>1.697067431923438E-2</v>
      </c>
      <c r="BJ24" s="19">
        <v>1.9814992349547242E-2</v>
      </c>
      <c r="BK24" s="20">
        <v>2.3471972674229957E-2</v>
      </c>
    </row>
    <row r="25" spans="1:63" x14ac:dyDescent="0.2">
      <c r="A25" s="1" t="s">
        <v>29</v>
      </c>
      <c r="B25" s="6">
        <v>1</v>
      </c>
      <c r="C25" s="11">
        <v>52.2</v>
      </c>
      <c r="D25" s="11">
        <v>124.3</v>
      </c>
      <c r="E25" s="29">
        <v>126.81091284829711</v>
      </c>
      <c r="F25" s="29">
        <f t="shared" si="0"/>
        <v>-2.5109128482971101</v>
      </c>
      <c r="G25" s="29">
        <f t="shared" si="1"/>
        <v>6.3046833317435063</v>
      </c>
      <c r="H25" s="29">
        <f t="shared" si="2"/>
        <v>7.6111072664360204</v>
      </c>
      <c r="M25" s="18">
        <v>2.6265499311135976E-2</v>
      </c>
      <c r="N25" s="19">
        <v>-2.706546375712815E-2</v>
      </c>
      <c r="O25" s="19">
        <v>1.8265854850893104E-2</v>
      </c>
      <c r="P25" s="19">
        <v>2.4487800542197347E-2</v>
      </c>
      <c r="Q25" s="19">
        <v>1.8265854850893104E-2</v>
      </c>
      <c r="R25" s="19">
        <v>1.7377005466423123E-2</v>
      </c>
      <c r="S25" s="19">
        <v>2.4487800542197347E-2</v>
      </c>
      <c r="T25" s="19">
        <v>2.2710101773253055E-2</v>
      </c>
      <c r="U25" s="19">
        <v>4.2264788231610062E-2</v>
      </c>
      <c r="V25" s="19">
        <v>2.7154348695605846E-2</v>
      </c>
      <c r="W25" s="19">
        <v>2.3598951157721648E-2</v>
      </c>
      <c r="X25" s="19">
        <v>-6.6219279142938348E-3</v>
      </c>
      <c r="Y25" s="19">
        <v>1.2043909159600297E-2</v>
      </c>
      <c r="Z25" s="19">
        <v>2.4487800542197347E-2</v>
      </c>
      <c r="AA25" s="19">
        <v>2.2710101773253055E-2</v>
      </c>
      <c r="AB25" s="19">
        <v>2.3598951157721648E-2</v>
      </c>
      <c r="AC25" s="19">
        <v>2.0043553619837395E-2</v>
      </c>
      <c r="AD25" s="19">
        <v>1.9154704235368802E-2</v>
      </c>
      <c r="AE25" s="19">
        <v>2.3598951157721648E-2</v>
      </c>
      <c r="AF25" s="19">
        <v>2.2710101773253055E-2</v>
      </c>
      <c r="AG25" s="19">
        <v>2.0932403004307376E-2</v>
      </c>
      <c r="AH25" s="19">
        <v>3.0709746233488655E-2</v>
      </c>
      <c r="AI25" s="19">
        <v>2.0043553619837395E-2</v>
      </c>
      <c r="AJ25" s="19">
        <v>2.0043553619837395E-2</v>
      </c>
      <c r="AK25" s="19">
        <v>2.5376649926660222E-2</v>
      </c>
      <c r="AL25" s="19">
        <v>2.7154348695605846E-2</v>
      </c>
      <c r="AM25" s="19">
        <v>1.1155059775131759E-2</v>
      </c>
      <c r="AN25" s="19">
        <v>2.1821252388775969E-2</v>
      </c>
      <c r="AO25" s="19">
        <v>4.9331140838275722E-3</v>
      </c>
      <c r="AP25" s="19">
        <v>2.0932403004307376E-2</v>
      </c>
      <c r="AQ25" s="19">
        <v>2.5376649926660222E-2</v>
      </c>
      <c r="AR25" s="19">
        <v>1.7377005466423123E-2</v>
      </c>
      <c r="AS25" s="19">
        <v>3.0709746233488655E-2</v>
      </c>
      <c r="AT25" s="19">
        <v>2.0043553619837395E-2</v>
      </c>
      <c r="AU25" s="19">
        <v>6.7108128527717525E-3</v>
      </c>
      <c r="AV25" s="19">
        <v>2.4487800542197347E-2</v>
      </c>
      <c r="AW25" s="19">
        <v>2.2710101773253055E-2</v>
      </c>
      <c r="AX25" s="19">
        <v>2.0043553619837395E-2</v>
      </c>
      <c r="AY25" s="19">
        <v>2.8932047464550248E-2</v>
      </c>
      <c r="AZ25" s="19">
        <v>1.9154704235368802E-2</v>
      </c>
      <c r="BA25" s="19">
        <v>1.9154704235368802E-2</v>
      </c>
      <c r="BB25" s="19">
        <v>1.3821607928540258E-2</v>
      </c>
      <c r="BC25" s="19">
        <v>2.5376649926660222E-2</v>
      </c>
      <c r="BD25" s="19">
        <v>2.0043553619837395E-2</v>
      </c>
      <c r="BE25" s="19">
        <v>1.6488156081947425E-2</v>
      </c>
      <c r="BF25" s="19">
        <v>2.0932403004307376E-2</v>
      </c>
      <c r="BG25" s="19">
        <v>1.6488156081947425E-2</v>
      </c>
      <c r="BH25" s="19">
        <v>1.3821607928540258E-2</v>
      </c>
      <c r="BI25" s="19">
        <v>2.5376649926660222E-2</v>
      </c>
      <c r="BJ25" s="19">
        <v>1.9154704235368802E-2</v>
      </c>
      <c r="BK25" s="20">
        <v>1.1155059775131759E-2</v>
      </c>
    </row>
    <row r="26" spans="1:63" x14ac:dyDescent="0.2">
      <c r="A26" s="1" t="s">
        <v>30</v>
      </c>
      <c r="B26" s="6">
        <v>1</v>
      </c>
      <c r="C26" s="11">
        <v>51</v>
      </c>
      <c r="D26" s="11">
        <v>128.6</v>
      </c>
      <c r="E26" s="29">
        <v>121.74799500972767</v>
      </c>
      <c r="F26" s="29">
        <f t="shared" si="0"/>
        <v>6.8520049902723201</v>
      </c>
      <c r="G26" s="29">
        <f t="shared" si="1"/>
        <v>46.94997238671678</v>
      </c>
      <c r="H26" s="29">
        <f t="shared" si="2"/>
        <v>49.826989619377208</v>
      </c>
      <c r="M26" s="18">
        <v>2.3840210276364959E-2</v>
      </c>
      <c r="N26" s="19">
        <v>-1.0063044817032463E-2</v>
      </c>
      <c r="O26" s="19">
        <v>1.8754722012352176E-2</v>
      </c>
      <c r="P26" s="19">
        <v>2.2710101773255276E-2</v>
      </c>
      <c r="Q26" s="19">
        <v>1.8754722012352176E-2</v>
      </c>
      <c r="R26" s="19">
        <v>1.8189667760796613E-2</v>
      </c>
      <c r="S26" s="19">
        <v>2.2710101773255276E-2</v>
      </c>
      <c r="T26" s="19">
        <v>2.1579993270139874E-2</v>
      </c>
      <c r="U26" s="19">
        <v>3.401118680437909E-2</v>
      </c>
      <c r="V26" s="19">
        <v>2.4405264527920467E-2</v>
      </c>
      <c r="W26" s="19">
        <v>2.214504752169405E-2</v>
      </c>
      <c r="X26" s="19">
        <v>2.9332029687698657E-3</v>
      </c>
      <c r="Y26" s="19">
        <v>1.4799342251460512E-2</v>
      </c>
      <c r="Z26" s="19">
        <v>2.2710101773255276E-2</v>
      </c>
      <c r="AA26" s="19">
        <v>2.1579993270139874E-2</v>
      </c>
      <c r="AB26" s="19">
        <v>2.214504752169405E-2</v>
      </c>
      <c r="AC26" s="19">
        <v>1.988483051546755E-2</v>
      </c>
      <c r="AD26" s="19">
        <v>1.9319776263913416E-2</v>
      </c>
      <c r="AE26" s="19">
        <v>2.214504752169405E-2</v>
      </c>
      <c r="AF26" s="19">
        <v>2.1579993270139874E-2</v>
      </c>
      <c r="AG26" s="19">
        <v>2.0449884767023099E-2</v>
      </c>
      <c r="AH26" s="19">
        <v>2.6665481534145608E-2</v>
      </c>
      <c r="AI26" s="19">
        <v>1.988483051546755E-2</v>
      </c>
      <c r="AJ26" s="19">
        <v>1.988483051546755E-2</v>
      </c>
      <c r="AK26" s="19">
        <v>2.3275156024803678E-2</v>
      </c>
      <c r="AL26" s="19">
        <v>2.4405264527920467E-2</v>
      </c>
      <c r="AM26" s="19">
        <v>1.4234287999906337E-2</v>
      </c>
      <c r="AN26" s="19">
        <v>2.1014939018577233E-2</v>
      </c>
      <c r="AO26" s="19">
        <v>1.0278908239003126E-2</v>
      </c>
      <c r="AP26" s="19">
        <v>2.0449884767023099E-2</v>
      </c>
      <c r="AQ26" s="19">
        <v>2.3275156024803678E-2</v>
      </c>
      <c r="AR26" s="19">
        <v>1.8189667760796613E-2</v>
      </c>
      <c r="AS26" s="19">
        <v>2.6665481534145608E-2</v>
      </c>
      <c r="AT26" s="19">
        <v>1.988483051546755E-2</v>
      </c>
      <c r="AU26" s="19">
        <v>1.1409016742118583E-2</v>
      </c>
      <c r="AV26" s="19">
        <v>2.2710101773255276E-2</v>
      </c>
      <c r="AW26" s="19">
        <v>2.1579993270139874E-2</v>
      </c>
      <c r="AX26" s="19">
        <v>1.988483051546755E-2</v>
      </c>
      <c r="AY26" s="19">
        <v>2.5535373031035924E-2</v>
      </c>
      <c r="AZ26" s="19">
        <v>1.9319776263913416E-2</v>
      </c>
      <c r="BA26" s="19">
        <v>1.9319776263913416E-2</v>
      </c>
      <c r="BB26" s="19">
        <v>1.5929450754571528E-2</v>
      </c>
      <c r="BC26" s="19">
        <v>2.3275156024803678E-2</v>
      </c>
      <c r="BD26" s="19">
        <v>1.988483051546755E-2</v>
      </c>
      <c r="BE26" s="19">
        <v>1.7624613509235387E-2</v>
      </c>
      <c r="BF26" s="19">
        <v>2.0449884767023099E-2</v>
      </c>
      <c r="BG26" s="19">
        <v>1.7624613509235387E-2</v>
      </c>
      <c r="BH26" s="19">
        <v>1.5929450754571528E-2</v>
      </c>
      <c r="BI26" s="19">
        <v>2.3275156024803678E-2</v>
      </c>
      <c r="BJ26" s="19">
        <v>1.9319776263913416E-2</v>
      </c>
      <c r="BK26" s="20">
        <v>1.4234287999906337E-2</v>
      </c>
    </row>
    <row r="27" spans="1:63" x14ac:dyDescent="0.2">
      <c r="A27" s="1" t="s">
        <v>31</v>
      </c>
      <c r="B27" s="6">
        <v>1</v>
      </c>
      <c r="C27" s="11">
        <v>51</v>
      </c>
      <c r="D27" s="11">
        <v>104.3</v>
      </c>
      <c r="E27" s="29">
        <v>121.74799500972767</v>
      </c>
      <c r="F27" s="29">
        <f t="shared" si="0"/>
        <v>-17.447995009727677</v>
      </c>
      <c r="G27" s="29">
        <f t="shared" si="1"/>
        <v>304.43252985948192</v>
      </c>
      <c r="H27" s="29">
        <f t="shared" si="2"/>
        <v>297.25816608996519</v>
      </c>
      <c r="M27" s="18">
        <v>5.0518389658845253E-2</v>
      </c>
      <c r="N27" s="19">
        <v>-0.19708965315808324</v>
      </c>
      <c r="O27" s="19">
        <v>1.3377183236302492E-2</v>
      </c>
      <c r="P27" s="19">
        <v>4.2264788231617834E-2</v>
      </c>
      <c r="Q27" s="19">
        <v>1.3377183236302492E-2</v>
      </c>
      <c r="R27" s="19">
        <v>9.2503825226882275E-3</v>
      </c>
      <c r="S27" s="19">
        <v>4.2264788231617834E-2</v>
      </c>
      <c r="T27" s="19">
        <v>3.401118680438453E-2</v>
      </c>
      <c r="U27" s="19">
        <v>0.1248008025039189</v>
      </c>
      <c r="V27" s="19">
        <v>5.4645190372459407E-2</v>
      </c>
      <c r="W27" s="19">
        <v>3.8137987517997629E-2</v>
      </c>
      <c r="X27" s="19">
        <v>-0.10217323674492818</v>
      </c>
      <c r="Y27" s="19">
        <v>-1.551042175900097E-2</v>
      </c>
      <c r="Z27" s="19">
        <v>4.2264788231617834E-2</v>
      </c>
      <c r="AA27" s="19">
        <v>3.401118680438453E-2</v>
      </c>
      <c r="AB27" s="19">
        <v>3.8137987517997629E-2</v>
      </c>
      <c r="AC27" s="19">
        <v>2.1630784663535796E-2</v>
      </c>
      <c r="AD27" s="19">
        <v>1.7503983949922697E-2</v>
      </c>
      <c r="AE27" s="19">
        <v>3.8137987517997629E-2</v>
      </c>
      <c r="AF27" s="19">
        <v>3.401118680438453E-2</v>
      </c>
      <c r="AG27" s="19">
        <v>2.5757585377150061E-2</v>
      </c>
      <c r="AH27" s="19">
        <v>7.1152393226920019E-2</v>
      </c>
      <c r="AI27" s="19">
        <v>2.1630784663535796E-2</v>
      </c>
      <c r="AJ27" s="19">
        <v>2.1630784663535796E-2</v>
      </c>
      <c r="AK27" s="19">
        <v>4.6391588945224993E-2</v>
      </c>
      <c r="AL27" s="19">
        <v>5.4645190372459407E-2</v>
      </c>
      <c r="AM27" s="19">
        <v>-1.9637222472614013E-2</v>
      </c>
      <c r="AN27" s="19">
        <v>2.988438609076316E-2</v>
      </c>
      <c r="AO27" s="19">
        <v>-4.8524827467929299E-2</v>
      </c>
      <c r="AP27" s="19">
        <v>2.5757585377150061E-2</v>
      </c>
      <c r="AQ27" s="19">
        <v>4.6391588945224993E-2</v>
      </c>
      <c r="AR27" s="19">
        <v>9.2503825226882275E-3</v>
      </c>
      <c r="AS27" s="19">
        <v>7.1152393226920019E-2</v>
      </c>
      <c r="AT27" s="19">
        <v>2.1630784663535796E-2</v>
      </c>
      <c r="AU27" s="19">
        <v>-4.0271226040696106E-2</v>
      </c>
      <c r="AV27" s="19">
        <v>4.2264788231617834E-2</v>
      </c>
      <c r="AW27" s="19">
        <v>3.401118680438453E-2</v>
      </c>
      <c r="AX27" s="19">
        <v>2.1630784663535796E-2</v>
      </c>
      <c r="AY27" s="19">
        <v>6.2898791799692821E-2</v>
      </c>
      <c r="AZ27" s="19">
        <v>1.7503983949922697E-2</v>
      </c>
      <c r="BA27" s="19">
        <v>1.7503983949922697E-2</v>
      </c>
      <c r="BB27" s="19">
        <v>-7.25682033177244E-3</v>
      </c>
      <c r="BC27" s="19">
        <v>4.6391588945224993E-2</v>
      </c>
      <c r="BD27" s="19">
        <v>2.1630784663535796E-2</v>
      </c>
      <c r="BE27" s="19">
        <v>5.123581809068023E-3</v>
      </c>
      <c r="BF27" s="19">
        <v>2.5757585377150061E-2</v>
      </c>
      <c r="BG27" s="19">
        <v>5.123581809068023E-3</v>
      </c>
      <c r="BH27" s="19">
        <v>-7.25682033177244E-3</v>
      </c>
      <c r="BI27" s="19">
        <v>4.6391588945224993E-2</v>
      </c>
      <c r="BJ27" s="19">
        <v>1.7503983949922697E-2</v>
      </c>
      <c r="BK27" s="20">
        <v>-1.9637222472614013E-2</v>
      </c>
    </row>
    <row r="28" spans="1:63" x14ac:dyDescent="0.2">
      <c r="A28" s="1" t="s">
        <v>32</v>
      </c>
      <c r="B28" s="6">
        <v>1</v>
      </c>
      <c r="C28" s="11">
        <v>51.6</v>
      </c>
      <c r="D28" s="11">
        <v>93.4</v>
      </c>
      <c r="E28" s="29">
        <v>124.27945392901239</v>
      </c>
      <c r="F28" s="29">
        <f t="shared" si="0"/>
        <v>-30.879453929012385</v>
      </c>
      <c r="G28" s="29">
        <f t="shared" si="1"/>
        <v>953.5406749539984</v>
      </c>
      <c r="H28" s="29">
        <f t="shared" si="2"/>
        <v>791.92581314878805</v>
      </c>
      <c r="M28" s="18">
        <v>2.9903432863292223E-2</v>
      </c>
      <c r="N28" s="19">
        <v>-5.2569092167271236E-2</v>
      </c>
      <c r="O28" s="19">
        <v>1.7532554108704523E-2</v>
      </c>
      <c r="P28" s="19">
        <v>2.7154348695610397E-2</v>
      </c>
      <c r="Q28" s="19">
        <v>1.7532554108704523E-2</v>
      </c>
      <c r="R28" s="19">
        <v>1.6158012024862889E-2</v>
      </c>
      <c r="S28" s="19">
        <v>2.7154348695610397E-2</v>
      </c>
      <c r="T28" s="19">
        <v>2.4405264527922743E-2</v>
      </c>
      <c r="U28" s="19">
        <v>5.4645190372456298E-2</v>
      </c>
      <c r="V28" s="19">
        <v>3.1277974947133913E-2</v>
      </c>
      <c r="W28" s="19">
        <v>2.5779806611763045E-2</v>
      </c>
      <c r="X28" s="19">
        <v>-2.0954624238888719E-2</v>
      </c>
      <c r="Y28" s="19">
        <v>7.9107595218101956E-3</v>
      </c>
      <c r="Z28" s="19">
        <v>2.7154348695610397E-2</v>
      </c>
      <c r="AA28" s="19">
        <v>2.4405264527922743E-2</v>
      </c>
      <c r="AB28" s="19">
        <v>2.5779806611763045E-2</v>
      </c>
      <c r="AC28" s="19">
        <v>2.028163827639215E-2</v>
      </c>
      <c r="AD28" s="19">
        <v>1.8907096192551889E-2</v>
      </c>
      <c r="AE28" s="19">
        <v>2.5779806611763045E-2</v>
      </c>
      <c r="AF28" s="19">
        <v>2.4405264527922743E-2</v>
      </c>
      <c r="AG28" s="19">
        <v>2.165618036023377E-2</v>
      </c>
      <c r="AH28" s="19">
        <v>3.6776143282503337E-2</v>
      </c>
      <c r="AI28" s="19">
        <v>2.028163827639215E-2</v>
      </c>
      <c r="AJ28" s="19">
        <v>2.028163827639215E-2</v>
      </c>
      <c r="AK28" s="19">
        <v>2.8528890779444871E-2</v>
      </c>
      <c r="AL28" s="19">
        <v>3.1277974947133913E-2</v>
      </c>
      <c r="AM28" s="19">
        <v>6.5362174379698379E-3</v>
      </c>
      <c r="AN28" s="19">
        <v>2.3030722444074031E-2</v>
      </c>
      <c r="AO28" s="19">
        <v>-3.0855771489359807E-3</v>
      </c>
      <c r="AP28" s="19">
        <v>2.165618036023377E-2</v>
      </c>
      <c r="AQ28" s="19">
        <v>2.8528890779444871E-2</v>
      </c>
      <c r="AR28" s="19">
        <v>1.6158012024862889E-2</v>
      </c>
      <c r="AS28" s="19">
        <v>3.6776143282503337E-2</v>
      </c>
      <c r="AT28" s="19">
        <v>2.028163827639215E-2</v>
      </c>
      <c r="AU28" s="19">
        <v>-3.3649298124838189E-4</v>
      </c>
      <c r="AV28" s="19">
        <v>2.7154348695610397E-2</v>
      </c>
      <c r="AW28" s="19">
        <v>2.4405264527922743E-2</v>
      </c>
      <c r="AX28" s="19">
        <v>2.028163827639215E-2</v>
      </c>
      <c r="AY28" s="19">
        <v>3.4027059114821512E-2</v>
      </c>
      <c r="AZ28" s="19">
        <v>1.8907096192551889E-2</v>
      </c>
      <c r="BA28" s="19">
        <v>1.8907096192551889E-2</v>
      </c>
      <c r="BB28" s="19">
        <v>1.0659843689493353E-2</v>
      </c>
      <c r="BC28" s="19">
        <v>2.8528890779444871E-2</v>
      </c>
      <c r="BD28" s="19">
        <v>2.028163827639215E-2</v>
      </c>
      <c r="BE28" s="19">
        <v>1.4783469941015537E-2</v>
      </c>
      <c r="BF28" s="19">
        <v>2.165618036023377E-2</v>
      </c>
      <c r="BG28" s="19">
        <v>1.4783469941015537E-2</v>
      </c>
      <c r="BH28" s="19">
        <v>1.0659843689493353E-2</v>
      </c>
      <c r="BI28" s="19">
        <v>2.8528890779444871E-2</v>
      </c>
      <c r="BJ28" s="19">
        <v>1.8907096192551889E-2</v>
      </c>
      <c r="BK28" s="20">
        <v>6.5362174379698379E-3</v>
      </c>
    </row>
    <row r="29" spans="1:63" x14ac:dyDescent="0.2">
      <c r="A29" s="1" t="s">
        <v>33</v>
      </c>
      <c r="B29" s="6">
        <v>1</v>
      </c>
      <c r="C29" s="11">
        <v>51.8</v>
      </c>
      <c r="D29" s="11">
        <v>121.3</v>
      </c>
      <c r="E29" s="29">
        <v>125.12327356877393</v>
      </c>
      <c r="F29" s="29">
        <f t="shared" si="0"/>
        <v>-3.8232735687739279</v>
      </c>
      <c r="G29" s="29">
        <f t="shared" si="1"/>
        <v>14.617420781685327</v>
      </c>
      <c r="H29" s="29">
        <f t="shared" si="2"/>
        <v>5.8166089965394942E-2</v>
      </c>
      <c r="M29" s="18">
        <v>2.5052854793750412E-2</v>
      </c>
      <c r="N29" s="19">
        <v>-1.8564254287079862E-2</v>
      </c>
      <c r="O29" s="19">
        <v>1.851028843162264E-2</v>
      </c>
      <c r="P29" s="19">
        <v>2.3598951157726311E-2</v>
      </c>
      <c r="Q29" s="19">
        <v>1.851028843162264E-2</v>
      </c>
      <c r="R29" s="19">
        <v>1.7783336613609868E-2</v>
      </c>
      <c r="S29" s="19">
        <v>2.3598951157726311E-2</v>
      </c>
      <c r="T29" s="19">
        <v>2.2145047521696493E-2</v>
      </c>
      <c r="U29" s="19">
        <v>3.8137987517994798E-2</v>
      </c>
      <c r="V29" s="19">
        <v>2.5779806611763156E-2</v>
      </c>
      <c r="W29" s="19">
        <v>2.2871999339707849E-2</v>
      </c>
      <c r="X29" s="19">
        <v>-1.8443624727622066E-3</v>
      </c>
      <c r="Y29" s="19">
        <v>1.3421625705530404E-2</v>
      </c>
      <c r="Z29" s="19">
        <v>2.3598951157726311E-2</v>
      </c>
      <c r="AA29" s="19">
        <v>2.2145047521696493E-2</v>
      </c>
      <c r="AB29" s="19">
        <v>2.2871999339707849E-2</v>
      </c>
      <c r="AC29" s="19">
        <v>1.9964192067652473E-2</v>
      </c>
      <c r="AD29" s="19">
        <v>1.9237240249641109E-2</v>
      </c>
      <c r="AE29" s="19">
        <v>2.2871999339707849E-2</v>
      </c>
      <c r="AF29" s="19">
        <v>2.2145047521696493E-2</v>
      </c>
      <c r="AG29" s="19">
        <v>2.0691143885665245E-2</v>
      </c>
      <c r="AH29" s="19">
        <v>2.8687613883817242E-2</v>
      </c>
      <c r="AI29" s="19">
        <v>1.9964192067652473E-2</v>
      </c>
      <c r="AJ29" s="19">
        <v>1.9964192067652473E-2</v>
      </c>
      <c r="AK29" s="19">
        <v>2.4325902975732006E-2</v>
      </c>
      <c r="AL29" s="19">
        <v>2.5779806611763156E-2</v>
      </c>
      <c r="AM29" s="19">
        <v>1.2694673887518992E-2</v>
      </c>
      <c r="AN29" s="19">
        <v>2.1418095703676615E-2</v>
      </c>
      <c r="AO29" s="19">
        <v>7.6060111614153492E-3</v>
      </c>
      <c r="AP29" s="19">
        <v>2.0691143885665245E-2</v>
      </c>
      <c r="AQ29" s="19">
        <v>2.4325902975732006E-2</v>
      </c>
      <c r="AR29" s="19">
        <v>1.7783336613609868E-2</v>
      </c>
      <c r="AS29" s="19">
        <v>2.8687613883817242E-2</v>
      </c>
      <c r="AT29" s="19">
        <v>1.9964192067652473E-2</v>
      </c>
      <c r="AU29" s="19">
        <v>9.0599147974452787E-3</v>
      </c>
      <c r="AV29" s="19">
        <v>2.3598951157726311E-2</v>
      </c>
      <c r="AW29" s="19">
        <v>2.2145047521696493E-2</v>
      </c>
      <c r="AX29" s="19">
        <v>1.9964192067652473E-2</v>
      </c>
      <c r="AY29" s="19">
        <v>2.7233710247793086E-2</v>
      </c>
      <c r="AZ29" s="19">
        <v>1.9237240249641109E-2</v>
      </c>
      <c r="BA29" s="19">
        <v>1.9237240249641109E-2</v>
      </c>
      <c r="BB29" s="19">
        <v>1.4875529341555893E-2</v>
      </c>
      <c r="BC29" s="19">
        <v>2.4325902975732006E-2</v>
      </c>
      <c r="BD29" s="19">
        <v>1.9964192067652473E-2</v>
      </c>
      <c r="BE29" s="19">
        <v>1.7056384795591406E-2</v>
      </c>
      <c r="BF29" s="19">
        <v>2.0691143885665245E-2</v>
      </c>
      <c r="BG29" s="19">
        <v>1.7056384795591406E-2</v>
      </c>
      <c r="BH29" s="19">
        <v>1.4875529341555893E-2</v>
      </c>
      <c r="BI29" s="19">
        <v>2.4325902975732006E-2</v>
      </c>
      <c r="BJ29" s="19">
        <v>1.9237240249641109E-2</v>
      </c>
      <c r="BK29" s="20">
        <v>1.2694673887518992E-2</v>
      </c>
    </row>
    <row r="30" spans="1:63" x14ac:dyDescent="0.2">
      <c r="A30" s="1" t="s">
        <v>34</v>
      </c>
      <c r="B30" s="6">
        <v>1</v>
      </c>
      <c r="C30" s="11">
        <v>50</v>
      </c>
      <c r="D30" s="11">
        <v>111.2</v>
      </c>
      <c r="E30" s="29">
        <v>117.52889681091983</v>
      </c>
      <c r="F30" s="29">
        <f t="shared" si="0"/>
        <v>-6.3288968109198294</v>
      </c>
      <c r="G30" s="29">
        <f t="shared" si="1"/>
        <v>40.054934843271184</v>
      </c>
      <c r="H30" s="29">
        <f t="shared" si="2"/>
        <v>106.9399307958475</v>
      </c>
      <c r="M30" s="18">
        <v>-1.6177058797355315E-2</v>
      </c>
      <c r="N30" s="19">
        <v>0.27047686769454415</v>
      </c>
      <c r="O30" s="19">
        <v>2.6821030176426675E-2</v>
      </c>
      <c r="P30" s="19">
        <v>-6.6219279142885057E-3</v>
      </c>
      <c r="Q30" s="19">
        <v>2.6821030176426675E-2</v>
      </c>
      <c r="R30" s="19">
        <v>3.1598595617959191E-2</v>
      </c>
      <c r="S30" s="19">
        <v>-6.6219279142885057E-3</v>
      </c>
      <c r="T30" s="19">
        <v>2.9332029687729744E-3</v>
      </c>
      <c r="U30" s="19">
        <v>-0.10217323674492995</v>
      </c>
      <c r="V30" s="19">
        <v>-2.0954624238887831E-2</v>
      </c>
      <c r="W30" s="19">
        <v>-1.8443624727613184E-3</v>
      </c>
      <c r="X30" s="19">
        <v>0.16059286253931582</v>
      </c>
      <c r="Y30" s="19">
        <v>6.0263988267152513E-2</v>
      </c>
      <c r="Z30" s="19">
        <v>-6.6219279142885057E-3</v>
      </c>
      <c r="AA30" s="19">
        <v>2.9332029687729744E-3</v>
      </c>
      <c r="AB30" s="19">
        <v>-1.8443624727613184E-3</v>
      </c>
      <c r="AC30" s="19">
        <v>1.7265899293365194E-2</v>
      </c>
      <c r="AD30" s="19">
        <v>2.2043464734899487E-2</v>
      </c>
      <c r="AE30" s="19">
        <v>-1.8443624727613184E-3</v>
      </c>
      <c r="AF30" s="19">
        <v>2.9332029687729744E-3</v>
      </c>
      <c r="AG30" s="19">
        <v>1.2488333851832678E-2</v>
      </c>
      <c r="AH30" s="19">
        <v>-4.006488600501612E-2</v>
      </c>
      <c r="AI30" s="19">
        <v>1.7265899293365194E-2</v>
      </c>
      <c r="AJ30" s="19">
        <v>1.7265899293365194E-2</v>
      </c>
      <c r="AK30" s="19">
        <v>-1.1399493355828128E-2</v>
      </c>
      <c r="AL30" s="19">
        <v>-2.0954624238887831E-2</v>
      </c>
      <c r="AM30" s="19">
        <v>6.5041553708686806E-2</v>
      </c>
      <c r="AN30" s="19">
        <v>7.7107684102983853E-3</v>
      </c>
      <c r="AO30" s="19">
        <v>9.8484511799401986E-2</v>
      </c>
      <c r="AP30" s="19">
        <v>1.2488333851832678E-2</v>
      </c>
      <c r="AQ30" s="19">
        <v>-1.1399493355828128E-2</v>
      </c>
      <c r="AR30" s="19">
        <v>3.1598595617959191E-2</v>
      </c>
      <c r="AS30" s="19">
        <v>-4.006488600501612E-2</v>
      </c>
      <c r="AT30" s="19">
        <v>1.7265899293365194E-2</v>
      </c>
      <c r="AU30" s="19">
        <v>8.8929380916340506E-2</v>
      </c>
      <c r="AV30" s="19">
        <v>-6.6219279142885057E-3</v>
      </c>
      <c r="AW30" s="19">
        <v>2.9332029687729744E-3</v>
      </c>
      <c r="AX30" s="19">
        <v>1.7265899293365194E-2</v>
      </c>
      <c r="AY30" s="19">
        <v>-3.0509755121949311E-2</v>
      </c>
      <c r="AZ30" s="19">
        <v>2.2043464734899487E-2</v>
      </c>
      <c r="BA30" s="19">
        <v>2.2043464734899487E-2</v>
      </c>
      <c r="BB30" s="19">
        <v>5.070885738408748E-2</v>
      </c>
      <c r="BC30" s="19">
        <v>-1.1399493355828128E-2</v>
      </c>
      <c r="BD30" s="19">
        <v>1.7265899293365194E-2</v>
      </c>
      <c r="BE30" s="19">
        <v>3.6376161059486378E-2</v>
      </c>
      <c r="BF30" s="19">
        <v>1.2488333851832678E-2</v>
      </c>
      <c r="BG30" s="19">
        <v>3.6376161059486378E-2</v>
      </c>
      <c r="BH30" s="19">
        <v>5.070885738408748E-2</v>
      </c>
      <c r="BI30" s="19">
        <v>-1.1399493355828128E-2</v>
      </c>
      <c r="BJ30" s="19">
        <v>2.2043464734899487E-2</v>
      </c>
      <c r="BK30" s="20">
        <v>6.5041553708686806E-2</v>
      </c>
    </row>
    <row r="31" spans="1:63" x14ac:dyDescent="0.2">
      <c r="A31" s="1" t="s">
        <v>35</v>
      </c>
      <c r="B31" s="6">
        <v>1</v>
      </c>
      <c r="C31" s="11">
        <v>51.2</v>
      </c>
      <c r="D31" s="11">
        <v>108.1</v>
      </c>
      <c r="E31" s="29">
        <v>122.59181464948927</v>
      </c>
      <c r="F31" s="29">
        <f t="shared" si="0"/>
        <v>-14.491814649489271</v>
      </c>
      <c r="G31" s="29">
        <f t="shared" si="1"/>
        <v>210.01269183515186</v>
      </c>
      <c r="H31" s="29">
        <f t="shared" si="2"/>
        <v>180.66522491349471</v>
      </c>
      <c r="M31" s="18">
        <v>9.2884760677394151E-3</v>
      </c>
      <c r="N31" s="19">
        <v>9.1951468823540772E-2</v>
      </c>
      <c r="O31" s="19">
        <v>2.1687924981106527E-2</v>
      </c>
      <c r="P31" s="19">
        <v>1.2043909159603017E-2</v>
      </c>
      <c r="Q31" s="19">
        <v>2.1687924981106527E-2</v>
      </c>
      <c r="R31" s="19">
        <v>2.306564152703755E-2</v>
      </c>
      <c r="S31" s="19">
        <v>1.2043909159603017E-2</v>
      </c>
      <c r="T31" s="19">
        <v>1.4799342251461012E-2</v>
      </c>
      <c r="U31" s="19">
        <v>-1.5510421759005855E-2</v>
      </c>
      <c r="V31" s="19">
        <v>7.9107595218084192E-3</v>
      </c>
      <c r="W31" s="19">
        <v>1.3421625705528462E-2</v>
      </c>
      <c r="X31" s="19">
        <v>6.0263988267149848E-2</v>
      </c>
      <c r="Y31" s="19">
        <v>3.1331940802621139E-2</v>
      </c>
      <c r="Z31" s="19">
        <v>1.2043909159603017E-2</v>
      </c>
      <c r="AA31" s="19">
        <v>1.4799342251461012E-2</v>
      </c>
      <c r="AB31" s="19">
        <v>1.3421625705528462E-2</v>
      </c>
      <c r="AC31" s="19">
        <v>1.8932491889248518E-2</v>
      </c>
      <c r="AD31" s="19">
        <v>2.0310208435181075E-2</v>
      </c>
      <c r="AE31" s="19">
        <v>1.3421625705528462E-2</v>
      </c>
      <c r="AF31" s="19">
        <v>1.4799342251461012E-2</v>
      </c>
      <c r="AG31" s="19">
        <v>1.7554775343317494E-2</v>
      </c>
      <c r="AH31" s="19">
        <v>2.3998933380868781E-3</v>
      </c>
      <c r="AI31" s="19">
        <v>1.8932491889248518E-2</v>
      </c>
      <c r="AJ31" s="19">
        <v>1.8932491889248518E-2</v>
      </c>
      <c r="AK31" s="19">
        <v>1.066619261366486E-2</v>
      </c>
      <c r="AL31" s="19">
        <v>7.9107595218084192E-3</v>
      </c>
      <c r="AM31" s="19">
        <v>3.2709657348553689E-2</v>
      </c>
      <c r="AN31" s="19">
        <v>1.617705879738493E-2</v>
      </c>
      <c r="AO31" s="19">
        <v>4.2353673170057338E-2</v>
      </c>
      <c r="AP31" s="19">
        <v>1.7554775343317494E-2</v>
      </c>
      <c r="AQ31" s="19">
        <v>1.066619261366486E-2</v>
      </c>
      <c r="AR31" s="19">
        <v>2.306564152703755E-2</v>
      </c>
      <c r="AS31" s="19">
        <v>2.3998933380868781E-3</v>
      </c>
      <c r="AT31" s="19">
        <v>1.8932491889248518E-2</v>
      </c>
      <c r="AU31" s="19">
        <v>3.9598240078199121E-2</v>
      </c>
      <c r="AV31" s="19">
        <v>1.2043909159603017E-2</v>
      </c>
      <c r="AW31" s="19">
        <v>1.4799342251461012E-2</v>
      </c>
      <c r="AX31" s="19">
        <v>1.8932491889248518E-2</v>
      </c>
      <c r="AY31" s="19">
        <v>5.1553264299504242E-3</v>
      </c>
      <c r="AZ31" s="19">
        <v>2.0310208435181075E-2</v>
      </c>
      <c r="BA31" s="19">
        <v>2.0310208435181075E-2</v>
      </c>
      <c r="BB31" s="19">
        <v>2.8576507710759147E-2</v>
      </c>
      <c r="BC31" s="19">
        <v>1.066619261366486E-2</v>
      </c>
      <c r="BD31" s="19">
        <v>1.8932491889248518E-2</v>
      </c>
      <c r="BE31" s="19">
        <v>2.4443358072962995E-2</v>
      </c>
      <c r="BF31" s="19">
        <v>1.7554775343317494E-2</v>
      </c>
      <c r="BG31" s="19">
        <v>2.4443358072962995E-2</v>
      </c>
      <c r="BH31" s="19">
        <v>2.8576507710759147E-2</v>
      </c>
      <c r="BI31" s="19">
        <v>1.066619261366486E-2</v>
      </c>
      <c r="BJ31" s="19">
        <v>2.0310208435181075E-2</v>
      </c>
      <c r="BK31" s="20">
        <v>3.2709657348553689E-2</v>
      </c>
    </row>
    <row r="32" spans="1:63" x14ac:dyDescent="0.2">
      <c r="A32" s="1" t="s">
        <v>36</v>
      </c>
      <c r="B32" s="6">
        <v>1</v>
      </c>
      <c r="C32" s="11">
        <v>49.3</v>
      </c>
      <c r="D32" s="11">
        <v>189.5</v>
      </c>
      <c r="E32" s="29">
        <v>114.57552807175432</v>
      </c>
      <c r="F32" s="29">
        <f t="shared" si="0"/>
        <v>74.92447192824568</v>
      </c>
      <c r="G32" s="29">
        <f t="shared" si="1"/>
        <v>5613.6764937264752</v>
      </c>
      <c r="H32" s="29">
        <f t="shared" si="2"/>
        <v>4618.4016955017314</v>
      </c>
      <c r="M32" s="18">
        <v>2.6265499311135976E-2</v>
      </c>
      <c r="N32" s="19">
        <v>-2.706546375712815E-2</v>
      </c>
      <c r="O32" s="19">
        <v>1.8265854850893104E-2</v>
      </c>
      <c r="P32" s="19">
        <v>2.4487800542197347E-2</v>
      </c>
      <c r="Q32" s="19">
        <v>1.8265854850893104E-2</v>
      </c>
      <c r="R32" s="19">
        <v>1.7377005466423123E-2</v>
      </c>
      <c r="S32" s="19">
        <v>2.4487800542197347E-2</v>
      </c>
      <c r="T32" s="19">
        <v>2.2710101773253055E-2</v>
      </c>
      <c r="U32" s="19">
        <v>4.2264788231610062E-2</v>
      </c>
      <c r="V32" s="19">
        <v>2.7154348695605846E-2</v>
      </c>
      <c r="W32" s="19">
        <v>2.3598951157721648E-2</v>
      </c>
      <c r="X32" s="19">
        <v>-6.6219279142938348E-3</v>
      </c>
      <c r="Y32" s="19">
        <v>1.2043909159600297E-2</v>
      </c>
      <c r="Z32" s="19">
        <v>2.4487800542197347E-2</v>
      </c>
      <c r="AA32" s="19">
        <v>2.2710101773253055E-2</v>
      </c>
      <c r="AB32" s="19">
        <v>2.3598951157721648E-2</v>
      </c>
      <c r="AC32" s="19">
        <v>2.0043553619837395E-2</v>
      </c>
      <c r="AD32" s="19">
        <v>1.9154704235368802E-2</v>
      </c>
      <c r="AE32" s="19">
        <v>2.3598951157721648E-2</v>
      </c>
      <c r="AF32" s="19">
        <v>2.2710101773253055E-2</v>
      </c>
      <c r="AG32" s="19">
        <v>2.0932403004307376E-2</v>
      </c>
      <c r="AH32" s="19">
        <v>3.0709746233488655E-2</v>
      </c>
      <c r="AI32" s="19">
        <v>2.0043553619837395E-2</v>
      </c>
      <c r="AJ32" s="19">
        <v>2.0043553619837395E-2</v>
      </c>
      <c r="AK32" s="19">
        <v>2.5376649926660222E-2</v>
      </c>
      <c r="AL32" s="19">
        <v>2.7154348695605846E-2</v>
      </c>
      <c r="AM32" s="19">
        <v>1.1155059775131759E-2</v>
      </c>
      <c r="AN32" s="19">
        <v>2.1821252388775969E-2</v>
      </c>
      <c r="AO32" s="19">
        <v>4.9331140838275722E-3</v>
      </c>
      <c r="AP32" s="19">
        <v>2.0932403004307376E-2</v>
      </c>
      <c r="AQ32" s="19">
        <v>2.5376649926660222E-2</v>
      </c>
      <c r="AR32" s="19">
        <v>1.7377005466423123E-2</v>
      </c>
      <c r="AS32" s="19">
        <v>3.0709746233488655E-2</v>
      </c>
      <c r="AT32" s="19">
        <v>2.0043553619837395E-2</v>
      </c>
      <c r="AU32" s="19">
        <v>6.7108128527717525E-3</v>
      </c>
      <c r="AV32" s="19">
        <v>2.4487800542197347E-2</v>
      </c>
      <c r="AW32" s="19">
        <v>2.2710101773253055E-2</v>
      </c>
      <c r="AX32" s="19">
        <v>2.0043553619837395E-2</v>
      </c>
      <c r="AY32" s="19">
        <v>2.8932047464550248E-2</v>
      </c>
      <c r="AZ32" s="19">
        <v>1.9154704235368802E-2</v>
      </c>
      <c r="BA32" s="19">
        <v>1.9154704235368802E-2</v>
      </c>
      <c r="BB32" s="19">
        <v>1.3821607928540258E-2</v>
      </c>
      <c r="BC32" s="19">
        <v>2.5376649926660222E-2</v>
      </c>
      <c r="BD32" s="19">
        <v>2.0043553619837395E-2</v>
      </c>
      <c r="BE32" s="19">
        <v>1.6488156081947425E-2</v>
      </c>
      <c r="BF32" s="19">
        <v>2.0932403004307376E-2</v>
      </c>
      <c r="BG32" s="19">
        <v>1.6488156081947425E-2</v>
      </c>
      <c r="BH32" s="19">
        <v>1.3821607928540258E-2</v>
      </c>
      <c r="BI32" s="19">
        <v>2.5376649926660222E-2</v>
      </c>
      <c r="BJ32" s="19">
        <v>1.9154704235368802E-2</v>
      </c>
      <c r="BK32" s="20">
        <v>1.1155059775131759E-2</v>
      </c>
    </row>
    <row r="33" spans="1:63" x14ac:dyDescent="0.2">
      <c r="A33" s="1" t="s">
        <v>37</v>
      </c>
      <c r="B33" s="6">
        <v>1</v>
      </c>
      <c r="C33" s="11">
        <v>51.1</v>
      </c>
      <c r="D33" s="11">
        <v>265.7</v>
      </c>
      <c r="E33" s="29">
        <v>122.16990482960847</v>
      </c>
      <c r="F33" s="29">
        <f t="shared" si="0"/>
        <v>143.53009517039152</v>
      </c>
      <c r="G33" s="29">
        <f t="shared" si="1"/>
        <v>20600.888219621647</v>
      </c>
      <c r="H33" s="29">
        <f t="shared" si="2"/>
        <v>20781.766401384084</v>
      </c>
      <c r="M33" s="18">
        <v>2.3840210276364959E-2</v>
      </c>
      <c r="N33" s="19">
        <v>-1.0063044817032463E-2</v>
      </c>
      <c r="O33" s="19">
        <v>1.8754722012352176E-2</v>
      </c>
      <c r="P33" s="19">
        <v>2.2710101773255276E-2</v>
      </c>
      <c r="Q33" s="19">
        <v>1.8754722012352176E-2</v>
      </c>
      <c r="R33" s="19">
        <v>1.8189667760796613E-2</v>
      </c>
      <c r="S33" s="19">
        <v>2.2710101773255276E-2</v>
      </c>
      <c r="T33" s="19">
        <v>2.1579993270139874E-2</v>
      </c>
      <c r="U33" s="19">
        <v>3.401118680437909E-2</v>
      </c>
      <c r="V33" s="19">
        <v>2.4405264527920467E-2</v>
      </c>
      <c r="W33" s="19">
        <v>2.214504752169405E-2</v>
      </c>
      <c r="X33" s="19">
        <v>2.9332029687698657E-3</v>
      </c>
      <c r="Y33" s="19">
        <v>1.4799342251460512E-2</v>
      </c>
      <c r="Z33" s="19">
        <v>2.2710101773255276E-2</v>
      </c>
      <c r="AA33" s="19">
        <v>2.1579993270139874E-2</v>
      </c>
      <c r="AB33" s="19">
        <v>2.214504752169405E-2</v>
      </c>
      <c r="AC33" s="19">
        <v>1.988483051546755E-2</v>
      </c>
      <c r="AD33" s="19">
        <v>1.9319776263913416E-2</v>
      </c>
      <c r="AE33" s="19">
        <v>2.214504752169405E-2</v>
      </c>
      <c r="AF33" s="19">
        <v>2.1579993270139874E-2</v>
      </c>
      <c r="AG33" s="19">
        <v>2.0449884767023099E-2</v>
      </c>
      <c r="AH33" s="19">
        <v>2.6665481534145608E-2</v>
      </c>
      <c r="AI33" s="19">
        <v>1.988483051546755E-2</v>
      </c>
      <c r="AJ33" s="19">
        <v>1.988483051546755E-2</v>
      </c>
      <c r="AK33" s="19">
        <v>2.3275156024803678E-2</v>
      </c>
      <c r="AL33" s="19">
        <v>2.4405264527920467E-2</v>
      </c>
      <c r="AM33" s="19">
        <v>1.4234287999906337E-2</v>
      </c>
      <c r="AN33" s="19">
        <v>2.1014939018577233E-2</v>
      </c>
      <c r="AO33" s="19">
        <v>1.0278908239003126E-2</v>
      </c>
      <c r="AP33" s="19">
        <v>2.0449884767023099E-2</v>
      </c>
      <c r="AQ33" s="19">
        <v>2.3275156024803678E-2</v>
      </c>
      <c r="AR33" s="19">
        <v>1.8189667760796613E-2</v>
      </c>
      <c r="AS33" s="19">
        <v>2.6665481534145608E-2</v>
      </c>
      <c r="AT33" s="19">
        <v>1.988483051546755E-2</v>
      </c>
      <c r="AU33" s="19">
        <v>1.1409016742118583E-2</v>
      </c>
      <c r="AV33" s="19">
        <v>2.2710101773255276E-2</v>
      </c>
      <c r="AW33" s="19">
        <v>2.1579993270139874E-2</v>
      </c>
      <c r="AX33" s="19">
        <v>1.988483051546755E-2</v>
      </c>
      <c r="AY33" s="19">
        <v>2.5535373031035924E-2</v>
      </c>
      <c r="AZ33" s="19">
        <v>1.9319776263913416E-2</v>
      </c>
      <c r="BA33" s="19">
        <v>1.9319776263913416E-2</v>
      </c>
      <c r="BB33" s="19">
        <v>1.5929450754571528E-2</v>
      </c>
      <c r="BC33" s="19">
        <v>2.3275156024803678E-2</v>
      </c>
      <c r="BD33" s="19">
        <v>1.988483051546755E-2</v>
      </c>
      <c r="BE33" s="19">
        <v>1.7624613509235387E-2</v>
      </c>
      <c r="BF33" s="19">
        <v>2.0449884767023099E-2</v>
      </c>
      <c r="BG33" s="19">
        <v>1.7624613509235387E-2</v>
      </c>
      <c r="BH33" s="19">
        <v>1.5929450754571528E-2</v>
      </c>
      <c r="BI33" s="19">
        <v>2.3275156024803678E-2</v>
      </c>
      <c r="BJ33" s="19">
        <v>1.9319776263913416E-2</v>
      </c>
      <c r="BK33" s="20">
        <v>1.4234287999906337E-2</v>
      </c>
    </row>
    <row r="34" spans="1:63" x14ac:dyDescent="0.2">
      <c r="A34" s="1" t="s">
        <v>38</v>
      </c>
      <c r="B34" s="6">
        <v>1</v>
      </c>
      <c r="C34" s="11">
        <v>51.6</v>
      </c>
      <c r="D34" s="11">
        <v>120.7</v>
      </c>
      <c r="E34" s="29">
        <v>124.27945392901239</v>
      </c>
      <c r="F34" s="29">
        <f t="shared" si="0"/>
        <v>-3.5794539290123879</v>
      </c>
      <c r="G34" s="29">
        <f t="shared" si="1"/>
        <v>12.812490429922221</v>
      </c>
      <c r="H34" s="29">
        <f t="shared" si="2"/>
        <v>0.70757785467126033</v>
      </c>
      <c r="M34" s="18">
        <v>2.5052854793750412E-2</v>
      </c>
      <c r="N34" s="19">
        <v>-1.8564254287079862E-2</v>
      </c>
      <c r="O34" s="19">
        <v>1.851028843162264E-2</v>
      </c>
      <c r="P34" s="19">
        <v>2.3598951157726311E-2</v>
      </c>
      <c r="Q34" s="19">
        <v>1.851028843162264E-2</v>
      </c>
      <c r="R34" s="19">
        <v>1.7783336613609868E-2</v>
      </c>
      <c r="S34" s="19">
        <v>2.3598951157726311E-2</v>
      </c>
      <c r="T34" s="19">
        <v>2.2145047521696493E-2</v>
      </c>
      <c r="U34" s="19">
        <v>3.8137987517994798E-2</v>
      </c>
      <c r="V34" s="19">
        <v>2.5779806611763156E-2</v>
      </c>
      <c r="W34" s="19">
        <v>2.2871999339707849E-2</v>
      </c>
      <c r="X34" s="19">
        <v>-1.8443624727622066E-3</v>
      </c>
      <c r="Y34" s="19">
        <v>1.3421625705530404E-2</v>
      </c>
      <c r="Z34" s="19">
        <v>2.3598951157726311E-2</v>
      </c>
      <c r="AA34" s="19">
        <v>2.2145047521696493E-2</v>
      </c>
      <c r="AB34" s="19">
        <v>2.2871999339707849E-2</v>
      </c>
      <c r="AC34" s="19">
        <v>1.9964192067652473E-2</v>
      </c>
      <c r="AD34" s="19">
        <v>1.9237240249641109E-2</v>
      </c>
      <c r="AE34" s="19">
        <v>2.2871999339707849E-2</v>
      </c>
      <c r="AF34" s="19">
        <v>2.2145047521696493E-2</v>
      </c>
      <c r="AG34" s="19">
        <v>2.0691143885665245E-2</v>
      </c>
      <c r="AH34" s="19">
        <v>2.8687613883817242E-2</v>
      </c>
      <c r="AI34" s="19">
        <v>1.9964192067652473E-2</v>
      </c>
      <c r="AJ34" s="19">
        <v>1.9964192067652473E-2</v>
      </c>
      <c r="AK34" s="19">
        <v>2.4325902975732006E-2</v>
      </c>
      <c r="AL34" s="19">
        <v>2.5779806611763156E-2</v>
      </c>
      <c r="AM34" s="19">
        <v>1.2694673887518992E-2</v>
      </c>
      <c r="AN34" s="19">
        <v>2.1418095703676615E-2</v>
      </c>
      <c r="AO34" s="19">
        <v>7.6060111614153492E-3</v>
      </c>
      <c r="AP34" s="19">
        <v>2.0691143885665245E-2</v>
      </c>
      <c r="AQ34" s="19">
        <v>2.4325902975732006E-2</v>
      </c>
      <c r="AR34" s="19">
        <v>1.7783336613609868E-2</v>
      </c>
      <c r="AS34" s="19">
        <v>2.8687613883817242E-2</v>
      </c>
      <c r="AT34" s="19">
        <v>1.9964192067652473E-2</v>
      </c>
      <c r="AU34" s="19">
        <v>9.0599147974452787E-3</v>
      </c>
      <c r="AV34" s="19">
        <v>2.3598951157726311E-2</v>
      </c>
      <c r="AW34" s="19">
        <v>2.2145047521696493E-2</v>
      </c>
      <c r="AX34" s="19">
        <v>1.9964192067652473E-2</v>
      </c>
      <c r="AY34" s="19">
        <v>2.7233710247793086E-2</v>
      </c>
      <c r="AZ34" s="19">
        <v>1.9237240249641109E-2</v>
      </c>
      <c r="BA34" s="19">
        <v>1.9237240249641109E-2</v>
      </c>
      <c r="BB34" s="19">
        <v>1.4875529341555893E-2</v>
      </c>
      <c r="BC34" s="19">
        <v>2.4325902975732006E-2</v>
      </c>
      <c r="BD34" s="19">
        <v>1.9964192067652473E-2</v>
      </c>
      <c r="BE34" s="19">
        <v>1.7056384795591406E-2</v>
      </c>
      <c r="BF34" s="19">
        <v>2.0691143885665245E-2</v>
      </c>
      <c r="BG34" s="19">
        <v>1.7056384795591406E-2</v>
      </c>
      <c r="BH34" s="19">
        <v>1.4875529341555893E-2</v>
      </c>
      <c r="BI34" s="19">
        <v>2.4325902975732006E-2</v>
      </c>
      <c r="BJ34" s="19">
        <v>1.9237240249641109E-2</v>
      </c>
      <c r="BK34" s="20">
        <v>1.2694673887518992E-2</v>
      </c>
    </row>
    <row r="35" spans="1:63" x14ac:dyDescent="0.2">
      <c r="A35" s="1" t="s">
        <v>39</v>
      </c>
      <c r="B35" s="6">
        <v>1</v>
      </c>
      <c r="C35" s="11">
        <v>50.7</v>
      </c>
      <c r="D35" s="11">
        <v>90</v>
      </c>
      <c r="E35" s="29">
        <v>120.48226555008534</v>
      </c>
      <c r="F35" s="29">
        <f t="shared" si="0"/>
        <v>-30.482265550085344</v>
      </c>
      <c r="G35" s="29">
        <f t="shared" si="1"/>
        <v>929.1685130659198</v>
      </c>
      <c r="H35" s="29">
        <f t="shared" si="2"/>
        <v>994.84581314878835</v>
      </c>
      <c r="M35" s="18">
        <v>2.0202276724208601E-2</v>
      </c>
      <c r="N35" s="19">
        <v>1.5440583593110624E-2</v>
      </c>
      <c r="O35" s="19">
        <v>1.9488022754540757E-2</v>
      </c>
      <c r="P35" s="19">
        <v>2.0043553619842225E-2</v>
      </c>
      <c r="Q35" s="19">
        <v>1.9488022754540757E-2</v>
      </c>
      <c r="R35" s="19">
        <v>1.9408661202356847E-2</v>
      </c>
      <c r="S35" s="19">
        <v>2.0043553619842225E-2</v>
      </c>
      <c r="T35" s="19">
        <v>1.9884830515470187E-2</v>
      </c>
      <c r="U35" s="19">
        <v>2.1630784663532854E-2</v>
      </c>
      <c r="V35" s="19">
        <v>2.0281638276392511E-2</v>
      </c>
      <c r="W35" s="19">
        <v>1.9964192067652653E-2</v>
      </c>
      <c r="X35" s="19">
        <v>1.726589929336475E-2</v>
      </c>
      <c r="Y35" s="19">
        <v>1.8932491889250613E-2</v>
      </c>
      <c r="Z35" s="19">
        <v>2.0043553619842225E-2</v>
      </c>
      <c r="AA35" s="19">
        <v>1.9884830515470187E-2</v>
      </c>
      <c r="AB35" s="19">
        <v>1.9964192067652653E-2</v>
      </c>
      <c r="AC35" s="19">
        <v>1.9646745858912795E-2</v>
      </c>
      <c r="AD35" s="19">
        <v>1.9567384306730329E-2</v>
      </c>
      <c r="AE35" s="19">
        <v>1.9964192067652653E-2</v>
      </c>
      <c r="AF35" s="19">
        <v>1.9884830515470187E-2</v>
      </c>
      <c r="AG35" s="19">
        <v>1.9726107411096705E-2</v>
      </c>
      <c r="AH35" s="19">
        <v>2.0599084485130925E-2</v>
      </c>
      <c r="AI35" s="19">
        <v>1.9646745858912795E-2</v>
      </c>
      <c r="AJ35" s="19">
        <v>1.9646745858912795E-2</v>
      </c>
      <c r="AK35" s="19">
        <v>2.0122915172019029E-2</v>
      </c>
      <c r="AL35" s="19">
        <v>2.0281638276392511E-2</v>
      </c>
      <c r="AM35" s="19">
        <v>1.8853130337068147E-2</v>
      </c>
      <c r="AN35" s="19">
        <v>1.9805468963279171E-2</v>
      </c>
      <c r="AO35" s="19">
        <v>1.8297599471766679E-2</v>
      </c>
      <c r="AP35" s="19">
        <v>1.9726107411096705E-2</v>
      </c>
      <c r="AQ35" s="19">
        <v>2.0122915172019029E-2</v>
      </c>
      <c r="AR35" s="19">
        <v>1.9408661202356847E-2</v>
      </c>
      <c r="AS35" s="19">
        <v>2.0599084485130925E-2</v>
      </c>
      <c r="AT35" s="19">
        <v>1.9646745858912795E-2</v>
      </c>
      <c r="AU35" s="19">
        <v>1.8456322576138717E-2</v>
      </c>
      <c r="AV35" s="19">
        <v>2.0043553619842225E-2</v>
      </c>
      <c r="AW35" s="19">
        <v>1.9884830515470187E-2</v>
      </c>
      <c r="AX35" s="19">
        <v>1.9646745858912795E-2</v>
      </c>
      <c r="AY35" s="19">
        <v>2.0440361380764549E-2</v>
      </c>
      <c r="AZ35" s="19">
        <v>1.9567384306730329E-2</v>
      </c>
      <c r="BA35" s="19">
        <v>1.9567384306730329E-2</v>
      </c>
      <c r="BB35" s="19">
        <v>1.9091214993618433E-2</v>
      </c>
      <c r="BC35" s="19">
        <v>2.0122915172019029E-2</v>
      </c>
      <c r="BD35" s="19">
        <v>1.9646745858912795E-2</v>
      </c>
      <c r="BE35" s="19">
        <v>1.9329299650167275E-2</v>
      </c>
      <c r="BF35" s="19">
        <v>1.9726107411096705E-2</v>
      </c>
      <c r="BG35" s="19">
        <v>1.9329299650167275E-2</v>
      </c>
      <c r="BH35" s="19">
        <v>1.9091214993618433E-2</v>
      </c>
      <c r="BI35" s="19">
        <v>2.0122915172019029E-2</v>
      </c>
      <c r="BJ35" s="19">
        <v>1.9567384306730329E-2</v>
      </c>
      <c r="BK35" s="20">
        <v>1.8853130337068147E-2</v>
      </c>
    </row>
    <row r="36" spans="1:63" x14ac:dyDescent="0.2">
      <c r="A36" s="1" t="s">
        <v>40</v>
      </c>
      <c r="B36" s="6">
        <v>1</v>
      </c>
      <c r="C36" s="11">
        <v>52.2</v>
      </c>
      <c r="D36" s="11">
        <v>119</v>
      </c>
      <c r="E36" s="29">
        <v>126.81091284829711</v>
      </c>
      <c r="F36" s="29">
        <f t="shared" si="0"/>
        <v>-7.8109128482971073</v>
      </c>
      <c r="G36" s="29">
        <f t="shared" si="1"/>
        <v>61.010359523692827</v>
      </c>
      <c r="H36" s="29">
        <f t="shared" si="2"/>
        <v>6.4575778546712348</v>
      </c>
      <c r="M36" s="18">
        <v>1.8989632206823148E-2</v>
      </c>
      <c r="N36" s="19">
        <v>2.3941793063158912E-2</v>
      </c>
      <c r="O36" s="19">
        <v>1.9732456335270293E-2</v>
      </c>
      <c r="P36" s="19">
        <v>1.9154704235371189E-2</v>
      </c>
      <c r="Q36" s="19">
        <v>1.9732456335270293E-2</v>
      </c>
      <c r="R36" s="19">
        <v>1.9814992349543592E-2</v>
      </c>
      <c r="S36" s="19">
        <v>1.9154704235371189E-2</v>
      </c>
      <c r="T36" s="19">
        <v>1.9319776263913624E-2</v>
      </c>
      <c r="U36" s="19">
        <v>1.750398394991759E-2</v>
      </c>
      <c r="V36" s="19">
        <v>1.8907096192549822E-2</v>
      </c>
      <c r="W36" s="19">
        <v>1.9237240249638854E-2</v>
      </c>
      <c r="X36" s="19">
        <v>2.2043464734896379E-2</v>
      </c>
      <c r="Y36" s="19">
        <v>2.0310208435180721E-2</v>
      </c>
      <c r="Z36" s="19">
        <v>1.9154704235371189E-2</v>
      </c>
      <c r="AA36" s="19">
        <v>1.9319776263913624E-2</v>
      </c>
      <c r="AB36" s="19">
        <v>1.9237240249638854E-2</v>
      </c>
      <c r="AC36" s="19">
        <v>1.9567384306727872E-2</v>
      </c>
      <c r="AD36" s="19">
        <v>1.9649920321002635E-2</v>
      </c>
      <c r="AE36" s="19">
        <v>1.9237240249638854E-2</v>
      </c>
      <c r="AF36" s="19">
        <v>1.9319776263913624E-2</v>
      </c>
      <c r="AG36" s="19">
        <v>1.9484848292454574E-2</v>
      </c>
      <c r="AH36" s="19">
        <v>1.857695213545929E-2</v>
      </c>
      <c r="AI36" s="19">
        <v>1.9567384306727872E-2</v>
      </c>
      <c r="AJ36" s="19">
        <v>1.9567384306727872E-2</v>
      </c>
      <c r="AK36" s="19">
        <v>1.9072168221090813E-2</v>
      </c>
      <c r="AL36" s="19">
        <v>1.8907096192549822E-2</v>
      </c>
      <c r="AM36" s="19">
        <v>2.0392744449455491E-2</v>
      </c>
      <c r="AN36" s="19">
        <v>1.9402312278179817E-2</v>
      </c>
      <c r="AO36" s="19">
        <v>2.0970496549354456E-2</v>
      </c>
      <c r="AP36" s="19">
        <v>1.9484848292454574E-2</v>
      </c>
      <c r="AQ36" s="19">
        <v>1.9072168221090813E-2</v>
      </c>
      <c r="AR36" s="19">
        <v>1.9814992349543592E-2</v>
      </c>
      <c r="AS36" s="19">
        <v>1.857695213545929E-2</v>
      </c>
      <c r="AT36" s="19">
        <v>1.9567384306727872E-2</v>
      </c>
      <c r="AU36" s="19">
        <v>2.0805424520812243E-2</v>
      </c>
      <c r="AV36" s="19">
        <v>1.9154704235371189E-2</v>
      </c>
      <c r="AW36" s="19">
        <v>1.9319776263913624E-2</v>
      </c>
      <c r="AX36" s="19">
        <v>1.9567384306727872E-2</v>
      </c>
      <c r="AY36" s="19">
        <v>1.8742024164007387E-2</v>
      </c>
      <c r="AZ36" s="19">
        <v>1.9649920321002635E-2</v>
      </c>
      <c r="BA36" s="19">
        <v>1.9649920321002635E-2</v>
      </c>
      <c r="BB36" s="19">
        <v>2.0145136406634068E-2</v>
      </c>
      <c r="BC36" s="19">
        <v>1.9072168221090813E-2</v>
      </c>
      <c r="BD36" s="19">
        <v>1.9567384306727872E-2</v>
      </c>
      <c r="BE36" s="19">
        <v>1.9897528363811257E-2</v>
      </c>
      <c r="BF36" s="19">
        <v>1.9484848292454574E-2</v>
      </c>
      <c r="BG36" s="19">
        <v>1.9897528363811257E-2</v>
      </c>
      <c r="BH36" s="19">
        <v>2.0145136406634068E-2</v>
      </c>
      <c r="BI36" s="19">
        <v>1.9072168221090813E-2</v>
      </c>
      <c r="BJ36" s="19">
        <v>1.9649920321002635E-2</v>
      </c>
      <c r="BK36" s="20">
        <v>2.0392744449455491E-2</v>
      </c>
    </row>
    <row r="37" spans="1:63" x14ac:dyDescent="0.2">
      <c r="A37" s="1" t="s">
        <v>41</v>
      </c>
      <c r="B37" s="6">
        <v>1</v>
      </c>
      <c r="C37" s="11">
        <v>51</v>
      </c>
      <c r="D37" s="11">
        <v>172.4</v>
      </c>
      <c r="E37" s="29">
        <v>121.74799500972767</v>
      </c>
      <c r="F37" s="29">
        <f t="shared" si="0"/>
        <v>50.652004990272331</v>
      </c>
      <c r="G37" s="29">
        <f t="shared" si="1"/>
        <v>2565.625609534573</v>
      </c>
      <c r="H37" s="29">
        <f t="shared" si="2"/>
        <v>2586.6199307958491</v>
      </c>
      <c r="M37" s="18">
        <v>2.5052854793750412E-2</v>
      </c>
      <c r="N37" s="19">
        <v>-1.8564254287079862E-2</v>
      </c>
      <c r="O37" s="19">
        <v>1.851028843162264E-2</v>
      </c>
      <c r="P37" s="19">
        <v>2.3598951157726311E-2</v>
      </c>
      <c r="Q37" s="19">
        <v>1.851028843162264E-2</v>
      </c>
      <c r="R37" s="19">
        <v>1.7783336613609868E-2</v>
      </c>
      <c r="S37" s="19">
        <v>2.3598951157726311E-2</v>
      </c>
      <c r="T37" s="19">
        <v>2.2145047521696493E-2</v>
      </c>
      <c r="U37" s="19">
        <v>3.8137987517994798E-2</v>
      </c>
      <c r="V37" s="19">
        <v>2.5779806611763156E-2</v>
      </c>
      <c r="W37" s="19">
        <v>2.2871999339707849E-2</v>
      </c>
      <c r="X37" s="19">
        <v>-1.8443624727622066E-3</v>
      </c>
      <c r="Y37" s="19">
        <v>1.3421625705530404E-2</v>
      </c>
      <c r="Z37" s="19">
        <v>2.3598951157726311E-2</v>
      </c>
      <c r="AA37" s="19">
        <v>2.2145047521696493E-2</v>
      </c>
      <c r="AB37" s="19">
        <v>2.2871999339707849E-2</v>
      </c>
      <c r="AC37" s="19">
        <v>1.9964192067652473E-2</v>
      </c>
      <c r="AD37" s="19">
        <v>1.9237240249641109E-2</v>
      </c>
      <c r="AE37" s="19">
        <v>2.2871999339707849E-2</v>
      </c>
      <c r="AF37" s="19">
        <v>2.2145047521696493E-2</v>
      </c>
      <c r="AG37" s="19">
        <v>2.0691143885665245E-2</v>
      </c>
      <c r="AH37" s="19">
        <v>2.8687613883817242E-2</v>
      </c>
      <c r="AI37" s="19">
        <v>1.9964192067652473E-2</v>
      </c>
      <c r="AJ37" s="19">
        <v>1.9964192067652473E-2</v>
      </c>
      <c r="AK37" s="19">
        <v>2.4325902975732006E-2</v>
      </c>
      <c r="AL37" s="19">
        <v>2.5779806611763156E-2</v>
      </c>
      <c r="AM37" s="19">
        <v>1.2694673887518992E-2</v>
      </c>
      <c r="AN37" s="19">
        <v>2.1418095703676615E-2</v>
      </c>
      <c r="AO37" s="19">
        <v>7.6060111614153492E-3</v>
      </c>
      <c r="AP37" s="19">
        <v>2.0691143885665245E-2</v>
      </c>
      <c r="AQ37" s="19">
        <v>2.4325902975732006E-2</v>
      </c>
      <c r="AR37" s="19">
        <v>1.7783336613609868E-2</v>
      </c>
      <c r="AS37" s="19">
        <v>2.8687613883817242E-2</v>
      </c>
      <c r="AT37" s="19">
        <v>1.9964192067652473E-2</v>
      </c>
      <c r="AU37" s="19">
        <v>9.0599147974452787E-3</v>
      </c>
      <c r="AV37" s="19">
        <v>2.3598951157726311E-2</v>
      </c>
      <c r="AW37" s="19">
        <v>2.2145047521696493E-2</v>
      </c>
      <c r="AX37" s="19">
        <v>1.9964192067652473E-2</v>
      </c>
      <c r="AY37" s="19">
        <v>2.7233710247793086E-2</v>
      </c>
      <c r="AZ37" s="19">
        <v>1.9237240249641109E-2</v>
      </c>
      <c r="BA37" s="19">
        <v>1.9237240249641109E-2</v>
      </c>
      <c r="BB37" s="19">
        <v>1.4875529341555893E-2</v>
      </c>
      <c r="BC37" s="19">
        <v>2.4325902975732006E-2</v>
      </c>
      <c r="BD37" s="19">
        <v>1.9964192067652473E-2</v>
      </c>
      <c r="BE37" s="19">
        <v>1.7056384795591406E-2</v>
      </c>
      <c r="BF37" s="19">
        <v>2.0691143885665245E-2</v>
      </c>
      <c r="BG37" s="19">
        <v>1.7056384795591406E-2</v>
      </c>
      <c r="BH37" s="19">
        <v>1.4875529341555893E-2</v>
      </c>
      <c r="BI37" s="19">
        <v>2.4325902975732006E-2</v>
      </c>
      <c r="BJ37" s="19">
        <v>1.9237240249641109E-2</v>
      </c>
      <c r="BK37" s="20">
        <v>1.2694673887518992E-2</v>
      </c>
    </row>
    <row r="38" spans="1:63" x14ac:dyDescent="0.2">
      <c r="A38" s="1" t="s">
        <v>42</v>
      </c>
      <c r="B38" s="6">
        <v>1</v>
      </c>
      <c r="C38" s="11">
        <v>49.5</v>
      </c>
      <c r="D38" s="11">
        <v>93.8</v>
      </c>
      <c r="E38" s="29">
        <v>115.41934771151591</v>
      </c>
      <c r="F38" s="29">
        <f t="shared" si="0"/>
        <v>-21.619347711515914</v>
      </c>
      <c r="G38" s="29">
        <f t="shared" si="1"/>
        <v>467.39619547142837</v>
      </c>
      <c r="H38" s="29">
        <f t="shared" si="2"/>
        <v>769.57287197231801</v>
      </c>
      <c r="M38" s="18">
        <v>2.3840210276364959E-2</v>
      </c>
      <c r="N38" s="19">
        <v>-1.0063044817032463E-2</v>
      </c>
      <c r="O38" s="19">
        <v>1.8754722012352176E-2</v>
      </c>
      <c r="P38" s="19">
        <v>2.2710101773255276E-2</v>
      </c>
      <c r="Q38" s="19">
        <v>1.8754722012352176E-2</v>
      </c>
      <c r="R38" s="19">
        <v>1.8189667760796613E-2</v>
      </c>
      <c r="S38" s="19">
        <v>2.2710101773255276E-2</v>
      </c>
      <c r="T38" s="19">
        <v>2.1579993270139874E-2</v>
      </c>
      <c r="U38" s="19">
        <v>3.401118680437909E-2</v>
      </c>
      <c r="V38" s="19">
        <v>2.4405264527920467E-2</v>
      </c>
      <c r="W38" s="19">
        <v>2.214504752169405E-2</v>
      </c>
      <c r="X38" s="19">
        <v>2.9332029687698657E-3</v>
      </c>
      <c r="Y38" s="19">
        <v>1.4799342251460512E-2</v>
      </c>
      <c r="Z38" s="19">
        <v>2.2710101773255276E-2</v>
      </c>
      <c r="AA38" s="19">
        <v>2.1579993270139874E-2</v>
      </c>
      <c r="AB38" s="19">
        <v>2.214504752169405E-2</v>
      </c>
      <c r="AC38" s="19">
        <v>1.988483051546755E-2</v>
      </c>
      <c r="AD38" s="19">
        <v>1.9319776263913416E-2</v>
      </c>
      <c r="AE38" s="19">
        <v>2.214504752169405E-2</v>
      </c>
      <c r="AF38" s="19">
        <v>2.1579993270139874E-2</v>
      </c>
      <c r="AG38" s="19">
        <v>2.0449884767023099E-2</v>
      </c>
      <c r="AH38" s="19">
        <v>2.6665481534145608E-2</v>
      </c>
      <c r="AI38" s="19">
        <v>1.988483051546755E-2</v>
      </c>
      <c r="AJ38" s="19">
        <v>1.988483051546755E-2</v>
      </c>
      <c r="AK38" s="19">
        <v>2.3275156024803678E-2</v>
      </c>
      <c r="AL38" s="19">
        <v>2.4405264527920467E-2</v>
      </c>
      <c r="AM38" s="19">
        <v>1.4234287999906337E-2</v>
      </c>
      <c r="AN38" s="19">
        <v>2.1014939018577233E-2</v>
      </c>
      <c r="AO38" s="19">
        <v>1.0278908239003126E-2</v>
      </c>
      <c r="AP38" s="19">
        <v>2.0449884767023099E-2</v>
      </c>
      <c r="AQ38" s="19">
        <v>2.3275156024803678E-2</v>
      </c>
      <c r="AR38" s="19">
        <v>1.8189667760796613E-2</v>
      </c>
      <c r="AS38" s="19">
        <v>2.6665481534145608E-2</v>
      </c>
      <c r="AT38" s="19">
        <v>1.988483051546755E-2</v>
      </c>
      <c r="AU38" s="19">
        <v>1.1409016742118583E-2</v>
      </c>
      <c r="AV38" s="19">
        <v>2.2710101773255276E-2</v>
      </c>
      <c r="AW38" s="19">
        <v>2.1579993270139874E-2</v>
      </c>
      <c r="AX38" s="19">
        <v>1.988483051546755E-2</v>
      </c>
      <c r="AY38" s="19">
        <v>2.5535373031035924E-2</v>
      </c>
      <c r="AZ38" s="19">
        <v>1.9319776263913416E-2</v>
      </c>
      <c r="BA38" s="19">
        <v>1.9319776263913416E-2</v>
      </c>
      <c r="BB38" s="19">
        <v>1.5929450754571528E-2</v>
      </c>
      <c r="BC38" s="19">
        <v>2.3275156024803678E-2</v>
      </c>
      <c r="BD38" s="19">
        <v>1.988483051546755E-2</v>
      </c>
      <c r="BE38" s="19">
        <v>1.7624613509235387E-2</v>
      </c>
      <c r="BF38" s="19">
        <v>2.0449884767023099E-2</v>
      </c>
      <c r="BG38" s="19">
        <v>1.7624613509235387E-2</v>
      </c>
      <c r="BH38" s="19">
        <v>1.5929450754571528E-2</v>
      </c>
      <c r="BI38" s="19">
        <v>2.3275156024803678E-2</v>
      </c>
      <c r="BJ38" s="19">
        <v>1.9319776263913416E-2</v>
      </c>
      <c r="BK38" s="20">
        <v>1.4234287999906337E-2</v>
      </c>
    </row>
    <row r="39" spans="1:63" x14ac:dyDescent="0.2">
      <c r="A39" s="1" t="s">
        <v>43</v>
      </c>
      <c r="B39" s="6">
        <v>1</v>
      </c>
      <c r="C39" s="11">
        <v>51.5</v>
      </c>
      <c r="D39" s="11">
        <v>121.6</v>
      </c>
      <c r="E39" s="29">
        <v>123.8575441091316</v>
      </c>
      <c r="F39" s="29">
        <f t="shared" si="0"/>
        <v>-2.2575441091316009</v>
      </c>
      <c r="G39" s="29">
        <f t="shared" si="1"/>
        <v>5.0965054046747937</v>
      </c>
      <c r="H39" s="29">
        <f t="shared" si="2"/>
        <v>3.4602076124571409E-3</v>
      </c>
      <c r="M39" s="18">
        <v>2.1414921241594054E-2</v>
      </c>
      <c r="N39" s="19">
        <v>6.9393741230632244E-3</v>
      </c>
      <c r="O39" s="19">
        <v>1.9243589173811221E-2</v>
      </c>
      <c r="P39" s="19">
        <v>2.093240300431326E-2</v>
      </c>
      <c r="Q39" s="19">
        <v>1.9243589173811221E-2</v>
      </c>
      <c r="R39" s="19">
        <v>1.9002330055170102E-2</v>
      </c>
      <c r="S39" s="19">
        <v>2.093240300431326E-2</v>
      </c>
      <c r="T39" s="19">
        <v>2.0449884767026749E-2</v>
      </c>
      <c r="U39" s="19">
        <v>2.5757585377148562E-2</v>
      </c>
      <c r="V39" s="19">
        <v>2.16561803602352E-2</v>
      </c>
      <c r="W39" s="19">
        <v>2.0691143885666452E-2</v>
      </c>
      <c r="X39" s="19">
        <v>1.2488333851832678E-2</v>
      </c>
      <c r="Y39" s="19">
        <v>1.7554775343320506E-2</v>
      </c>
      <c r="Z39" s="19">
        <v>2.093240300431326E-2</v>
      </c>
      <c r="AA39" s="19">
        <v>2.0449884767026749E-2</v>
      </c>
      <c r="AB39" s="19">
        <v>2.0691143885666452E-2</v>
      </c>
      <c r="AC39" s="19">
        <v>1.9726107411097718E-2</v>
      </c>
      <c r="AD39" s="19">
        <v>1.9484848292458022E-2</v>
      </c>
      <c r="AE39" s="19">
        <v>2.0691143885666452E-2</v>
      </c>
      <c r="AF39" s="19">
        <v>2.0449884767026749E-2</v>
      </c>
      <c r="AG39" s="19">
        <v>1.9967366529738836E-2</v>
      </c>
      <c r="AH39" s="19">
        <v>2.262121683480256E-2</v>
      </c>
      <c r="AI39" s="19">
        <v>1.9726107411097718E-2</v>
      </c>
      <c r="AJ39" s="19">
        <v>1.9726107411097718E-2</v>
      </c>
      <c r="AK39" s="19">
        <v>2.1173662122947245E-2</v>
      </c>
      <c r="AL39" s="19">
        <v>2.16561803602352E-2</v>
      </c>
      <c r="AM39" s="19">
        <v>1.7313516224680803E-2</v>
      </c>
      <c r="AN39" s="19">
        <v>2.0208625648378525E-2</v>
      </c>
      <c r="AO39" s="19">
        <v>1.5624702394178902E-2</v>
      </c>
      <c r="AP39" s="19">
        <v>1.9967366529738836E-2</v>
      </c>
      <c r="AQ39" s="19">
        <v>2.1173662122947245E-2</v>
      </c>
      <c r="AR39" s="19">
        <v>1.9002330055170102E-2</v>
      </c>
      <c r="AS39" s="19">
        <v>2.262121683480256E-2</v>
      </c>
      <c r="AT39" s="19">
        <v>1.9726107411097718E-2</v>
      </c>
      <c r="AU39" s="19">
        <v>1.6107220631465191E-2</v>
      </c>
      <c r="AV39" s="19">
        <v>2.093240300431326E-2</v>
      </c>
      <c r="AW39" s="19">
        <v>2.0449884767026749E-2</v>
      </c>
      <c r="AX39" s="19">
        <v>1.9726107411097718E-2</v>
      </c>
      <c r="AY39" s="19">
        <v>2.2138698597521711E-2</v>
      </c>
      <c r="AZ39" s="19">
        <v>1.9484848292458022E-2</v>
      </c>
      <c r="BA39" s="19">
        <v>1.9484848292458022E-2</v>
      </c>
      <c r="BB39" s="19">
        <v>1.8037293580602798E-2</v>
      </c>
      <c r="BC39" s="19">
        <v>2.1173662122947245E-2</v>
      </c>
      <c r="BD39" s="19">
        <v>1.9726107411097718E-2</v>
      </c>
      <c r="BE39" s="19">
        <v>1.8761070936523294E-2</v>
      </c>
      <c r="BF39" s="19">
        <v>1.9967366529738836E-2</v>
      </c>
      <c r="BG39" s="19">
        <v>1.8761070936523294E-2</v>
      </c>
      <c r="BH39" s="19">
        <v>1.8037293580602798E-2</v>
      </c>
      <c r="BI39" s="19">
        <v>2.1173662122947245E-2</v>
      </c>
      <c r="BJ39" s="19">
        <v>1.9484848292458022E-2</v>
      </c>
      <c r="BK39" s="20">
        <v>1.7313516224680803E-2</v>
      </c>
    </row>
    <row r="40" spans="1:63" x14ac:dyDescent="0.2">
      <c r="A40" s="1" t="s">
        <v>44</v>
      </c>
      <c r="B40" s="6">
        <v>1</v>
      </c>
      <c r="C40" s="11">
        <v>51.3</v>
      </c>
      <c r="D40" s="11">
        <v>108.4</v>
      </c>
      <c r="E40" s="29">
        <v>123.01372446937</v>
      </c>
      <c r="F40" s="29">
        <f t="shared" si="0"/>
        <v>-14.613724469369998</v>
      </c>
      <c r="G40" s="29">
        <f t="shared" si="1"/>
        <v>213.56094286666345</v>
      </c>
      <c r="H40" s="29">
        <f t="shared" si="2"/>
        <v>172.69051903114149</v>
      </c>
      <c r="M40" s="18">
        <v>3.4754010932834256E-2</v>
      </c>
      <c r="N40" s="19">
        <v>-8.6573930047462611E-2</v>
      </c>
      <c r="O40" s="19">
        <v>1.6554819785786379E-2</v>
      </c>
      <c r="P40" s="19">
        <v>3.0709746233494539E-2</v>
      </c>
      <c r="Q40" s="19">
        <v>1.6554819785786379E-2</v>
      </c>
      <c r="R40" s="19">
        <v>1.453268743611591E-2</v>
      </c>
      <c r="S40" s="19">
        <v>3.0709746233494539E-2</v>
      </c>
      <c r="T40" s="19">
        <v>2.6665481534149105E-2</v>
      </c>
      <c r="U40" s="19">
        <v>7.1152393226918242E-2</v>
      </c>
      <c r="V40" s="19">
        <v>3.677614328250467E-2</v>
      </c>
      <c r="W40" s="19">
        <v>2.8687613883818242E-2</v>
      </c>
      <c r="X40" s="19">
        <v>-4.006488600501612E-2</v>
      </c>
      <c r="Y40" s="19">
        <v>2.3998933380897647E-3</v>
      </c>
      <c r="Z40" s="19">
        <v>3.0709746233494539E-2</v>
      </c>
      <c r="AA40" s="19">
        <v>2.6665481534149105E-2</v>
      </c>
      <c r="AB40" s="19">
        <v>2.8687613883818242E-2</v>
      </c>
      <c r="AC40" s="19">
        <v>2.0599084485131841E-2</v>
      </c>
      <c r="AD40" s="19">
        <v>1.8576952135462663E-2</v>
      </c>
      <c r="AE40" s="19">
        <v>2.8687613883818242E-2</v>
      </c>
      <c r="AF40" s="19">
        <v>2.6665481534149105E-2</v>
      </c>
      <c r="AG40" s="19">
        <v>2.262121683480231E-2</v>
      </c>
      <c r="AH40" s="19">
        <v>4.4864672681189877E-2</v>
      </c>
      <c r="AI40" s="19">
        <v>2.0599084485131841E-2</v>
      </c>
      <c r="AJ40" s="19">
        <v>2.0599084485131841E-2</v>
      </c>
      <c r="AK40" s="19">
        <v>3.2731878583157958E-2</v>
      </c>
      <c r="AL40" s="19">
        <v>3.677614328250467E-2</v>
      </c>
      <c r="AM40" s="19">
        <v>3.777609884206834E-4</v>
      </c>
      <c r="AN40" s="19">
        <v>2.4643349184471502E-2</v>
      </c>
      <c r="AO40" s="19">
        <v>-1.3777165459287533E-2</v>
      </c>
      <c r="AP40" s="19">
        <v>2.262121683480231E-2</v>
      </c>
      <c r="AQ40" s="19">
        <v>3.2731878583157958E-2</v>
      </c>
      <c r="AR40" s="19">
        <v>1.453268743611591E-2</v>
      </c>
      <c r="AS40" s="19">
        <v>4.4864672681189877E-2</v>
      </c>
      <c r="AT40" s="19">
        <v>2.0599084485131841E-2</v>
      </c>
      <c r="AU40" s="19">
        <v>-9.7329007599420425E-3</v>
      </c>
      <c r="AV40" s="19">
        <v>3.0709746233494539E-2</v>
      </c>
      <c r="AW40" s="19">
        <v>2.6665481534149105E-2</v>
      </c>
      <c r="AX40" s="19">
        <v>2.0599084485131841E-2</v>
      </c>
      <c r="AY40" s="19">
        <v>4.082040798185016E-2</v>
      </c>
      <c r="AZ40" s="19">
        <v>1.8576952135462663E-2</v>
      </c>
      <c r="BA40" s="19">
        <v>1.8576952135462663E-2</v>
      </c>
      <c r="BB40" s="19">
        <v>6.4441580374308138E-3</v>
      </c>
      <c r="BC40" s="19">
        <v>3.2731878583157958E-2</v>
      </c>
      <c r="BD40" s="19">
        <v>2.0599084485131841E-2</v>
      </c>
      <c r="BE40" s="19">
        <v>1.2510555086439612E-2</v>
      </c>
      <c r="BF40" s="19">
        <v>2.262121683480231E-2</v>
      </c>
      <c r="BG40" s="19">
        <v>1.2510555086439612E-2</v>
      </c>
      <c r="BH40" s="19">
        <v>6.4441580374308138E-3</v>
      </c>
      <c r="BI40" s="19">
        <v>3.2731878583157958E-2</v>
      </c>
      <c r="BJ40" s="19">
        <v>1.8576952135462663E-2</v>
      </c>
      <c r="BK40" s="20">
        <v>3.777609884206834E-4</v>
      </c>
    </row>
    <row r="41" spans="1:63" x14ac:dyDescent="0.2">
      <c r="A41" s="1" t="s">
        <v>45</v>
      </c>
      <c r="B41" s="6">
        <v>1</v>
      </c>
      <c r="C41" s="11">
        <v>51</v>
      </c>
      <c r="D41" s="11">
        <v>157</v>
      </c>
      <c r="E41" s="29">
        <v>121.74799500972767</v>
      </c>
      <c r="F41" s="29">
        <f t="shared" si="0"/>
        <v>35.252004990272326</v>
      </c>
      <c r="G41" s="29">
        <f t="shared" si="1"/>
        <v>1242.7038558341849</v>
      </c>
      <c r="H41" s="29">
        <f t="shared" si="2"/>
        <v>1257.3281660899661</v>
      </c>
      <c r="M41" s="18">
        <v>2.0202276724208601E-2</v>
      </c>
      <c r="N41" s="19">
        <v>1.5440583593110624E-2</v>
      </c>
      <c r="O41" s="19">
        <v>1.9488022754540757E-2</v>
      </c>
      <c r="P41" s="19">
        <v>2.0043553619842225E-2</v>
      </c>
      <c r="Q41" s="19">
        <v>1.9488022754540757E-2</v>
      </c>
      <c r="R41" s="19">
        <v>1.9408661202356847E-2</v>
      </c>
      <c r="S41" s="19">
        <v>2.0043553619842225E-2</v>
      </c>
      <c r="T41" s="19">
        <v>1.9884830515470187E-2</v>
      </c>
      <c r="U41" s="19">
        <v>2.1630784663532854E-2</v>
      </c>
      <c r="V41" s="19">
        <v>2.0281638276392511E-2</v>
      </c>
      <c r="W41" s="19">
        <v>1.9964192067652653E-2</v>
      </c>
      <c r="X41" s="19">
        <v>1.726589929336475E-2</v>
      </c>
      <c r="Y41" s="19">
        <v>1.8932491889250613E-2</v>
      </c>
      <c r="Z41" s="19">
        <v>2.0043553619842225E-2</v>
      </c>
      <c r="AA41" s="19">
        <v>1.9884830515470187E-2</v>
      </c>
      <c r="AB41" s="19">
        <v>1.9964192067652653E-2</v>
      </c>
      <c r="AC41" s="19">
        <v>1.9646745858912795E-2</v>
      </c>
      <c r="AD41" s="19">
        <v>1.9567384306730329E-2</v>
      </c>
      <c r="AE41" s="19">
        <v>1.9964192067652653E-2</v>
      </c>
      <c r="AF41" s="19">
        <v>1.9884830515470187E-2</v>
      </c>
      <c r="AG41" s="19">
        <v>1.9726107411096705E-2</v>
      </c>
      <c r="AH41" s="19">
        <v>2.0599084485130925E-2</v>
      </c>
      <c r="AI41" s="19">
        <v>1.9646745858912795E-2</v>
      </c>
      <c r="AJ41" s="19">
        <v>1.9646745858912795E-2</v>
      </c>
      <c r="AK41" s="19">
        <v>2.0122915172019029E-2</v>
      </c>
      <c r="AL41" s="19">
        <v>2.0281638276392511E-2</v>
      </c>
      <c r="AM41" s="19">
        <v>1.8853130337068147E-2</v>
      </c>
      <c r="AN41" s="19">
        <v>1.9805468963279171E-2</v>
      </c>
      <c r="AO41" s="19">
        <v>1.8297599471766679E-2</v>
      </c>
      <c r="AP41" s="19">
        <v>1.9726107411096705E-2</v>
      </c>
      <c r="AQ41" s="19">
        <v>2.0122915172019029E-2</v>
      </c>
      <c r="AR41" s="19">
        <v>1.9408661202356847E-2</v>
      </c>
      <c r="AS41" s="19">
        <v>2.0599084485130925E-2</v>
      </c>
      <c r="AT41" s="19">
        <v>1.9646745858912795E-2</v>
      </c>
      <c r="AU41" s="19">
        <v>1.8456322576138717E-2</v>
      </c>
      <c r="AV41" s="19">
        <v>2.0043553619842225E-2</v>
      </c>
      <c r="AW41" s="19">
        <v>1.9884830515470187E-2</v>
      </c>
      <c r="AX41" s="19">
        <v>1.9646745858912795E-2</v>
      </c>
      <c r="AY41" s="19">
        <v>2.0440361380764549E-2</v>
      </c>
      <c r="AZ41" s="19">
        <v>1.9567384306730329E-2</v>
      </c>
      <c r="BA41" s="19">
        <v>1.9567384306730329E-2</v>
      </c>
      <c r="BB41" s="19">
        <v>1.9091214993618433E-2</v>
      </c>
      <c r="BC41" s="19">
        <v>2.0122915172019029E-2</v>
      </c>
      <c r="BD41" s="19">
        <v>1.9646745858912795E-2</v>
      </c>
      <c r="BE41" s="19">
        <v>1.9329299650167275E-2</v>
      </c>
      <c r="BF41" s="19">
        <v>1.9726107411096705E-2</v>
      </c>
      <c r="BG41" s="19">
        <v>1.9329299650167275E-2</v>
      </c>
      <c r="BH41" s="19">
        <v>1.9091214993618433E-2</v>
      </c>
      <c r="BI41" s="19">
        <v>2.0122915172019029E-2</v>
      </c>
      <c r="BJ41" s="19">
        <v>1.9567384306730329E-2</v>
      </c>
      <c r="BK41" s="20">
        <v>1.8853130337068147E-2</v>
      </c>
    </row>
    <row r="42" spans="1:63" x14ac:dyDescent="0.2">
      <c r="A42" s="1" t="s">
        <v>46</v>
      </c>
      <c r="B42" s="6">
        <v>1</v>
      </c>
      <c r="C42" s="11">
        <v>52</v>
      </c>
      <c r="D42" s="11">
        <v>107.3</v>
      </c>
      <c r="E42" s="29">
        <v>125.96709320853552</v>
      </c>
      <c r="F42" s="29">
        <f t="shared" si="0"/>
        <v>-18.667093208535519</v>
      </c>
      <c r="G42" s="29">
        <f t="shared" si="1"/>
        <v>348.46036885615291</v>
      </c>
      <c r="H42" s="29">
        <f t="shared" si="2"/>
        <v>202.81110726643581</v>
      </c>
      <c r="M42" s="18">
        <v>2.0202276724208601E-2</v>
      </c>
      <c r="N42" s="19">
        <v>1.5440583593110624E-2</v>
      </c>
      <c r="O42" s="19">
        <v>1.9488022754540757E-2</v>
      </c>
      <c r="P42" s="19">
        <v>2.0043553619842225E-2</v>
      </c>
      <c r="Q42" s="19">
        <v>1.9488022754540757E-2</v>
      </c>
      <c r="R42" s="19">
        <v>1.9408661202356847E-2</v>
      </c>
      <c r="S42" s="19">
        <v>2.0043553619842225E-2</v>
      </c>
      <c r="T42" s="19">
        <v>1.9884830515470187E-2</v>
      </c>
      <c r="U42" s="19">
        <v>2.1630784663532854E-2</v>
      </c>
      <c r="V42" s="19">
        <v>2.0281638276392511E-2</v>
      </c>
      <c r="W42" s="19">
        <v>1.9964192067652653E-2</v>
      </c>
      <c r="X42" s="19">
        <v>1.726589929336475E-2</v>
      </c>
      <c r="Y42" s="19">
        <v>1.8932491889250613E-2</v>
      </c>
      <c r="Z42" s="19">
        <v>2.0043553619842225E-2</v>
      </c>
      <c r="AA42" s="19">
        <v>1.9884830515470187E-2</v>
      </c>
      <c r="AB42" s="19">
        <v>1.9964192067652653E-2</v>
      </c>
      <c r="AC42" s="19">
        <v>1.9646745858912795E-2</v>
      </c>
      <c r="AD42" s="19">
        <v>1.9567384306730329E-2</v>
      </c>
      <c r="AE42" s="19">
        <v>1.9964192067652653E-2</v>
      </c>
      <c r="AF42" s="19">
        <v>1.9884830515470187E-2</v>
      </c>
      <c r="AG42" s="19">
        <v>1.9726107411096705E-2</v>
      </c>
      <c r="AH42" s="19">
        <v>2.0599084485130925E-2</v>
      </c>
      <c r="AI42" s="19">
        <v>1.9646745858912795E-2</v>
      </c>
      <c r="AJ42" s="19">
        <v>1.9646745858912795E-2</v>
      </c>
      <c r="AK42" s="19">
        <v>2.0122915172019029E-2</v>
      </c>
      <c r="AL42" s="19">
        <v>2.0281638276392511E-2</v>
      </c>
      <c r="AM42" s="19">
        <v>1.8853130337068147E-2</v>
      </c>
      <c r="AN42" s="19">
        <v>1.9805468963279171E-2</v>
      </c>
      <c r="AO42" s="19">
        <v>1.8297599471766679E-2</v>
      </c>
      <c r="AP42" s="19">
        <v>1.9726107411096705E-2</v>
      </c>
      <c r="AQ42" s="19">
        <v>2.0122915172019029E-2</v>
      </c>
      <c r="AR42" s="19">
        <v>1.9408661202356847E-2</v>
      </c>
      <c r="AS42" s="19">
        <v>2.0599084485130925E-2</v>
      </c>
      <c r="AT42" s="19">
        <v>1.9646745858912795E-2</v>
      </c>
      <c r="AU42" s="19">
        <v>1.8456322576138717E-2</v>
      </c>
      <c r="AV42" s="19">
        <v>2.0043553619842225E-2</v>
      </c>
      <c r="AW42" s="19">
        <v>1.9884830515470187E-2</v>
      </c>
      <c r="AX42" s="19">
        <v>1.9646745858912795E-2</v>
      </c>
      <c r="AY42" s="19">
        <v>2.0440361380764549E-2</v>
      </c>
      <c r="AZ42" s="19">
        <v>1.9567384306730329E-2</v>
      </c>
      <c r="BA42" s="19">
        <v>1.9567384306730329E-2</v>
      </c>
      <c r="BB42" s="19">
        <v>1.9091214993618433E-2</v>
      </c>
      <c r="BC42" s="19">
        <v>2.0122915172019029E-2</v>
      </c>
      <c r="BD42" s="19">
        <v>1.9646745858912795E-2</v>
      </c>
      <c r="BE42" s="19">
        <v>1.9329299650167275E-2</v>
      </c>
      <c r="BF42" s="19">
        <v>1.9726107411096705E-2</v>
      </c>
      <c r="BG42" s="19">
        <v>1.9329299650167275E-2</v>
      </c>
      <c r="BH42" s="19">
        <v>1.9091214993618433E-2</v>
      </c>
      <c r="BI42" s="19">
        <v>2.0122915172019029E-2</v>
      </c>
      <c r="BJ42" s="19">
        <v>1.9567384306730329E-2</v>
      </c>
      <c r="BK42" s="20">
        <v>1.8853130337068147E-2</v>
      </c>
    </row>
    <row r="43" spans="1:63" x14ac:dyDescent="0.2">
      <c r="A43" s="1" t="s">
        <v>47</v>
      </c>
      <c r="B43" s="6">
        <v>1</v>
      </c>
      <c r="C43" s="11">
        <v>50.9</v>
      </c>
      <c r="D43" s="11">
        <v>123.9</v>
      </c>
      <c r="E43" s="29">
        <v>121.32608518984688</v>
      </c>
      <c r="F43" s="29">
        <f t="shared" si="0"/>
        <v>2.5739148101531271</v>
      </c>
      <c r="G43" s="29">
        <f t="shared" si="1"/>
        <v>6.6250374499256077</v>
      </c>
      <c r="H43" s="29">
        <f t="shared" si="2"/>
        <v>5.5640484429066435</v>
      </c>
      <c r="M43" s="18">
        <v>2.7478143828521429E-2</v>
      </c>
      <c r="N43" s="19">
        <v>-3.5566673227175549E-2</v>
      </c>
      <c r="O43" s="19">
        <v>1.8021421270163568E-2</v>
      </c>
      <c r="P43" s="19">
        <v>2.5376649926668382E-2</v>
      </c>
      <c r="Q43" s="19">
        <v>1.8021421270163568E-2</v>
      </c>
      <c r="R43" s="19">
        <v>1.6970674319236378E-2</v>
      </c>
      <c r="S43" s="19">
        <v>2.5376649926668382E-2</v>
      </c>
      <c r="T43" s="19">
        <v>2.3275156024809618E-2</v>
      </c>
      <c r="U43" s="19">
        <v>4.639158894522577E-2</v>
      </c>
      <c r="V43" s="19">
        <v>2.8528890779448646E-2</v>
      </c>
      <c r="W43" s="19">
        <v>2.4325902975735447E-2</v>
      </c>
      <c r="X43" s="19">
        <v>-1.1399493355825463E-2</v>
      </c>
      <c r="Y43" s="19">
        <v>1.0666192613670189E-2</v>
      </c>
      <c r="Z43" s="19">
        <v>2.5376649926668382E-2</v>
      </c>
      <c r="AA43" s="19">
        <v>2.3275156024809618E-2</v>
      </c>
      <c r="AB43" s="19">
        <v>2.4325902975735447E-2</v>
      </c>
      <c r="AC43" s="19">
        <v>2.0122915172022318E-2</v>
      </c>
      <c r="AD43" s="19">
        <v>1.9072168221096496E-2</v>
      </c>
      <c r="AE43" s="19">
        <v>2.4325902975735447E-2</v>
      </c>
      <c r="AF43" s="19">
        <v>2.3275156024809618E-2</v>
      </c>
      <c r="AG43" s="19">
        <v>2.1173662122949508E-2</v>
      </c>
      <c r="AH43" s="19">
        <v>3.273187858316029E-2</v>
      </c>
      <c r="AI43" s="19">
        <v>2.0122915172022318E-2</v>
      </c>
      <c r="AJ43" s="19">
        <v>2.0122915172022318E-2</v>
      </c>
      <c r="AK43" s="19">
        <v>2.6427396877588438E-2</v>
      </c>
      <c r="AL43" s="19">
        <v>2.8528890779448646E-2</v>
      </c>
      <c r="AM43" s="19">
        <v>9.6154456627444151E-3</v>
      </c>
      <c r="AN43" s="19">
        <v>2.2224409073875323E-2</v>
      </c>
      <c r="AO43" s="19">
        <v>2.2602170062395732E-3</v>
      </c>
      <c r="AP43" s="19">
        <v>2.1173662122949508E-2</v>
      </c>
      <c r="AQ43" s="19">
        <v>2.6427396877588438E-2</v>
      </c>
      <c r="AR43" s="19">
        <v>1.6970674319236378E-2</v>
      </c>
      <c r="AS43" s="19">
        <v>3.273187858316029E-2</v>
      </c>
      <c r="AT43" s="19">
        <v>2.0122915172022318E-2</v>
      </c>
      <c r="AU43" s="19">
        <v>4.3617109080982264E-3</v>
      </c>
      <c r="AV43" s="19">
        <v>2.5376649926668382E-2</v>
      </c>
      <c r="AW43" s="19">
        <v>2.3275156024809618E-2</v>
      </c>
      <c r="AX43" s="19">
        <v>2.0122915172022318E-2</v>
      </c>
      <c r="AY43" s="19">
        <v>3.0630384681307299E-2</v>
      </c>
      <c r="AZ43" s="19">
        <v>1.9072168221096496E-2</v>
      </c>
      <c r="BA43" s="19">
        <v>1.9072168221096496E-2</v>
      </c>
      <c r="BB43" s="19">
        <v>1.2767686515524623E-2</v>
      </c>
      <c r="BC43" s="19">
        <v>2.6427396877588438E-2</v>
      </c>
      <c r="BD43" s="19">
        <v>2.0122915172022318E-2</v>
      </c>
      <c r="BE43" s="19">
        <v>1.5919927368303444E-2</v>
      </c>
      <c r="BF43" s="19">
        <v>2.1173662122949508E-2</v>
      </c>
      <c r="BG43" s="19">
        <v>1.5919927368303444E-2</v>
      </c>
      <c r="BH43" s="19">
        <v>1.2767686515524623E-2</v>
      </c>
      <c r="BI43" s="19">
        <v>2.6427396877588438E-2</v>
      </c>
      <c r="BJ43" s="19">
        <v>1.9072168221096496E-2</v>
      </c>
      <c r="BK43" s="20">
        <v>9.6154456627444151E-3</v>
      </c>
    </row>
    <row r="44" spans="1:63" x14ac:dyDescent="0.2">
      <c r="A44" s="1" t="s">
        <v>48</v>
      </c>
      <c r="B44" s="6">
        <v>1</v>
      </c>
      <c r="C44" s="11">
        <v>50.9</v>
      </c>
      <c r="D44" s="11">
        <v>103.6</v>
      </c>
      <c r="E44" s="29">
        <v>121.32608518984688</v>
      </c>
      <c r="F44" s="29">
        <f t="shared" si="0"/>
        <v>-17.726085189846884</v>
      </c>
      <c r="G44" s="29">
        <f t="shared" si="1"/>
        <v>314.21409615770904</v>
      </c>
      <c r="H44" s="29">
        <f t="shared" si="2"/>
        <v>321.88581314878883</v>
      </c>
      <c r="M44" s="18">
        <v>2.9903432863292223E-2</v>
      </c>
      <c r="N44" s="19">
        <v>-5.2569092167271236E-2</v>
      </c>
      <c r="O44" s="19">
        <v>1.7532554108704523E-2</v>
      </c>
      <c r="P44" s="19">
        <v>2.7154348695610397E-2</v>
      </c>
      <c r="Q44" s="19">
        <v>1.7532554108704523E-2</v>
      </c>
      <c r="R44" s="19">
        <v>1.6158012024862889E-2</v>
      </c>
      <c r="S44" s="19">
        <v>2.7154348695610397E-2</v>
      </c>
      <c r="T44" s="19">
        <v>2.4405264527922743E-2</v>
      </c>
      <c r="U44" s="19">
        <v>5.4645190372456298E-2</v>
      </c>
      <c r="V44" s="19">
        <v>3.1277974947133913E-2</v>
      </c>
      <c r="W44" s="19">
        <v>2.5779806611763045E-2</v>
      </c>
      <c r="X44" s="19">
        <v>-2.0954624238888719E-2</v>
      </c>
      <c r="Y44" s="19">
        <v>7.9107595218101956E-3</v>
      </c>
      <c r="Z44" s="19">
        <v>2.7154348695610397E-2</v>
      </c>
      <c r="AA44" s="19">
        <v>2.4405264527922743E-2</v>
      </c>
      <c r="AB44" s="19">
        <v>2.5779806611763045E-2</v>
      </c>
      <c r="AC44" s="19">
        <v>2.028163827639215E-2</v>
      </c>
      <c r="AD44" s="19">
        <v>1.8907096192551889E-2</v>
      </c>
      <c r="AE44" s="19">
        <v>2.5779806611763045E-2</v>
      </c>
      <c r="AF44" s="19">
        <v>2.4405264527922743E-2</v>
      </c>
      <c r="AG44" s="19">
        <v>2.165618036023377E-2</v>
      </c>
      <c r="AH44" s="19">
        <v>3.6776143282503337E-2</v>
      </c>
      <c r="AI44" s="19">
        <v>2.028163827639215E-2</v>
      </c>
      <c r="AJ44" s="19">
        <v>2.028163827639215E-2</v>
      </c>
      <c r="AK44" s="19">
        <v>2.8528890779444871E-2</v>
      </c>
      <c r="AL44" s="19">
        <v>3.1277974947133913E-2</v>
      </c>
      <c r="AM44" s="19">
        <v>6.5362174379698379E-3</v>
      </c>
      <c r="AN44" s="19">
        <v>2.3030722444074031E-2</v>
      </c>
      <c r="AO44" s="19">
        <v>-3.0855771489359807E-3</v>
      </c>
      <c r="AP44" s="19">
        <v>2.165618036023377E-2</v>
      </c>
      <c r="AQ44" s="19">
        <v>2.8528890779444871E-2</v>
      </c>
      <c r="AR44" s="19">
        <v>1.6158012024862889E-2</v>
      </c>
      <c r="AS44" s="19">
        <v>3.6776143282503337E-2</v>
      </c>
      <c r="AT44" s="19">
        <v>2.028163827639215E-2</v>
      </c>
      <c r="AU44" s="19">
        <v>-3.3649298124838189E-4</v>
      </c>
      <c r="AV44" s="19">
        <v>2.7154348695610397E-2</v>
      </c>
      <c r="AW44" s="19">
        <v>2.4405264527922743E-2</v>
      </c>
      <c r="AX44" s="19">
        <v>2.028163827639215E-2</v>
      </c>
      <c r="AY44" s="19">
        <v>3.4027059114821512E-2</v>
      </c>
      <c r="AZ44" s="19">
        <v>1.8907096192551889E-2</v>
      </c>
      <c r="BA44" s="19">
        <v>1.8907096192551889E-2</v>
      </c>
      <c r="BB44" s="19">
        <v>1.0659843689493353E-2</v>
      </c>
      <c r="BC44" s="19">
        <v>2.8528890779444871E-2</v>
      </c>
      <c r="BD44" s="19">
        <v>2.028163827639215E-2</v>
      </c>
      <c r="BE44" s="19">
        <v>1.4783469941015537E-2</v>
      </c>
      <c r="BF44" s="19">
        <v>2.165618036023377E-2</v>
      </c>
      <c r="BG44" s="19">
        <v>1.4783469941015537E-2</v>
      </c>
      <c r="BH44" s="19">
        <v>1.0659843689493353E-2</v>
      </c>
      <c r="BI44" s="19">
        <v>2.8528890779444871E-2</v>
      </c>
      <c r="BJ44" s="19">
        <v>1.8907096192551889E-2</v>
      </c>
      <c r="BK44" s="20">
        <v>6.5362174379698379E-3</v>
      </c>
    </row>
    <row r="45" spans="1:63" x14ac:dyDescent="0.2">
      <c r="A45" s="1" t="s">
        <v>49</v>
      </c>
      <c r="B45" s="6">
        <v>1</v>
      </c>
      <c r="C45" s="11">
        <v>50.3</v>
      </c>
      <c r="D45" s="11">
        <v>92.7</v>
      </c>
      <c r="E45" s="29">
        <v>118.79462627056216</v>
      </c>
      <c r="F45" s="29">
        <f t="shared" si="0"/>
        <v>-26.094626270562159</v>
      </c>
      <c r="G45" s="29">
        <f t="shared" si="1"/>
        <v>680.92952020031282</v>
      </c>
      <c r="H45" s="29">
        <f t="shared" si="2"/>
        <v>831.8134602076118</v>
      </c>
      <c r="M45" s="18">
        <v>8.0758315503539624E-3</v>
      </c>
      <c r="N45" s="19">
        <v>0.10045267829358906</v>
      </c>
      <c r="O45" s="19">
        <v>2.1932358561836063E-2</v>
      </c>
      <c r="P45" s="19">
        <v>1.1155059775131981E-2</v>
      </c>
      <c r="Q45" s="19">
        <v>2.1932358561836063E-2</v>
      </c>
      <c r="R45" s="19">
        <v>2.3471972674224295E-2</v>
      </c>
      <c r="S45" s="19">
        <v>1.1155059775131981E-2</v>
      </c>
      <c r="T45" s="19">
        <v>1.4234287999904449E-2</v>
      </c>
      <c r="U45" s="19">
        <v>-1.9637222472621119E-2</v>
      </c>
      <c r="V45" s="19">
        <v>6.5362174379657301E-3</v>
      </c>
      <c r="W45" s="19">
        <v>1.2694673887514663E-2</v>
      </c>
      <c r="X45" s="19">
        <v>6.5041553708681477E-2</v>
      </c>
      <c r="Y45" s="19">
        <v>3.2709657348551247E-2</v>
      </c>
      <c r="Z45" s="19">
        <v>1.1155059775131981E-2</v>
      </c>
      <c r="AA45" s="19">
        <v>1.4234287999904449E-2</v>
      </c>
      <c r="AB45" s="19">
        <v>1.2694673887514663E-2</v>
      </c>
      <c r="AC45" s="19">
        <v>1.8853130337063595E-2</v>
      </c>
      <c r="AD45" s="19">
        <v>2.0392744449453382E-2</v>
      </c>
      <c r="AE45" s="19">
        <v>1.2694673887514663E-2</v>
      </c>
      <c r="AF45" s="19">
        <v>1.4234287999904449E-2</v>
      </c>
      <c r="AG45" s="19">
        <v>1.7313516224675363E-2</v>
      </c>
      <c r="AH45" s="19">
        <v>3.777609884152433E-4</v>
      </c>
      <c r="AI45" s="19">
        <v>1.8853130337063595E-2</v>
      </c>
      <c r="AJ45" s="19">
        <v>1.8853130337063595E-2</v>
      </c>
      <c r="AK45" s="19">
        <v>9.6154456627366436E-3</v>
      </c>
      <c r="AL45" s="19">
        <v>6.5362174379657301E-3</v>
      </c>
      <c r="AM45" s="19">
        <v>3.4249271460941033E-2</v>
      </c>
      <c r="AN45" s="19">
        <v>1.5773902112285576E-2</v>
      </c>
      <c r="AO45" s="19">
        <v>4.5026570247645115E-2</v>
      </c>
      <c r="AP45" s="19">
        <v>1.7313516224675363E-2</v>
      </c>
      <c r="AQ45" s="19">
        <v>9.6154456627366436E-3</v>
      </c>
      <c r="AR45" s="19">
        <v>2.3471972674224295E-2</v>
      </c>
      <c r="AS45" s="19">
        <v>3.777609884152433E-4</v>
      </c>
      <c r="AT45" s="19">
        <v>1.8853130337063595E-2</v>
      </c>
      <c r="AU45" s="19">
        <v>4.1947342022872647E-2</v>
      </c>
      <c r="AV45" s="19">
        <v>1.1155059775131981E-2</v>
      </c>
      <c r="AW45" s="19">
        <v>1.4234287999904449E-2</v>
      </c>
      <c r="AX45" s="19">
        <v>1.8853130337063595E-2</v>
      </c>
      <c r="AY45" s="19">
        <v>3.4569892131932622E-3</v>
      </c>
      <c r="AZ45" s="19">
        <v>2.0392744449453382E-2</v>
      </c>
      <c r="BA45" s="19">
        <v>2.0392744449453382E-2</v>
      </c>
      <c r="BB45" s="19">
        <v>2.9630429123774782E-2</v>
      </c>
      <c r="BC45" s="19">
        <v>9.6154456627366436E-3</v>
      </c>
      <c r="BD45" s="19">
        <v>1.8853130337063595E-2</v>
      </c>
      <c r="BE45" s="19">
        <v>2.5011586786606976E-2</v>
      </c>
      <c r="BF45" s="19">
        <v>1.7313516224675363E-2</v>
      </c>
      <c r="BG45" s="19">
        <v>2.5011586786606976E-2</v>
      </c>
      <c r="BH45" s="19">
        <v>2.9630429123774782E-2</v>
      </c>
      <c r="BI45" s="19">
        <v>9.6154456627366436E-3</v>
      </c>
      <c r="BJ45" s="19">
        <v>2.0392744449453382E-2</v>
      </c>
      <c r="BK45" s="20">
        <v>3.4249271460941033E-2</v>
      </c>
    </row>
    <row r="46" spans="1:63" x14ac:dyDescent="0.2">
      <c r="A46" s="1" t="s">
        <v>50</v>
      </c>
      <c r="B46" s="6">
        <v>1</v>
      </c>
      <c r="C46" s="11">
        <v>51.6</v>
      </c>
      <c r="D46" s="11">
        <v>99.8</v>
      </c>
      <c r="E46" s="29">
        <v>124.27945392901239</v>
      </c>
      <c r="F46" s="29">
        <f t="shared" si="0"/>
        <v>-24.479453929012394</v>
      </c>
      <c r="G46" s="29">
        <f t="shared" si="1"/>
        <v>599.2436646626403</v>
      </c>
      <c r="H46" s="29">
        <f t="shared" si="2"/>
        <v>472.67875432525926</v>
      </c>
      <c r="M46" s="18">
        <v>2.2627565758979618E-2</v>
      </c>
      <c r="N46" s="19">
        <v>-1.5618353469850632E-3</v>
      </c>
      <c r="O46" s="19">
        <v>1.8999155593081685E-2</v>
      </c>
      <c r="P46" s="19">
        <v>2.1821252388784296E-2</v>
      </c>
      <c r="Q46" s="19">
        <v>1.8999155593081685E-2</v>
      </c>
      <c r="R46" s="19">
        <v>1.8595998907983358E-2</v>
      </c>
      <c r="S46" s="19">
        <v>2.1821252388784296E-2</v>
      </c>
      <c r="T46" s="19">
        <v>2.1014939018583367E-2</v>
      </c>
      <c r="U46" s="19">
        <v>2.9884386090763826E-2</v>
      </c>
      <c r="V46" s="19">
        <v>2.3030722444077889E-2</v>
      </c>
      <c r="W46" s="19">
        <v>2.1418095703680251E-2</v>
      </c>
      <c r="X46" s="19">
        <v>7.7107684103010499E-3</v>
      </c>
      <c r="Y46" s="19">
        <v>1.6177058797390398E-2</v>
      </c>
      <c r="Z46" s="19">
        <v>2.1821252388784296E-2</v>
      </c>
      <c r="AA46" s="19">
        <v>2.1014939018583367E-2</v>
      </c>
      <c r="AB46" s="19">
        <v>2.1418095703680251E-2</v>
      </c>
      <c r="AC46" s="19">
        <v>1.9805468963282641E-2</v>
      </c>
      <c r="AD46" s="19">
        <v>1.9402312278185715E-2</v>
      </c>
      <c r="AE46" s="19">
        <v>2.1418095703680251E-2</v>
      </c>
      <c r="AF46" s="19">
        <v>2.1014939018583367E-2</v>
      </c>
      <c r="AG46" s="19">
        <v>2.0208625648380982E-2</v>
      </c>
      <c r="AH46" s="19">
        <v>2.4643349184474195E-2</v>
      </c>
      <c r="AI46" s="19">
        <v>1.9805468963282641E-2</v>
      </c>
      <c r="AJ46" s="19">
        <v>1.9805468963282641E-2</v>
      </c>
      <c r="AK46" s="19">
        <v>2.2224409073875573E-2</v>
      </c>
      <c r="AL46" s="19">
        <v>2.3030722444077889E-2</v>
      </c>
      <c r="AM46" s="19">
        <v>1.577390211229357E-2</v>
      </c>
      <c r="AN46" s="19">
        <v>2.0611782333477907E-2</v>
      </c>
      <c r="AO46" s="19">
        <v>1.2951805316590903E-2</v>
      </c>
      <c r="AP46" s="19">
        <v>2.0208625648380982E-2</v>
      </c>
      <c r="AQ46" s="19">
        <v>2.2224409073875573E-2</v>
      </c>
      <c r="AR46" s="19">
        <v>1.8595998907983358E-2</v>
      </c>
      <c r="AS46" s="19">
        <v>2.4643349184474195E-2</v>
      </c>
      <c r="AT46" s="19">
        <v>1.9805468963282641E-2</v>
      </c>
      <c r="AU46" s="19">
        <v>1.3758118686791887E-2</v>
      </c>
      <c r="AV46" s="19">
        <v>2.1821252388784296E-2</v>
      </c>
      <c r="AW46" s="19">
        <v>2.1014939018583367E-2</v>
      </c>
      <c r="AX46" s="19">
        <v>1.9805468963282641E-2</v>
      </c>
      <c r="AY46" s="19">
        <v>2.3837035814278873E-2</v>
      </c>
      <c r="AZ46" s="19">
        <v>1.9402312278185715E-2</v>
      </c>
      <c r="BA46" s="19">
        <v>1.9402312278185715E-2</v>
      </c>
      <c r="BB46" s="19">
        <v>1.6983372167587163E-2</v>
      </c>
      <c r="BC46" s="19">
        <v>2.2224409073875573E-2</v>
      </c>
      <c r="BD46" s="19">
        <v>1.9805468963282641E-2</v>
      </c>
      <c r="BE46" s="19">
        <v>1.8192842222879313E-2</v>
      </c>
      <c r="BF46" s="19">
        <v>2.0208625648380982E-2</v>
      </c>
      <c r="BG46" s="19">
        <v>1.8192842222879313E-2</v>
      </c>
      <c r="BH46" s="19">
        <v>1.6983372167587163E-2</v>
      </c>
      <c r="BI46" s="19">
        <v>2.2224409073875573E-2</v>
      </c>
      <c r="BJ46" s="19">
        <v>1.9402312278185715E-2</v>
      </c>
      <c r="BK46" s="20">
        <v>1.577390211229357E-2</v>
      </c>
    </row>
    <row r="47" spans="1:63" x14ac:dyDescent="0.2">
      <c r="A47" s="1" t="s">
        <v>51</v>
      </c>
      <c r="B47" s="6">
        <v>1</v>
      </c>
      <c r="C47" s="11">
        <v>51</v>
      </c>
      <c r="D47" s="11">
        <v>106.4</v>
      </c>
      <c r="E47" s="29">
        <v>121.74799500972767</v>
      </c>
      <c r="F47" s="29">
        <f t="shared" si="0"/>
        <v>-15.347995009727669</v>
      </c>
      <c r="G47" s="29">
        <f t="shared" si="1"/>
        <v>235.56095081862543</v>
      </c>
      <c r="H47" s="29">
        <f t="shared" si="2"/>
        <v>229.25522491349437</v>
      </c>
      <c r="M47" s="18">
        <v>-4.1268007134431794E-4</v>
      </c>
      <c r="N47" s="19">
        <v>0.15996114458392352</v>
      </c>
      <c r="O47" s="19">
        <v>2.3643393626942788E-2</v>
      </c>
      <c r="P47" s="19">
        <v>4.9331140838347887E-3</v>
      </c>
      <c r="Q47" s="19">
        <v>2.3643393626942788E-2</v>
      </c>
      <c r="R47" s="19">
        <v>2.6316290704531509E-2</v>
      </c>
      <c r="S47" s="19">
        <v>4.9331140838347887E-3</v>
      </c>
      <c r="T47" s="19">
        <v>1.02789082390084E-2</v>
      </c>
      <c r="U47" s="19">
        <v>-4.8524827467929299E-2</v>
      </c>
      <c r="V47" s="19">
        <v>-3.0855771489330941E-3</v>
      </c>
      <c r="W47" s="19">
        <v>7.6060111614180692E-3</v>
      </c>
      <c r="X47" s="19">
        <v>9.8484511799403762E-2</v>
      </c>
      <c r="Y47" s="19">
        <v>4.2353673170061779E-2</v>
      </c>
      <c r="Z47" s="19">
        <v>4.9331140838347887E-3</v>
      </c>
      <c r="AA47" s="19">
        <v>1.02789082390084E-2</v>
      </c>
      <c r="AB47" s="19">
        <v>7.6060111614180692E-3</v>
      </c>
      <c r="AC47" s="19">
        <v>1.8297599471769149E-2</v>
      </c>
      <c r="AD47" s="19">
        <v>2.0970496549359521E-2</v>
      </c>
      <c r="AE47" s="19">
        <v>7.6060111614180692E-3</v>
      </c>
      <c r="AF47" s="19">
        <v>1.02789082390084E-2</v>
      </c>
      <c r="AG47" s="19">
        <v>1.5624702394180415E-2</v>
      </c>
      <c r="AH47" s="19">
        <v>-1.3777165459285756E-2</v>
      </c>
      <c r="AI47" s="19">
        <v>1.8297599471769149E-2</v>
      </c>
      <c r="AJ47" s="19">
        <v>1.8297599471769149E-2</v>
      </c>
      <c r="AK47" s="19">
        <v>2.2602170062389071E-3</v>
      </c>
      <c r="AL47" s="19">
        <v>-3.0855771489330941E-3</v>
      </c>
      <c r="AM47" s="19">
        <v>4.5026570247652109E-2</v>
      </c>
      <c r="AN47" s="19">
        <v>1.2951805316590043E-2</v>
      </c>
      <c r="AO47" s="19">
        <v>6.3736849790759997E-2</v>
      </c>
      <c r="AP47" s="19">
        <v>1.5624702394180415E-2</v>
      </c>
      <c r="AQ47" s="19">
        <v>2.2602170062389071E-3</v>
      </c>
      <c r="AR47" s="19">
        <v>2.6316290704531509E-2</v>
      </c>
      <c r="AS47" s="19">
        <v>-1.3777165459285756E-2</v>
      </c>
      <c r="AT47" s="19">
        <v>1.8297599471769149E-2</v>
      </c>
      <c r="AU47" s="19">
        <v>5.8391055635586442E-2</v>
      </c>
      <c r="AV47" s="19">
        <v>4.9331140838347887E-3</v>
      </c>
      <c r="AW47" s="19">
        <v>1.02789082390084E-2</v>
      </c>
      <c r="AX47" s="19">
        <v>1.8297599471769149E-2</v>
      </c>
      <c r="AY47" s="19">
        <v>-8.4313713041066496E-3</v>
      </c>
      <c r="AZ47" s="19">
        <v>2.0970496549359521E-2</v>
      </c>
      <c r="BA47" s="19">
        <v>2.0970496549359521E-2</v>
      </c>
      <c r="BB47" s="19">
        <v>3.7007879014884226E-2</v>
      </c>
      <c r="BC47" s="19">
        <v>2.2602170062389071E-3</v>
      </c>
      <c r="BD47" s="19">
        <v>1.8297599471769149E-2</v>
      </c>
      <c r="BE47" s="19">
        <v>2.8989187782114789E-2</v>
      </c>
      <c r="BF47" s="19">
        <v>1.5624702394180415E-2</v>
      </c>
      <c r="BG47" s="19">
        <v>2.8989187782114789E-2</v>
      </c>
      <c r="BH47" s="19">
        <v>3.7007879014884226E-2</v>
      </c>
      <c r="BI47" s="19">
        <v>2.2602170062389071E-3</v>
      </c>
      <c r="BJ47" s="19">
        <v>2.0970496549359521E-2</v>
      </c>
      <c r="BK47" s="20">
        <v>4.5026570247652109E-2</v>
      </c>
    </row>
    <row r="48" spans="1:63" x14ac:dyDescent="0.2">
      <c r="A48" s="1" t="s">
        <v>52</v>
      </c>
      <c r="B48" s="6">
        <v>1</v>
      </c>
      <c r="C48" s="11">
        <v>50.6</v>
      </c>
      <c r="D48" s="11">
        <v>65.5</v>
      </c>
      <c r="E48" s="29">
        <v>120.06035573020455</v>
      </c>
      <c r="F48" s="29">
        <f t="shared" si="0"/>
        <v>-54.560355730204549</v>
      </c>
      <c r="G48" s="29">
        <f t="shared" si="1"/>
        <v>2976.8324174064642</v>
      </c>
      <c r="H48" s="29">
        <f t="shared" si="2"/>
        <v>3140.6134602076113</v>
      </c>
      <c r="M48" s="18">
        <v>2.1414921241594054E-2</v>
      </c>
      <c r="N48" s="19">
        <v>6.9393741230632244E-3</v>
      </c>
      <c r="O48" s="19">
        <v>1.9243589173811221E-2</v>
      </c>
      <c r="P48" s="19">
        <v>2.093240300431326E-2</v>
      </c>
      <c r="Q48" s="19">
        <v>1.9243589173811221E-2</v>
      </c>
      <c r="R48" s="19">
        <v>1.9002330055170102E-2</v>
      </c>
      <c r="S48" s="19">
        <v>2.093240300431326E-2</v>
      </c>
      <c r="T48" s="19">
        <v>2.0449884767026749E-2</v>
      </c>
      <c r="U48" s="19">
        <v>2.5757585377148562E-2</v>
      </c>
      <c r="V48" s="19">
        <v>2.16561803602352E-2</v>
      </c>
      <c r="W48" s="19">
        <v>2.0691143885666452E-2</v>
      </c>
      <c r="X48" s="19">
        <v>1.2488333851832678E-2</v>
      </c>
      <c r="Y48" s="19">
        <v>1.7554775343320506E-2</v>
      </c>
      <c r="Z48" s="19">
        <v>2.093240300431326E-2</v>
      </c>
      <c r="AA48" s="19">
        <v>2.0449884767026749E-2</v>
      </c>
      <c r="AB48" s="19">
        <v>2.0691143885666452E-2</v>
      </c>
      <c r="AC48" s="19">
        <v>1.9726107411097718E-2</v>
      </c>
      <c r="AD48" s="19">
        <v>1.9484848292458022E-2</v>
      </c>
      <c r="AE48" s="19">
        <v>2.0691143885666452E-2</v>
      </c>
      <c r="AF48" s="19">
        <v>2.0449884767026749E-2</v>
      </c>
      <c r="AG48" s="19">
        <v>1.9967366529738836E-2</v>
      </c>
      <c r="AH48" s="19">
        <v>2.262121683480256E-2</v>
      </c>
      <c r="AI48" s="19">
        <v>1.9726107411097718E-2</v>
      </c>
      <c r="AJ48" s="19">
        <v>1.9726107411097718E-2</v>
      </c>
      <c r="AK48" s="19">
        <v>2.1173662122947245E-2</v>
      </c>
      <c r="AL48" s="19">
        <v>2.16561803602352E-2</v>
      </c>
      <c r="AM48" s="19">
        <v>1.7313516224680803E-2</v>
      </c>
      <c r="AN48" s="19">
        <v>2.0208625648378525E-2</v>
      </c>
      <c r="AO48" s="19">
        <v>1.5624702394178902E-2</v>
      </c>
      <c r="AP48" s="19">
        <v>1.9967366529738836E-2</v>
      </c>
      <c r="AQ48" s="19">
        <v>2.1173662122947245E-2</v>
      </c>
      <c r="AR48" s="19">
        <v>1.9002330055170102E-2</v>
      </c>
      <c r="AS48" s="19">
        <v>2.262121683480256E-2</v>
      </c>
      <c r="AT48" s="19">
        <v>1.9726107411097718E-2</v>
      </c>
      <c r="AU48" s="19">
        <v>1.6107220631465191E-2</v>
      </c>
      <c r="AV48" s="19">
        <v>2.093240300431326E-2</v>
      </c>
      <c r="AW48" s="19">
        <v>2.0449884767026749E-2</v>
      </c>
      <c r="AX48" s="19">
        <v>1.9726107411097718E-2</v>
      </c>
      <c r="AY48" s="19">
        <v>2.2138698597521711E-2</v>
      </c>
      <c r="AZ48" s="19">
        <v>1.9484848292458022E-2</v>
      </c>
      <c r="BA48" s="19">
        <v>1.9484848292458022E-2</v>
      </c>
      <c r="BB48" s="19">
        <v>1.8037293580602798E-2</v>
      </c>
      <c r="BC48" s="19">
        <v>2.1173662122947245E-2</v>
      </c>
      <c r="BD48" s="19">
        <v>1.9726107411097718E-2</v>
      </c>
      <c r="BE48" s="19">
        <v>1.8761070936523294E-2</v>
      </c>
      <c r="BF48" s="19">
        <v>1.9967366529738836E-2</v>
      </c>
      <c r="BG48" s="19">
        <v>1.8761070936523294E-2</v>
      </c>
      <c r="BH48" s="19">
        <v>1.8037293580602798E-2</v>
      </c>
      <c r="BI48" s="19">
        <v>2.1173662122947245E-2</v>
      </c>
      <c r="BJ48" s="19">
        <v>1.9484848292458022E-2</v>
      </c>
      <c r="BK48" s="20">
        <v>1.7313516224680803E-2</v>
      </c>
    </row>
    <row r="49" spans="1:63" x14ac:dyDescent="0.2">
      <c r="A49" s="1" t="s">
        <v>53</v>
      </c>
      <c r="B49" s="6">
        <v>1</v>
      </c>
      <c r="C49" s="11">
        <v>51.1</v>
      </c>
      <c r="D49" s="11">
        <v>122.6</v>
      </c>
      <c r="E49" s="29">
        <v>122.16990482960847</v>
      </c>
      <c r="F49" s="29">
        <f t="shared" si="0"/>
        <v>0.43009517039152456</v>
      </c>
      <c r="G49" s="29">
        <f t="shared" si="1"/>
        <v>0.18498185559411454</v>
      </c>
      <c r="H49" s="29">
        <f t="shared" si="2"/>
        <v>1.1211072664359933</v>
      </c>
      <c r="M49" s="18">
        <v>2.7478143828521429E-2</v>
      </c>
      <c r="N49" s="19">
        <v>-3.5566673227175549E-2</v>
      </c>
      <c r="O49" s="19">
        <v>1.8021421270163568E-2</v>
      </c>
      <c r="P49" s="19">
        <v>2.5376649926668382E-2</v>
      </c>
      <c r="Q49" s="19">
        <v>1.8021421270163568E-2</v>
      </c>
      <c r="R49" s="19">
        <v>1.6970674319236378E-2</v>
      </c>
      <c r="S49" s="19">
        <v>2.5376649926668382E-2</v>
      </c>
      <c r="T49" s="19">
        <v>2.3275156024809618E-2</v>
      </c>
      <c r="U49" s="19">
        <v>4.639158894522577E-2</v>
      </c>
      <c r="V49" s="19">
        <v>2.8528890779448646E-2</v>
      </c>
      <c r="W49" s="19">
        <v>2.4325902975735447E-2</v>
      </c>
      <c r="X49" s="19">
        <v>-1.1399493355825463E-2</v>
      </c>
      <c r="Y49" s="19">
        <v>1.0666192613670189E-2</v>
      </c>
      <c r="Z49" s="19">
        <v>2.5376649926668382E-2</v>
      </c>
      <c r="AA49" s="19">
        <v>2.3275156024809618E-2</v>
      </c>
      <c r="AB49" s="19">
        <v>2.4325902975735447E-2</v>
      </c>
      <c r="AC49" s="19">
        <v>2.0122915172022318E-2</v>
      </c>
      <c r="AD49" s="19">
        <v>1.9072168221096496E-2</v>
      </c>
      <c r="AE49" s="19">
        <v>2.4325902975735447E-2</v>
      </c>
      <c r="AF49" s="19">
        <v>2.3275156024809618E-2</v>
      </c>
      <c r="AG49" s="19">
        <v>2.1173662122949508E-2</v>
      </c>
      <c r="AH49" s="19">
        <v>3.273187858316029E-2</v>
      </c>
      <c r="AI49" s="19">
        <v>2.0122915172022318E-2</v>
      </c>
      <c r="AJ49" s="19">
        <v>2.0122915172022318E-2</v>
      </c>
      <c r="AK49" s="19">
        <v>2.6427396877588438E-2</v>
      </c>
      <c r="AL49" s="19">
        <v>2.8528890779448646E-2</v>
      </c>
      <c r="AM49" s="19">
        <v>9.6154456627444151E-3</v>
      </c>
      <c r="AN49" s="19">
        <v>2.2224409073875323E-2</v>
      </c>
      <c r="AO49" s="19">
        <v>2.2602170062395732E-3</v>
      </c>
      <c r="AP49" s="19">
        <v>2.1173662122949508E-2</v>
      </c>
      <c r="AQ49" s="19">
        <v>2.6427396877588438E-2</v>
      </c>
      <c r="AR49" s="19">
        <v>1.6970674319236378E-2</v>
      </c>
      <c r="AS49" s="19">
        <v>3.273187858316029E-2</v>
      </c>
      <c r="AT49" s="19">
        <v>2.0122915172022318E-2</v>
      </c>
      <c r="AU49" s="19">
        <v>4.3617109080982264E-3</v>
      </c>
      <c r="AV49" s="19">
        <v>2.5376649926668382E-2</v>
      </c>
      <c r="AW49" s="19">
        <v>2.3275156024809618E-2</v>
      </c>
      <c r="AX49" s="19">
        <v>2.0122915172022318E-2</v>
      </c>
      <c r="AY49" s="19">
        <v>3.0630384681307299E-2</v>
      </c>
      <c r="AZ49" s="19">
        <v>1.9072168221096496E-2</v>
      </c>
      <c r="BA49" s="19">
        <v>1.9072168221096496E-2</v>
      </c>
      <c r="BB49" s="19">
        <v>1.2767686515524623E-2</v>
      </c>
      <c r="BC49" s="19">
        <v>2.6427396877588438E-2</v>
      </c>
      <c r="BD49" s="19">
        <v>2.0122915172022318E-2</v>
      </c>
      <c r="BE49" s="19">
        <v>1.5919927368303444E-2</v>
      </c>
      <c r="BF49" s="19">
        <v>2.1173662122949508E-2</v>
      </c>
      <c r="BG49" s="19">
        <v>1.5919927368303444E-2</v>
      </c>
      <c r="BH49" s="19">
        <v>1.2767686515524623E-2</v>
      </c>
      <c r="BI49" s="19">
        <v>2.6427396877588438E-2</v>
      </c>
      <c r="BJ49" s="19">
        <v>1.9072168221096496E-2</v>
      </c>
      <c r="BK49" s="20">
        <v>9.6154456627444151E-3</v>
      </c>
    </row>
    <row r="50" spans="1:63" x14ac:dyDescent="0.2">
      <c r="A50" s="1" t="s">
        <v>54</v>
      </c>
      <c r="B50" s="6">
        <v>1</v>
      </c>
      <c r="C50" s="11">
        <v>50.6</v>
      </c>
      <c r="D50" s="11">
        <v>124.3</v>
      </c>
      <c r="E50" s="29">
        <v>120.06035573020455</v>
      </c>
      <c r="F50" s="29">
        <f t="shared" si="0"/>
        <v>4.2396442697954484</v>
      </c>
      <c r="G50" s="29">
        <f t="shared" si="1"/>
        <v>17.97458353440938</v>
      </c>
      <c r="H50" s="29">
        <f t="shared" si="2"/>
        <v>7.6111072664360204</v>
      </c>
      <c r="M50" s="18">
        <v>1.6564343172052243E-2</v>
      </c>
      <c r="N50" s="19">
        <v>4.094421200325371E-2</v>
      </c>
      <c r="O50" s="19">
        <v>2.0221323496729338E-2</v>
      </c>
      <c r="P50" s="19">
        <v>1.7377005466429174E-2</v>
      </c>
      <c r="Q50" s="19">
        <v>2.0221323496729338E-2</v>
      </c>
      <c r="R50" s="19">
        <v>2.0627654643917082E-2</v>
      </c>
      <c r="S50" s="19">
        <v>1.7377005466429174E-2</v>
      </c>
      <c r="T50" s="19">
        <v>1.8189667760800499E-2</v>
      </c>
      <c r="U50" s="19">
        <v>9.2503825226866176E-3</v>
      </c>
      <c r="V50" s="19">
        <v>1.6158012024864554E-2</v>
      </c>
      <c r="W50" s="19">
        <v>1.7783336613611256E-2</v>
      </c>
      <c r="X50" s="19">
        <v>3.1598595617959635E-2</v>
      </c>
      <c r="Y50" s="19">
        <v>2.3065641527040714E-2</v>
      </c>
      <c r="Z50" s="19">
        <v>1.7377005466429174E-2</v>
      </c>
      <c r="AA50" s="19">
        <v>1.8189667760800499E-2</v>
      </c>
      <c r="AB50" s="19">
        <v>1.7783336613611256E-2</v>
      </c>
      <c r="AC50" s="19">
        <v>1.9408661202358041E-2</v>
      </c>
      <c r="AD50" s="19">
        <v>1.9814992349547242E-2</v>
      </c>
      <c r="AE50" s="19">
        <v>1.7783336613611256E-2</v>
      </c>
      <c r="AF50" s="19">
        <v>1.8189667760800499E-2</v>
      </c>
      <c r="AG50" s="19">
        <v>1.9002330055170311E-2</v>
      </c>
      <c r="AH50" s="19">
        <v>1.4532687436116243E-2</v>
      </c>
      <c r="AI50" s="19">
        <v>1.9408661202358041E-2</v>
      </c>
      <c r="AJ50" s="19">
        <v>1.9408661202358041E-2</v>
      </c>
      <c r="AK50" s="19">
        <v>1.697067431923438E-2</v>
      </c>
      <c r="AL50" s="19">
        <v>1.6158012024864554E-2</v>
      </c>
      <c r="AM50" s="19">
        <v>2.3471972674229957E-2</v>
      </c>
      <c r="AN50" s="19">
        <v>1.8595998907981109E-2</v>
      </c>
      <c r="AO50" s="19">
        <v>2.6316290704530232E-2</v>
      </c>
      <c r="AP50" s="19">
        <v>1.9002330055170311E-2</v>
      </c>
      <c r="AQ50" s="19">
        <v>1.697067431923438E-2</v>
      </c>
      <c r="AR50" s="19">
        <v>2.0627654643917082E-2</v>
      </c>
      <c r="AS50" s="19">
        <v>1.4532687436116243E-2</v>
      </c>
      <c r="AT50" s="19">
        <v>1.9408661202358041E-2</v>
      </c>
      <c r="AU50" s="19">
        <v>2.5503628410158852E-2</v>
      </c>
      <c r="AV50" s="19">
        <v>1.7377005466429174E-2</v>
      </c>
      <c r="AW50" s="19">
        <v>1.8189667760800499E-2</v>
      </c>
      <c r="AX50" s="19">
        <v>1.9408661202358041E-2</v>
      </c>
      <c r="AY50" s="19">
        <v>1.5345349730493174E-2</v>
      </c>
      <c r="AZ50" s="19">
        <v>1.9814992349547242E-2</v>
      </c>
      <c r="BA50" s="19">
        <v>1.9814992349547242E-2</v>
      </c>
      <c r="BB50" s="19">
        <v>2.2252979232665338E-2</v>
      </c>
      <c r="BC50" s="19">
        <v>1.697067431923438E-2</v>
      </c>
      <c r="BD50" s="19">
        <v>1.9408661202358041E-2</v>
      </c>
      <c r="BE50" s="19">
        <v>2.1033985791099163E-2</v>
      </c>
      <c r="BF50" s="19">
        <v>1.9002330055170311E-2</v>
      </c>
      <c r="BG50" s="19">
        <v>2.1033985791099163E-2</v>
      </c>
      <c r="BH50" s="19">
        <v>2.2252979232665338E-2</v>
      </c>
      <c r="BI50" s="19">
        <v>1.697067431923438E-2</v>
      </c>
      <c r="BJ50" s="19">
        <v>1.9814992349547242E-2</v>
      </c>
      <c r="BK50" s="20">
        <v>2.3471972674229957E-2</v>
      </c>
    </row>
    <row r="51" spans="1:63" x14ac:dyDescent="0.2">
      <c r="A51" s="1" t="s">
        <v>55</v>
      </c>
      <c r="B51" s="6">
        <v>1</v>
      </c>
      <c r="C51" s="11">
        <v>50.3</v>
      </c>
      <c r="D51" s="11">
        <v>96.7</v>
      </c>
      <c r="E51" s="29">
        <v>118.79462627056216</v>
      </c>
      <c r="F51" s="29">
        <f t="shared" si="0"/>
        <v>-22.094626270562159</v>
      </c>
      <c r="G51" s="29">
        <f t="shared" si="1"/>
        <v>488.17251003581549</v>
      </c>
      <c r="H51" s="29">
        <f t="shared" si="2"/>
        <v>617.08404844290601</v>
      </c>
      <c r="M51" s="18">
        <v>3.4754010932834256E-2</v>
      </c>
      <c r="N51" s="19">
        <v>-8.6573930047462611E-2</v>
      </c>
      <c r="O51" s="19">
        <v>1.6554819785786379E-2</v>
      </c>
      <c r="P51" s="19">
        <v>3.0709746233494539E-2</v>
      </c>
      <c r="Q51" s="19">
        <v>1.6554819785786379E-2</v>
      </c>
      <c r="R51" s="19">
        <v>1.453268743611591E-2</v>
      </c>
      <c r="S51" s="19">
        <v>3.0709746233494539E-2</v>
      </c>
      <c r="T51" s="19">
        <v>2.6665481534149105E-2</v>
      </c>
      <c r="U51" s="19">
        <v>7.1152393226918242E-2</v>
      </c>
      <c r="V51" s="19">
        <v>3.677614328250467E-2</v>
      </c>
      <c r="W51" s="19">
        <v>2.8687613883818242E-2</v>
      </c>
      <c r="X51" s="19">
        <v>-4.006488600501612E-2</v>
      </c>
      <c r="Y51" s="19">
        <v>2.3998933380897647E-3</v>
      </c>
      <c r="Z51" s="19">
        <v>3.0709746233494539E-2</v>
      </c>
      <c r="AA51" s="19">
        <v>2.6665481534149105E-2</v>
      </c>
      <c r="AB51" s="19">
        <v>2.8687613883818242E-2</v>
      </c>
      <c r="AC51" s="19">
        <v>2.0599084485131841E-2</v>
      </c>
      <c r="AD51" s="19">
        <v>1.8576952135462663E-2</v>
      </c>
      <c r="AE51" s="19">
        <v>2.8687613883818242E-2</v>
      </c>
      <c r="AF51" s="19">
        <v>2.6665481534149105E-2</v>
      </c>
      <c r="AG51" s="19">
        <v>2.262121683480231E-2</v>
      </c>
      <c r="AH51" s="19">
        <v>4.4864672681189877E-2</v>
      </c>
      <c r="AI51" s="19">
        <v>2.0599084485131841E-2</v>
      </c>
      <c r="AJ51" s="19">
        <v>2.0599084485131841E-2</v>
      </c>
      <c r="AK51" s="19">
        <v>3.2731878583157958E-2</v>
      </c>
      <c r="AL51" s="19">
        <v>3.677614328250467E-2</v>
      </c>
      <c r="AM51" s="19">
        <v>3.777609884206834E-4</v>
      </c>
      <c r="AN51" s="19">
        <v>2.4643349184471502E-2</v>
      </c>
      <c r="AO51" s="19">
        <v>-1.3777165459287533E-2</v>
      </c>
      <c r="AP51" s="19">
        <v>2.262121683480231E-2</v>
      </c>
      <c r="AQ51" s="19">
        <v>3.2731878583157958E-2</v>
      </c>
      <c r="AR51" s="19">
        <v>1.453268743611591E-2</v>
      </c>
      <c r="AS51" s="19">
        <v>4.4864672681189877E-2</v>
      </c>
      <c r="AT51" s="19">
        <v>2.0599084485131841E-2</v>
      </c>
      <c r="AU51" s="19">
        <v>-9.7329007599420425E-3</v>
      </c>
      <c r="AV51" s="19">
        <v>3.0709746233494539E-2</v>
      </c>
      <c r="AW51" s="19">
        <v>2.6665481534149105E-2</v>
      </c>
      <c r="AX51" s="19">
        <v>2.0599084485131841E-2</v>
      </c>
      <c r="AY51" s="19">
        <v>4.082040798185016E-2</v>
      </c>
      <c r="AZ51" s="19">
        <v>1.8576952135462663E-2</v>
      </c>
      <c r="BA51" s="19">
        <v>1.8576952135462663E-2</v>
      </c>
      <c r="BB51" s="19">
        <v>6.4441580374308138E-3</v>
      </c>
      <c r="BC51" s="19">
        <v>3.2731878583157958E-2</v>
      </c>
      <c r="BD51" s="19">
        <v>2.0599084485131841E-2</v>
      </c>
      <c r="BE51" s="19">
        <v>1.2510555086439612E-2</v>
      </c>
      <c r="BF51" s="19">
        <v>2.262121683480231E-2</v>
      </c>
      <c r="BG51" s="19">
        <v>1.2510555086439612E-2</v>
      </c>
      <c r="BH51" s="19">
        <v>6.4441580374308138E-3</v>
      </c>
      <c r="BI51" s="19">
        <v>3.2731878583157958E-2</v>
      </c>
      <c r="BJ51" s="19">
        <v>1.8576952135462663E-2</v>
      </c>
      <c r="BK51" s="20">
        <v>3.777609884206834E-4</v>
      </c>
    </row>
    <row r="52" spans="1:63" x14ac:dyDescent="0.2">
      <c r="A52" s="1" t="s">
        <v>56</v>
      </c>
      <c r="B52" s="6">
        <v>1</v>
      </c>
      <c r="C52" s="11">
        <v>51.6</v>
      </c>
      <c r="D52" s="11">
        <v>114.5</v>
      </c>
      <c r="E52" s="29">
        <v>124.27945392901239</v>
      </c>
      <c r="F52" s="29">
        <f t="shared" si="0"/>
        <v>-9.7794539290123907</v>
      </c>
      <c r="G52" s="29">
        <f t="shared" si="1"/>
        <v>95.637719149675888</v>
      </c>
      <c r="H52" s="29">
        <f t="shared" si="2"/>
        <v>49.578166089965272</v>
      </c>
      <c r="M52" s="18">
        <v>2.0202276724208601E-2</v>
      </c>
      <c r="N52" s="19">
        <v>1.5440583593110624E-2</v>
      </c>
      <c r="O52" s="19">
        <v>1.9488022754540757E-2</v>
      </c>
      <c r="P52" s="19">
        <v>2.0043553619842225E-2</v>
      </c>
      <c r="Q52" s="19">
        <v>1.9488022754540757E-2</v>
      </c>
      <c r="R52" s="19">
        <v>1.9408661202356847E-2</v>
      </c>
      <c r="S52" s="19">
        <v>2.0043553619842225E-2</v>
      </c>
      <c r="T52" s="19">
        <v>1.9884830515470187E-2</v>
      </c>
      <c r="U52" s="19">
        <v>2.1630784663532854E-2</v>
      </c>
      <c r="V52" s="19">
        <v>2.0281638276392511E-2</v>
      </c>
      <c r="W52" s="19">
        <v>1.9964192067652653E-2</v>
      </c>
      <c r="X52" s="19">
        <v>1.726589929336475E-2</v>
      </c>
      <c r="Y52" s="19">
        <v>1.8932491889250613E-2</v>
      </c>
      <c r="Z52" s="19">
        <v>2.0043553619842225E-2</v>
      </c>
      <c r="AA52" s="19">
        <v>1.9884830515470187E-2</v>
      </c>
      <c r="AB52" s="19">
        <v>1.9964192067652653E-2</v>
      </c>
      <c r="AC52" s="19">
        <v>1.9646745858912795E-2</v>
      </c>
      <c r="AD52" s="19">
        <v>1.9567384306730329E-2</v>
      </c>
      <c r="AE52" s="19">
        <v>1.9964192067652653E-2</v>
      </c>
      <c r="AF52" s="19">
        <v>1.9884830515470187E-2</v>
      </c>
      <c r="AG52" s="19">
        <v>1.9726107411096705E-2</v>
      </c>
      <c r="AH52" s="19">
        <v>2.0599084485130925E-2</v>
      </c>
      <c r="AI52" s="19">
        <v>1.9646745858912795E-2</v>
      </c>
      <c r="AJ52" s="19">
        <v>1.9646745858912795E-2</v>
      </c>
      <c r="AK52" s="19">
        <v>2.0122915172019029E-2</v>
      </c>
      <c r="AL52" s="19">
        <v>2.0281638276392511E-2</v>
      </c>
      <c r="AM52" s="19">
        <v>1.8853130337068147E-2</v>
      </c>
      <c r="AN52" s="19">
        <v>1.9805468963279171E-2</v>
      </c>
      <c r="AO52" s="19">
        <v>1.8297599471766679E-2</v>
      </c>
      <c r="AP52" s="19">
        <v>1.9726107411096705E-2</v>
      </c>
      <c r="AQ52" s="19">
        <v>2.0122915172019029E-2</v>
      </c>
      <c r="AR52" s="19">
        <v>1.9408661202356847E-2</v>
      </c>
      <c r="AS52" s="19">
        <v>2.0599084485130925E-2</v>
      </c>
      <c r="AT52" s="19">
        <v>1.9646745858912795E-2</v>
      </c>
      <c r="AU52" s="19">
        <v>1.8456322576138717E-2</v>
      </c>
      <c r="AV52" s="19">
        <v>2.0043553619842225E-2</v>
      </c>
      <c r="AW52" s="19">
        <v>1.9884830515470187E-2</v>
      </c>
      <c r="AX52" s="19">
        <v>1.9646745858912795E-2</v>
      </c>
      <c r="AY52" s="19">
        <v>2.0440361380764549E-2</v>
      </c>
      <c r="AZ52" s="19">
        <v>1.9567384306730329E-2</v>
      </c>
      <c r="BA52" s="19">
        <v>1.9567384306730329E-2</v>
      </c>
      <c r="BB52" s="19">
        <v>1.9091214993618433E-2</v>
      </c>
      <c r="BC52" s="19">
        <v>2.0122915172019029E-2</v>
      </c>
      <c r="BD52" s="19">
        <v>1.9646745858912795E-2</v>
      </c>
      <c r="BE52" s="19">
        <v>1.9329299650167275E-2</v>
      </c>
      <c r="BF52" s="19">
        <v>1.9726107411096705E-2</v>
      </c>
      <c r="BG52" s="19">
        <v>1.9329299650167275E-2</v>
      </c>
      <c r="BH52" s="19">
        <v>1.9091214993618433E-2</v>
      </c>
      <c r="BI52" s="19">
        <v>2.0122915172019029E-2</v>
      </c>
      <c r="BJ52" s="19">
        <v>1.9567384306730329E-2</v>
      </c>
      <c r="BK52" s="20">
        <v>1.8853130337068147E-2</v>
      </c>
    </row>
    <row r="53" spans="1:63" x14ac:dyDescent="0.2">
      <c r="A53" s="1" t="s">
        <v>57</v>
      </c>
      <c r="B53" s="6">
        <v>1</v>
      </c>
      <c r="C53" s="11">
        <v>50.9</v>
      </c>
      <c r="D53" s="11">
        <v>106.4</v>
      </c>
      <c r="E53" s="29">
        <v>121.32608518984688</v>
      </c>
      <c r="F53" s="29">
        <f t="shared" si="0"/>
        <v>-14.926085189846873</v>
      </c>
      <c r="G53" s="29">
        <f t="shared" si="1"/>
        <v>222.78801909456615</v>
      </c>
      <c r="H53" s="29">
        <f t="shared" si="2"/>
        <v>229.25522491349437</v>
      </c>
      <c r="M53" s="18">
        <v>2.0126089634266986E-3</v>
      </c>
      <c r="N53" s="19">
        <v>0.14295872564382783</v>
      </c>
      <c r="O53" s="19">
        <v>2.3154526465483716E-2</v>
      </c>
      <c r="P53" s="19">
        <v>6.7108128527768596E-3</v>
      </c>
      <c r="Q53" s="19">
        <v>2.3154526465483716E-2</v>
      </c>
      <c r="R53" s="19">
        <v>2.5503628410158019E-2</v>
      </c>
      <c r="S53" s="19">
        <v>6.7108128527768596E-3</v>
      </c>
      <c r="T53" s="19">
        <v>1.140901674212158E-2</v>
      </c>
      <c r="U53" s="19">
        <v>-4.0271226040698327E-2</v>
      </c>
      <c r="V53" s="19">
        <v>-3.3649298124771576E-4</v>
      </c>
      <c r="W53" s="19">
        <v>9.0599147974456673E-3</v>
      </c>
      <c r="X53" s="19">
        <v>8.8929380916340062E-2</v>
      </c>
      <c r="Y53" s="19">
        <v>3.9598240078201563E-2</v>
      </c>
      <c r="Z53" s="19">
        <v>6.7108128527768596E-3</v>
      </c>
      <c r="AA53" s="19">
        <v>1.140901674212158E-2</v>
      </c>
      <c r="AB53" s="19">
        <v>9.0599147974456673E-3</v>
      </c>
      <c r="AC53" s="19">
        <v>1.8456322576138995E-2</v>
      </c>
      <c r="AD53" s="19">
        <v>2.0805424520814908E-2</v>
      </c>
      <c r="AE53" s="19">
        <v>9.0599147974456673E-3</v>
      </c>
      <c r="AF53" s="19">
        <v>1.140901674212158E-2</v>
      </c>
      <c r="AG53" s="19">
        <v>1.6107220631464692E-2</v>
      </c>
      <c r="AH53" s="19">
        <v>-9.7329007599427086E-3</v>
      </c>
      <c r="AI53" s="19">
        <v>1.8456322576138995E-2</v>
      </c>
      <c r="AJ53" s="19">
        <v>1.8456322576138995E-2</v>
      </c>
      <c r="AK53" s="19">
        <v>4.3617109080954508E-3</v>
      </c>
      <c r="AL53" s="19">
        <v>-3.3649298124771576E-4</v>
      </c>
      <c r="AM53" s="19">
        <v>4.1947342022877532E-2</v>
      </c>
      <c r="AN53" s="19">
        <v>1.3758118686788778E-2</v>
      </c>
      <c r="AO53" s="19">
        <v>5.8391055635584443E-2</v>
      </c>
      <c r="AP53" s="19">
        <v>1.6107220631464692E-2</v>
      </c>
      <c r="AQ53" s="19">
        <v>4.3617109080954508E-3</v>
      </c>
      <c r="AR53" s="19">
        <v>2.5503628410158019E-2</v>
      </c>
      <c r="AS53" s="19">
        <v>-9.7329007599427086E-3</v>
      </c>
      <c r="AT53" s="19">
        <v>1.8456322576138995E-2</v>
      </c>
      <c r="AU53" s="19">
        <v>5.3692851746239612E-2</v>
      </c>
      <c r="AV53" s="19">
        <v>6.7108128527768596E-3</v>
      </c>
      <c r="AW53" s="19">
        <v>1.140901674212158E-2</v>
      </c>
      <c r="AX53" s="19">
        <v>1.8456322576138995E-2</v>
      </c>
      <c r="AY53" s="19">
        <v>-5.0346968705923256E-3</v>
      </c>
      <c r="AZ53" s="19">
        <v>2.0805424520814908E-2</v>
      </c>
      <c r="BA53" s="19">
        <v>2.0805424520814908E-2</v>
      </c>
      <c r="BB53" s="19">
        <v>3.4900036188852956E-2</v>
      </c>
      <c r="BC53" s="19">
        <v>4.3617109080954508E-3</v>
      </c>
      <c r="BD53" s="19">
        <v>1.8456322576138995E-2</v>
      </c>
      <c r="BE53" s="19">
        <v>2.7852730354826827E-2</v>
      </c>
      <c r="BF53" s="19">
        <v>1.6107220631464692E-2</v>
      </c>
      <c r="BG53" s="19">
        <v>2.7852730354826827E-2</v>
      </c>
      <c r="BH53" s="19">
        <v>3.4900036188852956E-2</v>
      </c>
      <c r="BI53" s="19">
        <v>4.3617109080954508E-3</v>
      </c>
      <c r="BJ53" s="19">
        <v>2.0805424520814908E-2</v>
      </c>
      <c r="BK53" s="20">
        <v>4.1947342022877532E-2</v>
      </c>
    </row>
    <row r="54" spans="1:63" x14ac:dyDescent="0.2">
      <c r="A54" s="1" t="s">
        <v>58</v>
      </c>
      <c r="B54" s="6">
        <v>1</v>
      </c>
      <c r="C54" s="11">
        <v>50</v>
      </c>
      <c r="D54" s="32">
        <v>132.19999999999999</v>
      </c>
      <c r="E54" s="33">
        <v>117.52889681091983</v>
      </c>
      <c r="F54" s="33">
        <f t="shared" si="0"/>
        <v>14.671103189080156</v>
      </c>
      <c r="G54" s="29">
        <f t="shared" si="1"/>
        <v>215.24126878463792</v>
      </c>
      <c r="H54" s="29">
        <f t="shared" si="2"/>
        <v>113.61051903114182</v>
      </c>
      <c r="M54" s="18">
        <v>2.6265499311135976E-2</v>
      </c>
      <c r="N54" s="19">
        <v>-2.706546375712815E-2</v>
      </c>
      <c r="O54" s="19">
        <v>1.8265854850893104E-2</v>
      </c>
      <c r="P54" s="19">
        <v>2.4487800542197347E-2</v>
      </c>
      <c r="Q54" s="19">
        <v>1.8265854850893104E-2</v>
      </c>
      <c r="R54" s="19">
        <v>1.7377005466423123E-2</v>
      </c>
      <c r="S54" s="19">
        <v>2.4487800542197347E-2</v>
      </c>
      <c r="T54" s="19">
        <v>2.2710101773253055E-2</v>
      </c>
      <c r="U54" s="19">
        <v>4.2264788231610062E-2</v>
      </c>
      <c r="V54" s="19">
        <v>2.7154348695605846E-2</v>
      </c>
      <c r="W54" s="19">
        <v>2.3598951157721648E-2</v>
      </c>
      <c r="X54" s="19">
        <v>-6.6219279142938348E-3</v>
      </c>
      <c r="Y54" s="19">
        <v>1.2043909159600297E-2</v>
      </c>
      <c r="Z54" s="19">
        <v>2.4487800542197347E-2</v>
      </c>
      <c r="AA54" s="19">
        <v>2.2710101773253055E-2</v>
      </c>
      <c r="AB54" s="19">
        <v>2.3598951157721648E-2</v>
      </c>
      <c r="AC54" s="19">
        <v>2.0043553619837395E-2</v>
      </c>
      <c r="AD54" s="19">
        <v>1.9154704235368802E-2</v>
      </c>
      <c r="AE54" s="19">
        <v>2.3598951157721648E-2</v>
      </c>
      <c r="AF54" s="19">
        <v>2.2710101773253055E-2</v>
      </c>
      <c r="AG54" s="19">
        <v>2.0932403004307376E-2</v>
      </c>
      <c r="AH54" s="19">
        <v>3.0709746233488655E-2</v>
      </c>
      <c r="AI54" s="19">
        <v>2.0043553619837395E-2</v>
      </c>
      <c r="AJ54" s="19">
        <v>2.0043553619837395E-2</v>
      </c>
      <c r="AK54" s="19">
        <v>2.5376649926660222E-2</v>
      </c>
      <c r="AL54" s="19">
        <v>2.7154348695605846E-2</v>
      </c>
      <c r="AM54" s="19">
        <v>1.1155059775131759E-2</v>
      </c>
      <c r="AN54" s="19">
        <v>2.1821252388775969E-2</v>
      </c>
      <c r="AO54" s="19">
        <v>4.9331140838275722E-3</v>
      </c>
      <c r="AP54" s="19">
        <v>2.0932403004307376E-2</v>
      </c>
      <c r="AQ54" s="19">
        <v>2.5376649926660222E-2</v>
      </c>
      <c r="AR54" s="19">
        <v>1.7377005466423123E-2</v>
      </c>
      <c r="AS54" s="19">
        <v>3.0709746233488655E-2</v>
      </c>
      <c r="AT54" s="19">
        <v>2.0043553619837395E-2</v>
      </c>
      <c r="AU54" s="19">
        <v>6.7108128527717525E-3</v>
      </c>
      <c r="AV54" s="19">
        <v>2.4487800542197347E-2</v>
      </c>
      <c r="AW54" s="19">
        <v>2.2710101773253055E-2</v>
      </c>
      <c r="AX54" s="19">
        <v>2.0043553619837395E-2</v>
      </c>
      <c r="AY54" s="19">
        <v>2.8932047464550248E-2</v>
      </c>
      <c r="AZ54" s="19">
        <v>1.9154704235368802E-2</v>
      </c>
      <c r="BA54" s="19">
        <v>1.9154704235368802E-2</v>
      </c>
      <c r="BB54" s="19">
        <v>1.3821607928540258E-2</v>
      </c>
      <c r="BC54" s="19">
        <v>2.5376649926660222E-2</v>
      </c>
      <c r="BD54" s="19">
        <v>2.0043553619837395E-2</v>
      </c>
      <c r="BE54" s="19">
        <v>1.6488156081947425E-2</v>
      </c>
      <c r="BF54" s="19">
        <v>2.0932403004307376E-2</v>
      </c>
      <c r="BG54" s="19">
        <v>1.6488156081947425E-2</v>
      </c>
      <c r="BH54" s="19">
        <v>1.3821607928540258E-2</v>
      </c>
      <c r="BI54" s="19">
        <v>2.5376649926660222E-2</v>
      </c>
      <c r="BJ54" s="19">
        <v>1.9154704235368802E-2</v>
      </c>
      <c r="BK54" s="20">
        <v>1.1155059775131759E-2</v>
      </c>
    </row>
    <row r="55" spans="1:63" x14ac:dyDescent="0.2">
      <c r="D55" s="34">
        <f>SUM(D4:D54)</f>
        <v>6198.5999999999995</v>
      </c>
      <c r="E55" s="34">
        <f>SUM(E4:E54)</f>
        <v>6198.5999999990918</v>
      </c>
      <c r="F55" s="34">
        <f>SUM(F4:F54)</f>
        <v>9.0827256826742087E-10</v>
      </c>
      <c r="G55" s="34">
        <f>SUM(G4:G54)</f>
        <v>50325.934129689478</v>
      </c>
      <c r="H55" s="34">
        <f>SUM(H4:H54)</f>
        <v>51425.443529411772</v>
      </c>
      <c r="I55" s="25" t="s">
        <v>104</v>
      </c>
      <c r="M55" s="18">
        <v>2.3840210276364959E-2</v>
      </c>
      <c r="N55" s="19">
        <v>-1.0063044817032463E-2</v>
      </c>
      <c r="O55" s="19">
        <v>1.8754722012352176E-2</v>
      </c>
      <c r="P55" s="19">
        <v>2.2710101773255276E-2</v>
      </c>
      <c r="Q55" s="19">
        <v>1.8754722012352176E-2</v>
      </c>
      <c r="R55" s="19">
        <v>1.8189667760796613E-2</v>
      </c>
      <c r="S55" s="19">
        <v>2.2710101773255276E-2</v>
      </c>
      <c r="T55" s="19">
        <v>2.1579993270139874E-2</v>
      </c>
      <c r="U55" s="19">
        <v>3.401118680437909E-2</v>
      </c>
      <c r="V55" s="19">
        <v>2.4405264527920467E-2</v>
      </c>
      <c r="W55" s="19">
        <v>2.214504752169405E-2</v>
      </c>
      <c r="X55" s="19">
        <v>2.9332029687698657E-3</v>
      </c>
      <c r="Y55" s="19">
        <v>1.4799342251460512E-2</v>
      </c>
      <c r="Z55" s="19">
        <v>2.2710101773255276E-2</v>
      </c>
      <c r="AA55" s="19">
        <v>2.1579993270139874E-2</v>
      </c>
      <c r="AB55" s="19">
        <v>2.214504752169405E-2</v>
      </c>
      <c r="AC55" s="19">
        <v>1.988483051546755E-2</v>
      </c>
      <c r="AD55" s="19">
        <v>1.9319776263913416E-2</v>
      </c>
      <c r="AE55" s="19">
        <v>2.214504752169405E-2</v>
      </c>
      <c r="AF55" s="19">
        <v>2.1579993270139874E-2</v>
      </c>
      <c r="AG55" s="19">
        <v>2.0449884767023099E-2</v>
      </c>
      <c r="AH55" s="19">
        <v>2.6665481534145608E-2</v>
      </c>
      <c r="AI55" s="19">
        <v>1.988483051546755E-2</v>
      </c>
      <c r="AJ55" s="19">
        <v>1.988483051546755E-2</v>
      </c>
      <c r="AK55" s="19">
        <v>2.3275156024803678E-2</v>
      </c>
      <c r="AL55" s="19">
        <v>2.4405264527920467E-2</v>
      </c>
      <c r="AM55" s="19">
        <v>1.4234287999906337E-2</v>
      </c>
      <c r="AN55" s="19">
        <v>2.1014939018577233E-2</v>
      </c>
      <c r="AO55" s="19">
        <v>1.0278908239003126E-2</v>
      </c>
      <c r="AP55" s="19">
        <v>2.0449884767023099E-2</v>
      </c>
      <c r="AQ55" s="19">
        <v>2.3275156024803678E-2</v>
      </c>
      <c r="AR55" s="19">
        <v>1.8189667760796613E-2</v>
      </c>
      <c r="AS55" s="19">
        <v>2.6665481534145608E-2</v>
      </c>
      <c r="AT55" s="19">
        <v>1.988483051546755E-2</v>
      </c>
      <c r="AU55" s="19">
        <v>1.1409016742118583E-2</v>
      </c>
      <c r="AV55" s="19">
        <v>2.2710101773255276E-2</v>
      </c>
      <c r="AW55" s="19">
        <v>2.1579993270139874E-2</v>
      </c>
      <c r="AX55" s="19">
        <v>1.988483051546755E-2</v>
      </c>
      <c r="AY55" s="19">
        <v>2.5535373031035924E-2</v>
      </c>
      <c r="AZ55" s="19">
        <v>1.9319776263913416E-2</v>
      </c>
      <c r="BA55" s="19">
        <v>1.9319776263913416E-2</v>
      </c>
      <c r="BB55" s="19">
        <v>1.5929450754571528E-2</v>
      </c>
      <c r="BC55" s="19">
        <v>2.3275156024803678E-2</v>
      </c>
      <c r="BD55" s="19">
        <v>1.988483051546755E-2</v>
      </c>
      <c r="BE55" s="19">
        <v>1.7624613509235387E-2</v>
      </c>
      <c r="BF55" s="19">
        <v>2.0449884767023099E-2</v>
      </c>
      <c r="BG55" s="19">
        <v>1.7624613509235387E-2</v>
      </c>
      <c r="BH55" s="19">
        <v>1.5929450754571528E-2</v>
      </c>
      <c r="BI55" s="19">
        <v>2.3275156024803678E-2</v>
      </c>
      <c r="BJ55" s="19">
        <v>1.9319776263913416E-2</v>
      </c>
      <c r="BK55" s="20">
        <v>1.4234287999906337E-2</v>
      </c>
    </row>
    <row r="56" spans="1:63" x14ac:dyDescent="0.2">
      <c r="D56" s="11">
        <f>AVERAGE(D4:D54)</f>
        <v>121.54117647058823</v>
      </c>
      <c r="E56" s="34">
        <f>AVERAGE(E4:E54)</f>
        <v>121.54117647057042</v>
      </c>
      <c r="F56" s="34">
        <f>AVERAGE(F4:F54)</f>
        <v>1.7809266044459233E-11</v>
      </c>
      <c r="G56" s="34">
        <f>AVERAGE(G4:G54)</f>
        <v>986.78302215077406</v>
      </c>
      <c r="H56" s="34">
        <f>AVERAGE(H4:H54)</f>
        <v>1008.3420299884662</v>
      </c>
      <c r="I56" s="25" t="s">
        <v>100</v>
      </c>
      <c r="M56" s="18">
        <v>2.0202276724208601E-2</v>
      </c>
      <c r="N56" s="19">
        <v>1.5440583593110624E-2</v>
      </c>
      <c r="O56" s="19">
        <v>1.9488022754540757E-2</v>
      </c>
      <c r="P56" s="19">
        <v>2.0043553619842225E-2</v>
      </c>
      <c r="Q56" s="19">
        <v>1.9488022754540757E-2</v>
      </c>
      <c r="R56" s="19">
        <v>1.9408661202356847E-2</v>
      </c>
      <c r="S56" s="19">
        <v>2.0043553619842225E-2</v>
      </c>
      <c r="T56" s="19">
        <v>1.9884830515470187E-2</v>
      </c>
      <c r="U56" s="19">
        <v>2.1630784663532854E-2</v>
      </c>
      <c r="V56" s="19">
        <v>2.0281638276392511E-2</v>
      </c>
      <c r="W56" s="19">
        <v>1.9964192067652653E-2</v>
      </c>
      <c r="X56" s="19">
        <v>1.726589929336475E-2</v>
      </c>
      <c r="Y56" s="19">
        <v>1.8932491889250613E-2</v>
      </c>
      <c r="Z56" s="19">
        <v>2.0043553619842225E-2</v>
      </c>
      <c r="AA56" s="19">
        <v>1.9884830515470187E-2</v>
      </c>
      <c r="AB56" s="19">
        <v>1.9964192067652653E-2</v>
      </c>
      <c r="AC56" s="19">
        <v>1.9646745858912795E-2</v>
      </c>
      <c r="AD56" s="19">
        <v>1.9567384306730329E-2</v>
      </c>
      <c r="AE56" s="19">
        <v>1.9964192067652653E-2</v>
      </c>
      <c r="AF56" s="19">
        <v>1.9884830515470187E-2</v>
      </c>
      <c r="AG56" s="19">
        <v>1.9726107411096705E-2</v>
      </c>
      <c r="AH56" s="19">
        <v>2.0599084485130925E-2</v>
      </c>
      <c r="AI56" s="19">
        <v>1.9646745858912795E-2</v>
      </c>
      <c r="AJ56" s="19">
        <v>1.9646745858912795E-2</v>
      </c>
      <c r="AK56" s="19">
        <v>2.0122915172019029E-2</v>
      </c>
      <c r="AL56" s="19">
        <v>2.0281638276392511E-2</v>
      </c>
      <c r="AM56" s="19">
        <v>1.8853130337068147E-2</v>
      </c>
      <c r="AN56" s="19">
        <v>1.9805468963279171E-2</v>
      </c>
      <c r="AO56" s="19">
        <v>1.8297599471766679E-2</v>
      </c>
      <c r="AP56" s="19">
        <v>1.9726107411096705E-2</v>
      </c>
      <c r="AQ56" s="19">
        <v>2.0122915172019029E-2</v>
      </c>
      <c r="AR56" s="19">
        <v>1.9408661202356847E-2</v>
      </c>
      <c r="AS56" s="19">
        <v>2.0599084485130925E-2</v>
      </c>
      <c r="AT56" s="19">
        <v>1.9646745858912795E-2</v>
      </c>
      <c r="AU56" s="19">
        <v>1.8456322576138717E-2</v>
      </c>
      <c r="AV56" s="19">
        <v>2.0043553619842225E-2</v>
      </c>
      <c r="AW56" s="19">
        <v>1.9884830515470187E-2</v>
      </c>
      <c r="AX56" s="19">
        <v>1.9646745858912795E-2</v>
      </c>
      <c r="AY56" s="19">
        <v>2.0440361380764549E-2</v>
      </c>
      <c r="AZ56" s="19">
        <v>1.9567384306730329E-2</v>
      </c>
      <c r="BA56" s="19">
        <v>1.9567384306730329E-2</v>
      </c>
      <c r="BB56" s="19">
        <v>1.9091214993618433E-2</v>
      </c>
      <c r="BC56" s="19">
        <v>2.0122915172019029E-2</v>
      </c>
      <c r="BD56" s="19">
        <v>1.9646745858912795E-2</v>
      </c>
      <c r="BE56" s="19">
        <v>1.9329299650167275E-2</v>
      </c>
      <c r="BF56" s="19">
        <v>1.9726107411096705E-2</v>
      </c>
      <c r="BG56" s="19">
        <v>1.9329299650167275E-2</v>
      </c>
      <c r="BH56" s="19">
        <v>1.9091214993618433E-2</v>
      </c>
      <c r="BI56" s="19">
        <v>2.0122915172019029E-2</v>
      </c>
      <c r="BJ56" s="19">
        <v>1.9567384306730329E-2</v>
      </c>
      <c r="BK56" s="20">
        <v>1.8853130337068147E-2</v>
      </c>
    </row>
    <row r="57" spans="1:63" x14ac:dyDescent="0.2">
      <c r="M57" s="18">
        <v>3.232872189806324E-2</v>
      </c>
      <c r="N57" s="19">
        <v>-6.9571511107366923E-2</v>
      </c>
      <c r="O57" s="19">
        <v>1.7043686947245451E-2</v>
      </c>
      <c r="P57" s="19">
        <v>2.8932047464552468E-2</v>
      </c>
      <c r="Q57" s="19">
        <v>1.7043686947245451E-2</v>
      </c>
      <c r="R57" s="19">
        <v>1.5345349730489399E-2</v>
      </c>
      <c r="S57" s="19">
        <v>2.8932047464552468E-2</v>
      </c>
      <c r="T57" s="19">
        <v>2.5535373031035924E-2</v>
      </c>
      <c r="U57" s="19">
        <v>6.289879179968727E-2</v>
      </c>
      <c r="V57" s="19">
        <v>3.4027059114819291E-2</v>
      </c>
      <c r="W57" s="19">
        <v>2.7233710247790643E-2</v>
      </c>
      <c r="X57" s="19">
        <v>-3.050975512195242E-2</v>
      </c>
      <c r="Y57" s="19">
        <v>5.1553264299499801E-3</v>
      </c>
      <c r="Z57" s="19">
        <v>2.8932047464552468E-2</v>
      </c>
      <c r="AA57" s="19">
        <v>2.5535373031035924E-2</v>
      </c>
      <c r="AB57" s="19">
        <v>2.7233710247790643E-2</v>
      </c>
      <c r="AC57" s="19">
        <v>2.0440361380761995E-2</v>
      </c>
      <c r="AD57" s="19">
        <v>1.8742024164007276E-2</v>
      </c>
      <c r="AE57" s="19">
        <v>2.7233710247790643E-2</v>
      </c>
      <c r="AF57" s="19">
        <v>2.5535373031035924E-2</v>
      </c>
      <c r="AG57" s="19">
        <v>2.2138698597518047E-2</v>
      </c>
      <c r="AH57" s="19">
        <v>4.0820407981846607E-2</v>
      </c>
      <c r="AI57" s="19">
        <v>2.0440361380761995E-2</v>
      </c>
      <c r="AJ57" s="19">
        <v>2.0440361380761995E-2</v>
      </c>
      <c r="AK57" s="19">
        <v>3.0630384681301415E-2</v>
      </c>
      <c r="AL57" s="19">
        <v>3.4027059114819291E-2</v>
      </c>
      <c r="AM57" s="19">
        <v>3.4569892131952606E-3</v>
      </c>
      <c r="AN57" s="19">
        <v>2.3837035814272767E-2</v>
      </c>
      <c r="AO57" s="19">
        <v>-8.4313713041117566E-3</v>
      </c>
      <c r="AP57" s="19">
        <v>2.2138698597518047E-2</v>
      </c>
      <c r="AQ57" s="19">
        <v>3.0630384681301415E-2</v>
      </c>
      <c r="AR57" s="19">
        <v>1.5345349730489399E-2</v>
      </c>
      <c r="AS57" s="19">
        <v>4.0820407981846607E-2</v>
      </c>
      <c r="AT57" s="19">
        <v>2.0440361380761995E-2</v>
      </c>
      <c r="AU57" s="19">
        <v>-5.0346968705952122E-3</v>
      </c>
      <c r="AV57" s="19">
        <v>2.8932047464552468E-2</v>
      </c>
      <c r="AW57" s="19">
        <v>2.5535373031035924E-2</v>
      </c>
      <c r="AX57" s="19">
        <v>2.0440361380761995E-2</v>
      </c>
      <c r="AY57" s="19">
        <v>3.7423733548335836E-2</v>
      </c>
      <c r="AZ57" s="19">
        <v>1.8742024164007276E-2</v>
      </c>
      <c r="BA57" s="19">
        <v>1.8742024164007276E-2</v>
      </c>
      <c r="BB57" s="19">
        <v>8.5520008634620837E-3</v>
      </c>
      <c r="BC57" s="19">
        <v>3.0630384681301415E-2</v>
      </c>
      <c r="BD57" s="19">
        <v>2.0440361380761995E-2</v>
      </c>
      <c r="BE57" s="19">
        <v>1.3647012513727574E-2</v>
      </c>
      <c r="BF57" s="19">
        <v>2.2138698597518047E-2</v>
      </c>
      <c r="BG57" s="19">
        <v>1.3647012513727574E-2</v>
      </c>
      <c r="BH57" s="19">
        <v>8.5520008634620837E-3</v>
      </c>
      <c r="BI57" s="19">
        <v>3.0630384681301415E-2</v>
      </c>
      <c r="BJ57" s="19">
        <v>1.8742024164007276E-2</v>
      </c>
      <c r="BK57" s="20">
        <v>3.4569892131952606E-3</v>
      </c>
    </row>
    <row r="58" spans="1:63" x14ac:dyDescent="0.2">
      <c r="M58" s="18">
        <v>1.8989632206823148E-2</v>
      </c>
      <c r="N58" s="19">
        <v>2.3941793063158912E-2</v>
      </c>
      <c r="O58" s="19">
        <v>1.9732456335270293E-2</v>
      </c>
      <c r="P58" s="19">
        <v>1.9154704235371189E-2</v>
      </c>
      <c r="Q58" s="19">
        <v>1.9732456335270293E-2</v>
      </c>
      <c r="R58" s="19">
        <v>1.9814992349543592E-2</v>
      </c>
      <c r="S58" s="19">
        <v>1.9154704235371189E-2</v>
      </c>
      <c r="T58" s="19">
        <v>1.9319776263913624E-2</v>
      </c>
      <c r="U58" s="19">
        <v>1.750398394991759E-2</v>
      </c>
      <c r="V58" s="19">
        <v>1.8907096192549822E-2</v>
      </c>
      <c r="W58" s="19">
        <v>1.9237240249638854E-2</v>
      </c>
      <c r="X58" s="19">
        <v>2.2043464734896379E-2</v>
      </c>
      <c r="Y58" s="19">
        <v>2.0310208435180721E-2</v>
      </c>
      <c r="Z58" s="19">
        <v>1.9154704235371189E-2</v>
      </c>
      <c r="AA58" s="19">
        <v>1.9319776263913624E-2</v>
      </c>
      <c r="AB58" s="19">
        <v>1.9237240249638854E-2</v>
      </c>
      <c r="AC58" s="19">
        <v>1.9567384306727872E-2</v>
      </c>
      <c r="AD58" s="19">
        <v>1.9649920321002635E-2</v>
      </c>
      <c r="AE58" s="19">
        <v>1.9237240249638854E-2</v>
      </c>
      <c r="AF58" s="19">
        <v>1.9319776263913624E-2</v>
      </c>
      <c r="AG58" s="19">
        <v>1.9484848292454574E-2</v>
      </c>
      <c r="AH58" s="19">
        <v>1.857695213545929E-2</v>
      </c>
      <c r="AI58" s="19">
        <v>1.9567384306727872E-2</v>
      </c>
      <c r="AJ58" s="19">
        <v>1.9567384306727872E-2</v>
      </c>
      <c r="AK58" s="19">
        <v>1.9072168221090813E-2</v>
      </c>
      <c r="AL58" s="19">
        <v>1.8907096192549822E-2</v>
      </c>
      <c r="AM58" s="19">
        <v>2.0392744449455491E-2</v>
      </c>
      <c r="AN58" s="19">
        <v>1.9402312278179817E-2</v>
      </c>
      <c r="AO58" s="19">
        <v>2.0970496549354456E-2</v>
      </c>
      <c r="AP58" s="19">
        <v>1.9484848292454574E-2</v>
      </c>
      <c r="AQ58" s="19">
        <v>1.9072168221090813E-2</v>
      </c>
      <c r="AR58" s="19">
        <v>1.9814992349543592E-2</v>
      </c>
      <c r="AS58" s="19">
        <v>1.857695213545929E-2</v>
      </c>
      <c r="AT58" s="19">
        <v>1.9567384306727872E-2</v>
      </c>
      <c r="AU58" s="19">
        <v>2.0805424520812243E-2</v>
      </c>
      <c r="AV58" s="19">
        <v>1.9154704235371189E-2</v>
      </c>
      <c r="AW58" s="19">
        <v>1.9319776263913624E-2</v>
      </c>
      <c r="AX58" s="19">
        <v>1.9567384306727872E-2</v>
      </c>
      <c r="AY58" s="19">
        <v>1.8742024164007387E-2</v>
      </c>
      <c r="AZ58" s="19">
        <v>1.9649920321002635E-2</v>
      </c>
      <c r="BA58" s="19">
        <v>1.9649920321002635E-2</v>
      </c>
      <c r="BB58" s="19">
        <v>2.0145136406634068E-2</v>
      </c>
      <c r="BC58" s="19">
        <v>1.9072168221090813E-2</v>
      </c>
      <c r="BD58" s="19">
        <v>1.9567384306727872E-2</v>
      </c>
      <c r="BE58" s="19">
        <v>1.9897528363811257E-2</v>
      </c>
      <c r="BF58" s="19">
        <v>1.9484848292454574E-2</v>
      </c>
      <c r="BG58" s="19">
        <v>1.9897528363811257E-2</v>
      </c>
      <c r="BH58" s="19">
        <v>2.0145136406634068E-2</v>
      </c>
      <c r="BI58" s="19">
        <v>1.9072168221090813E-2</v>
      </c>
      <c r="BJ58" s="19">
        <v>1.9649920321002635E-2</v>
      </c>
      <c r="BK58" s="20">
        <v>2.0392744449455491E-2</v>
      </c>
    </row>
    <row r="59" spans="1:63" x14ac:dyDescent="0.2">
      <c r="M59" s="18">
        <v>1.8989632206823148E-2</v>
      </c>
      <c r="N59" s="19">
        <v>2.3941793063158912E-2</v>
      </c>
      <c r="O59" s="19">
        <v>1.9732456335270293E-2</v>
      </c>
      <c r="P59" s="19">
        <v>1.9154704235371189E-2</v>
      </c>
      <c r="Q59" s="19">
        <v>1.9732456335270293E-2</v>
      </c>
      <c r="R59" s="19">
        <v>1.9814992349543592E-2</v>
      </c>
      <c r="S59" s="19">
        <v>1.9154704235371189E-2</v>
      </c>
      <c r="T59" s="19">
        <v>1.9319776263913624E-2</v>
      </c>
      <c r="U59" s="19">
        <v>1.750398394991759E-2</v>
      </c>
      <c r="V59" s="19">
        <v>1.8907096192549822E-2</v>
      </c>
      <c r="W59" s="19">
        <v>1.9237240249638854E-2</v>
      </c>
      <c r="X59" s="19">
        <v>2.2043464734896379E-2</v>
      </c>
      <c r="Y59" s="19">
        <v>2.0310208435180721E-2</v>
      </c>
      <c r="Z59" s="19">
        <v>1.9154704235371189E-2</v>
      </c>
      <c r="AA59" s="19">
        <v>1.9319776263913624E-2</v>
      </c>
      <c r="AB59" s="19">
        <v>1.9237240249638854E-2</v>
      </c>
      <c r="AC59" s="19">
        <v>1.9567384306727872E-2</v>
      </c>
      <c r="AD59" s="19">
        <v>1.9649920321002635E-2</v>
      </c>
      <c r="AE59" s="19">
        <v>1.9237240249638854E-2</v>
      </c>
      <c r="AF59" s="19">
        <v>1.9319776263913624E-2</v>
      </c>
      <c r="AG59" s="19">
        <v>1.9484848292454574E-2</v>
      </c>
      <c r="AH59" s="19">
        <v>1.857695213545929E-2</v>
      </c>
      <c r="AI59" s="19">
        <v>1.9567384306727872E-2</v>
      </c>
      <c r="AJ59" s="19">
        <v>1.9567384306727872E-2</v>
      </c>
      <c r="AK59" s="19">
        <v>1.9072168221090813E-2</v>
      </c>
      <c r="AL59" s="19">
        <v>1.8907096192549822E-2</v>
      </c>
      <c r="AM59" s="19">
        <v>2.0392744449455491E-2</v>
      </c>
      <c r="AN59" s="19">
        <v>1.9402312278179817E-2</v>
      </c>
      <c r="AO59" s="19">
        <v>2.0970496549354456E-2</v>
      </c>
      <c r="AP59" s="19">
        <v>1.9484848292454574E-2</v>
      </c>
      <c r="AQ59" s="19">
        <v>1.9072168221090813E-2</v>
      </c>
      <c r="AR59" s="19">
        <v>1.9814992349543592E-2</v>
      </c>
      <c r="AS59" s="19">
        <v>1.857695213545929E-2</v>
      </c>
      <c r="AT59" s="19">
        <v>1.9567384306727872E-2</v>
      </c>
      <c r="AU59" s="19">
        <v>2.0805424520812243E-2</v>
      </c>
      <c r="AV59" s="19">
        <v>1.9154704235371189E-2</v>
      </c>
      <c r="AW59" s="19">
        <v>1.9319776263913624E-2</v>
      </c>
      <c r="AX59" s="19">
        <v>1.9567384306727872E-2</v>
      </c>
      <c r="AY59" s="19">
        <v>1.8742024164007387E-2</v>
      </c>
      <c r="AZ59" s="19">
        <v>1.9649920321002635E-2</v>
      </c>
      <c r="BA59" s="19">
        <v>1.9649920321002635E-2</v>
      </c>
      <c r="BB59" s="19">
        <v>2.0145136406634068E-2</v>
      </c>
      <c r="BC59" s="19">
        <v>1.9072168221090813E-2</v>
      </c>
      <c r="BD59" s="19">
        <v>1.9567384306727872E-2</v>
      </c>
      <c r="BE59" s="19">
        <v>1.9897528363811257E-2</v>
      </c>
      <c r="BF59" s="19">
        <v>1.9484848292454574E-2</v>
      </c>
      <c r="BG59" s="19">
        <v>1.9897528363811257E-2</v>
      </c>
      <c r="BH59" s="19">
        <v>2.0145136406634068E-2</v>
      </c>
      <c r="BI59" s="19">
        <v>1.9072168221090813E-2</v>
      </c>
      <c r="BJ59" s="19">
        <v>1.9649920321002635E-2</v>
      </c>
      <c r="BK59" s="20">
        <v>2.0392744449455491E-2</v>
      </c>
    </row>
    <row r="60" spans="1:63" x14ac:dyDescent="0.2">
      <c r="M60" s="18">
        <v>1.1713765102510321E-2</v>
      </c>
      <c r="N60" s="19">
        <v>7.4949049883445085E-2</v>
      </c>
      <c r="O60" s="19">
        <v>2.1199057819647482E-2</v>
      </c>
      <c r="P60" s="19">
        <v>1.3821607928545032E-2</v>
      </c>
      <c r="Q60" s="19">
        <v>2.1199057819647482E-2</v>
      </c>
      <c r="R60" s="19">
        <v>2.2252979232664061E-2</v>
      </c>
      <c r="S60" s="19">
        <v>1.3821607928545032E-2</v>
      </c>
      <c r="T60" s="19">
        <v>1.5929450754574137E-2</v>
      </c>
      <c r="U60" s="19">
        <v>-7.2568203317753266E-3</v>
      </c>
      <c r="V60" s="19">
        <v>1.0659843689493687E-2</v>
      </c>
      <c r="W60" s="19">
        <v>1.487552934155606E-2</v>
      </c>
      <c r="X60" s="19">
        <v>5.0708857384086592E-2</v>
      </c>
      <c r="Y60" s="19">
        <v>2.8576507710761145E-2</v>
      </c>
      <c r="Z60" s="19">
        <v>1.3821607928545032E-2</v>
      </c>
      <c r="AA60" s="19">
        <v>1.5929450754574137E-2</v>
      </c>
      <c r="AB60" s="19">
        <v>1.487552934155606E-2</v>
      </c>
      <c r="AC60" s="19">
        <v>1.909121499361835E-2</v>
      </c>
      <c r="AD60" s="19">
        <v>2.0145136406636469E-2</v>
      </c>
      <c r="AE60" s="19">
        <v>1.487552934155606E-2</v>
      </c>
      <c r="AF60" s="19">
        <v>1.5929450754574137E-2</v>
      </c>
      <c r="AG60" s="19">
        <v>1.8037293580601757E-2</v>
      </c>
      <c r="AH60" s="19">
        <v>6.4441580374299257E-3</v>
      </c>
      <c r="AI60" s="19">
        <v>1.909121499361835E-2</v>
      </c>
      <c r="AJ60" s="19">
        <v>1.909121499361835E-2</v>
      </c>
      <c r="AK60" s="19">
        <v>1.2767686515521293E-2</v>
      </c>
      <c r="AL60" s="19">
        <v>1.0659843689493687E-2</v>
      </c>
      <c r="AM60" s="19">
        <v>2.9630429123779223E-2</v>
      </c>
      <c r="AN60" s="19">
        <v>1.6983372167583638E-2</v>
      </c>
      <c r="AO60" s="19">
        <v>3.7007879014881562E-2</v>
      </c>
      <c r="AP60" s="19">
        <v>1.8037293580601757E-2</v>
      </c>
      <c r="AQ60" s="19">
        <v>1.2767686515521293E-2</v>
      </c>
      <c r="AR60" s="19">
        <v>2.2252979232664061E-2</v>
      </c>
      <c r="AS60" s="19">
        <v>6.4441580374299257E-3</v>
      </c>
      <c r="AT60" s="19">
        <v>1.909121499361835E-2</v>
      </c>
      <c r="AU60" s="19">
        <v>3.4900036188852512E-2</v>
      </c>
      <c r="AV60" s="19">
        <v>1.3821607928545032E-2</v>
      </c>
      <c r="AW60" s="19">
        <v>1.5929450754574137E-2</v>
      </c>
      <c r="AX60" s="19">
        <v>1.909121499361835E-2</v>
      </c>
      <c r="AY60" s="19">
        <v>8.5520008634646372E-3</v>
      </c>
      <c r="AZ60" s="19">
        <v>2.0145136406636469E-2</v>
      </c>
      <c r="BA60" s="19">
        <v>2.0145136406636469E-2</v>
      </c>
      <c r="BB60" s="19">
        <v>2.6468664884727877E-2</v>
      </c>
      <c r="BC60" s="19">
        <v>1.2767686515521293E-2</v>
      </c>
      <c r="BD60" s="19">
        <v>1.909121499361835E-2</v>
      </c>
      <c r="BE60" s="19">
        <v>2.3306900645675088E-2</v>
      </c>
      <c r="BF60" s="19">
        <v>1.8037293580601757E-2</v>
      </c>
      <c r="BG60" s="19">
        <v>2.3306900645675088E-2</v>
      </c>
      <c r="BH60" s="19">
        <v>2.6468664884727877E-2</v>
      </c>
      <c r="BI60" s="19">
        <v>1.2767686515521293E-2</v>
      </c>
      <c r="BJ60" s="19">
        <v>2.0145136406636469E-2</v>
      </c>
      <c r="BK60" s="20">
        <v>2.9630429123779223E-2</v>
      </c>
    </row>
    <row r="61" spans="1:63" x14ac:dyDescent="0.2">
      <c r="M61" s="18">
        <v>2.7478143828521429E-2</v>
      </c>
      <c r="N61" s="19">
        <v>-3.5566673227175549E-2</v>
      </c>
      <c r="O61" s="19">
        <v>1.8021421270163568E-2</v>
      </c>
      <c r="P61" s="19">
        <v>2.5376649926668382E-2</v>
      </c>
      <c r="Q61" s="19">
        <v>1.8021421270163568E-2</v>
      </c>
      <c r="R61" s="19">
        <v>1.6970674319236378E-2</v>
      </c>
      <c r="S61" s="19">
        <v>2.5376649926668382E-2</v>
      </c>
      <c r="T61" s="19">
        <v>2.3275156024809618E-2</v>
      </c>
      <c r="U61" s="19">
        <v>4.639158894522577E-2</v>
      </c>
      <c r="V61" s="19">
        <v>2.8528890779448646E-2</v>
      </c>
      <c r="W61" s="19">
        <v>2.4325902975735447E-2</v>
      </c>
      <c r="X61" s="19">
        <v>-1.1399493355825463E-2</v>
      </c>
      <c r="Y61" s="19">
        <v>1.0666192613670189E-2</v>
      </c>
      <c r="Z61" s="19">
        <v>2.5376649926668382E-2</v>
      </c>
      <c r="AA61" s="19">
        <v>2.3275156024809618E-2</v>
      </c>
      <c r="AB61" s="19">
        <v>2.4325902975735447E-2</v>
      </c>
      <c r="AC61" s="19">
        <v>2.0122915172022318E-2</v>
      </c>
      <c r="AD61" s="19">
        <v>1.9072168221096496E-2</v>
      </c>
      <c r="AE61" s="19">
        <v>2.4325902975735447E-2</v>
      </c>
      <c r="AF61" s="19">
        <v>2.3275156024809618E-2</v>
      </c>
      <c r="AG61" s="19">
        <v>2.1173662122949508E-2</v>
      </c>
      <c r="AH61" s="19">
        <v>3.273187858316029E-2</v>
      </c>
      <c r="AI61" s="19">
        <v>2.0122915172022318E-2</v>
      </c>
      <c r="AJ61" s="19">
        <v>2.0122915172022318E-2</v>
      </c>
      <c r="AK61" s="19">
        <v>2.6427396877588438E-2</v>
      </c>
      <c r="AL61" s="19">
        <v>2.8528890779448646E-2</v>
      </c>
      <c r="AM61" s="19">
        <v>9.6154456627444151E-3</v>
      </c>
      <c r="AN61" s="19">
        <v>2.2224409073875323E-2</v>
      </c>
      <c r="AO61" s="19">
        <v>2.2602170062395732E-3</v>
      </c>
      <c r="AP61" s="19">
        <v>2.1173662122949508E-2</v>
      </c>
      <c r="AQ61" s="19">
        <v>2.6427396877588438E-2</v>
      </c>
      <c r="AR61" s="19">
        <v>1.6970674319236378E-2</v>
      </c>
      <c r="AS61" s="19">
        <v>3.273187858316029E-2</v>
      </c>
      <c r="AT61" s="19">
        <v>2.0122915172022318E-2</v>
      </c>
      <c r="AU61" s="19">
        <v>4.3617109080982264E-3</v>
      </c>
      <c r="AV61" s="19">
        <v>2.5376649926668382E-2</v>
      </c>
      <c r="AW61" s="19">
        <v>2.3275156024809618E-2</v>
      </c>
      <c r="AX61" s="19">
        <v>2.0122915172022318E-2</v>
      </c>
      <c r="AY61" s="19">
        <v>3.0630384681307299E-2</v>
      </c>
      <c r="AZ61" s="19">
        <v>1.9072168221096496E-2</v>
      </c>
      <c r="BA61" s="19">
        <v>1.9072168221096496E-2</v>
      </c>
      <c r="BB61" s="19">
        <v>1.2767686515524623E-2</v>
      </c>
      <c r="BC61" s="19">
        <v>2.6427396877588438E-2</v>
      </c>
      <c r="BD61" s="19">
        <v>2.0122915172022318E-2</v>
      </c>
      <c r="BE61" s="19">
        <v>1.5919927368303444E-2</v>
      </c>
      <c r="BF61" s="19">
        <v>2.1173662122949508E-2</v>
      </c>
      <c r="BG61" s="19">
        <v>1.5919927368303444E-2</v>
      </c>
      <c r="BH61" s="19">
        <v>1.2767686515524623E-2</v>
      </c>
      <c r="BI61" s="19">
        <v>2.6427396877588438E-2</v>
      </c>
      <c r="BJ61" s="19">
        <v>1.9072168221096496E-2</v>
      </c>
      <c r="BK61" s="20">
        <v>9.6154456627444151E-3</v>
      </c>
    </row>
    <row r="62" spans="1:63" x14ac:dyDescent="0.2">
      <c r="M62" s="18">
        <v>2.0202276724208601E-2</v>
      </c>
      <c r="N62" s="19">
        <v>1.5440583593110624E-2</v>
      </c>
      <c r="O62" s="19">
        <v>1.9488022754540757E-2</v>
      </c>
      <c r="P62" s="19">
        <v>2.0043553619842225E-2</v>
      </c>
      <c r="Q62" s="19">
        <v>1.9488022754540757E-2</v>
      </c>
      <c r="R62" s="19">
        <v>1.9408661202356847E-2</v>
      </c>
      <c r="S62" s="19">
        <v>2.0043553619842225E-2</v>
      </c>
      <c r="T62" s="19">
        <v>1.9884830515470187E-2</v>
      </c>
      <c r="U62" s="19">
        <v>2.1630784663532854E-2</v>
      </c>
      <c r="V62" s="19">
        <v>2.0281638276392511E-2</v>
      </c>
      <c r="W62" s="19">
        <v>1.9964192067652653E-2</v>
      </c>
      <c r="X62" s="19">
        <v>1.726589929336475E-2</v>
      </c>
      <c r="Y62" s="19">
        <v>1.8932491889250613E-2</v>
      </c>
      <c r="Z62" s="19">
        <v>2.0043553619842225E-2</v>
      </c>
      <c r="AA62" s="19">
        <v>1.9884830515470187E-2</v>
      </c>
      <c r="AB62" s="19">
        <v>1.9964192067652653E-2</v>
      </c>
      <c r="AC62" s="19">
        <v>1.9646745858912795E-2</v>
      </c>
      <c r="AD62" s="19">
        <v>1.9567384306730329E-2</v>
      </c>
      <c r="AE62" s="19">
        <v>1.9964192067652653E-2</v>
      </c>
      <c r="AF62" s="19">
        <v>1.9884830515470187E-2</v>
      </c>
      <c r="AG62" s="19">
        <v>1.9726107411096705E-2</v>
      </c>
      <c r="AH62" s="19">
        <v>2.0599084485130925E-2</v>
      </c>
      <c r="AI62" s="19">
        <v>1.9646745858912795E-2</v>
      </c>
      <c r="AJ62" s="19">
        <v>1.9646745858912795E-2</v>
      </c>
      <c r="AK62" s="19">
        <v>2.0122915172019029E-2</v>
      </c>
      <c r="AL62" s="19">
        <v>2.0281638276392511E-2</v>
      </c>
      <c r="AM62" s="19">
        <v>1.8853130337068147E-2</v>
      </c>
      <c r="AN62" s="19">
        <v>1.9805468963279171E-2</v>
      </c>
      <c r="AO62" s="19">
        <v>1.8297599471766679E-2</v>
      </c>
      <c r="AP62" s="19">
        <v>1.9726107411096705E-2</v>
      </c>
      <c r="AQ62" s="19">
        <v>2.0122915172019029E-2</v>
      </c>
      <c r="AR62" s="19">
        <v>1.9408661202356847E-2</v>
      </c>
      <c r="AS62" s="19">
        <v>2.0599084485130925E-2</v>
      </c>
      <c r="AT62" s="19">
        <v>1.9646745858912795E-2</v>
      </c>
      <c r="AU62" s="19">
        <v>1.8456322576138717E-2</v>
      </c>
      <c r="AV62" s="19">
        <v>2.0043553619842225E-2</v>
      </c>
      <c r="AW62" s="19">
        <v>1.9884830515470187E-2</v>
      </c>
      <c r="AX62" s="19">
        <v>1.9646745858912795E-2</v>
      </c>
      <c r="AY62" s="19">
        <v>2.0440361380764549E-2</v>
      </c>
      <c r="AZ62" s="19">
        <v>1.9567384306730329E-2</v>
      </c>
      <c r="BA62" s="19">
        <v>1.9567384306730329E-2</v>
      </c>
      <c r="BB62" s="19">
        <v>1.9091214993618433E-2</v>
      </c>
      <c r="BC62" s="19">
        <v>2.0122915172019029E-2</v>
      </c>
      <c r="BD62" s="19">
        <v>1.9646745858912795E-2</v>
      </c>
      <c r="BE62" s="19">
        <v>1.9329299650167275E-2</v>
      </c>
      <c r="BF62" s="19">
        <v>1.9726107411096705E-2</v>
      </c>
      <c r="BG62" s="19">
        <v>1.9329299650167275E-2</v>
      </c>
      <c r="BH62" s="19">
        <v>1.9091214993618433E-2</v>
      </c>
      <c r="BI62" s="19">
        <v>2.0122915172019029E-2</v>
      </c>
      <c r="BJ62" s="19">
        <v>1.9567384306730329E-2</v>
      </c>
      <c r="BK62" s="20">
        <v>1.8853130337068147E-2</v>
      </c>
    </row>
    <row r="63" spans="1:63" x14ac:dyDescent="0.2">
      <c r="M63" s="18">
        <v>1.535169865466679E-2</v>
      </c>
      <c r="N63" s="19">
        <v>4.9445421473301998E-2</v>
      </c>
      <c r="O63" s="19">
        <v>2.0465757077458874E-2</v>
      </c>
      <c r="P63" s="19">
        <v>1.6488156081958139E-2</v>
      </c>
      <c r="Q63" s="19">
        <v>2.0465757077458874E-2</v>
      </c>
      <c r="R63" s="19">
        <v>2.1033985791103826E-2</v>
      </c>
      <c r="S63" s="19">
        <v>1.6488156081958139E-2</v>
      </c>
      <c r="T63" s="19">
        <v>1.762461350924388E-2</v>
      </c>
      <c r="U63" s="19">
        <v>5.1235818090713536E-3</v>
      </c>
      <c r="V63" s="19">
        <v>1.4783469941021865E-2</v>
      </c>
      <c r="W63" s="19">
        <v>1.7056384795597457E-2</v>
      </c>
      <c r="X63" s="19">
        <v>3.6376161059491263E-2</v>
      </c>
      <c r="Y63" s="19">
        <v>2.4443358072970822E-2</v>
      </c>
      <c r="Z63" s="19">
        <v>1.6488156081958139E-2</v>
      </c>
      <c r="AA63" s="19">
        <v>1.762461350924388E-2</v>
      </c>
      <c r="AB63" s="19">
        <v>1.7056384795597457E-2</v>
      </c>
      <c r="AC63" s="19">
        <v>1.9329299650173118E-2</v>
      </c>
      <c r="AD63" s="19">
        <v>1.9897528363819549E-2</v>
      </c>
      <c r="AE63" s="19">
        <v>1.7056384795597457E-2</v>
      </c>
      <c r="AF63" s="19">
        <v>1.762461350924388E-2</v>
      </c>
      <c r="AG63" s="19">
        <v>1.8761070936528165E-2</v>
      </c>
      <c r="AH63" s="19">
        <v>1.2510555086444608E-2</v>
      </c>
      <c r="AI63" s="19">
        <v>1.9329299650173118E-2</v>
      </c>
      <c r="AJ63" s="19">
        <v>1.9329299650173118E-2</v>
      </c>
      <c r="AK63" s="19">
        <v>1.5919927368306053E-2</v>
      </c>
      <c r="AL63" s="19">
        <v>1.4783469941021865E-2</v>
      </c>
      <c r="AM63" s="19">
        <v>2.5011586786617301E-2</v>
      </c>
      <c r="AN63" s="19">
        <v>1.8192842222881728E-2</v>
      </c>
      <c r="AO63" s="19">
        <v>2.8989187782118009E-2</v>
      </c>
      <c r="AP63" s="19">
        <v>1.8761070936528165E-2</v>
      </c>
      <c r="AQ63" s="19">
        <v>1.5919927368306053E-2</v>
      </c>
      <c r="AR63" s="19">
        <v>2.1033985791103826E-2</v>
      </c>
      <c r="AS63" s="19">
        <v>1.2510555086444608E-2</v>
      </c>
      <c r="AT63" s="19">
        <v>1.9329299650173118E-2</v>
      </c>
      <c r="AU63" s="19">
        <v>2.7852730354832156E-2</v>
      </c>
      <c r="AV63" s="19">
        <v>1.6488156081958139E-2</v>
      </c>
      <c r="AW63" s="19">
        <v>1.762461350924388E-2</v>
      </c>
      <c r="AX63" s="19">
        <v>1.9329299650173118E-2</v>
      </c>
      <c r="AY63" s="19">
        <v>1.3647012513736012E-2</v>
      </c>
      <c r="AZ63" s="19">
        <v>1.9897528363819549E-2</v>
      </c>
      <c r="BA63" s="19">
        <v>1.9897528363819549E-2</v>
      </c>
      <c r="BB63" s="19">
        <v>2.3306900645680972E-2</v>
      </c>
      <c r="BC63" s="19">
        <v>1.5919927368306053E-2</v>
      </c>
      <c r="BD63" s="19">
        <v>1.9329299650173118E-2</v>
      </c>
      <c r="BE63" s="19">
        <v>2.1602214504743145E-2</v>
      </c>
      <c r="BF63" s="19">
        <v>1.8761070936528165E-2</v>
      </c>
      <c r="BG63" s="19">
        <v>2.1602214504743145E-2</v>
      </c>
      <c r="BH63" s="19">
        <v>2.3306900645680972E-2</v>
      </c>
      <c r="BI63" s="19">
        <v>1.5919927368306053E-2</v>
      </c>
      <c r="BJ63" s="19">
        <v>1.9897528363819549E-2</v>
      </c>
      <c r="BK63" s="20">
        <v>2.5011586786617301E-2</v>
      </c>
    </row>
    <row r="64" spans="1:63" x14ac:dyDescent="0.2">
      <c r="M64" s="18">
        <v>2.1414921241594054E-2</v>
      </c>
      <c r="N64" s="19">
        <v>6.9393741230632244E-3</v>
      </c>
      <c r="O64" s="19">
        <v>1.9243589173811221E-2</v>
      </c>
      <c r="P64" s="19">
        <v>2.093240300431326E-2</v>
      </c>
      <c r="Q64" s="19">
        <v>1.9243589173811221E-2</v>
      </c>
      <c r="R64" s="19">
        <v>1.9002330055170102E-2</v>
      </c>
      <c r="S64" s="19">
        <v>2.093240300431326E-2</v>
      </c>
      <c r="T64" s="19">
        <v>2.0449884767026749E-2</v>
      </c>
      <c r="U64" s="19">
        <v>2.5757585377148562E-2</v>
      </c>
      <c r="V64" s="19">
        <v>2.16561803602352E-2</v>
      </c>
      <c r="W64" s="19">
        <v>2.0691143885666452E-2</v>
      </c>
      <c r="X64" s="19">
        <v>1.2488333851832678E-2</v>
      </c>
      <c r="Y64" s="19">
        <v>1.7554775343320506E-2</v>
      </c>
      <c r="Z64" s="19">
        <v>2.093240300431326E-2</v>
      </c>
      <c r="AA64" s="19">
        <v>2.0449884767026749E-2</v>
      </c>
      <c r="AB64" s="19">
        <v>2.0691143885666452E-2</v>
      </c>
      <c r="AC64" s="19">
        <v>1.9726107411097718E-2</v>
      </c>
      <c r="AD64" s="19">
        <v>1.9484848292458022E-2</v>
      </c>
      <c r="AE64" s="19">
        <v>2.0691143885666452E-2</v>
      </c>
      <c r="AF64" s="19">
        <v>2.0449884767026749E-2</v>
      </c>
      <c r="AG64" s="19">
        <v>1.9967366529738836E-2</v>
      </c>
      <c r="AH64" s="19">
        <v>2.262121683480256E-2</v>
      </c>
      <c r="AI64" s="19">
        <v>1.9726107411097718E-2</v>
      </c>
      <c r="AJ64" s="19">
        <v>1.9726107411097718E-2</v>
      </c>
      <c r="AK64" s="19">
        <v>2.1173662122947245E-2</v>
      </c>
      <c r="AL64" s="19">
        <v>2.16561803602352E-2</v>
      </c>
      <c r="AM64" s="19">
        <v>1.7313516224680803E-2</v>
      </c>
      <c r="AN64" s="19">
        <v>2.0208625648378525E-2</v>
      </c>
      <c r="AO64" s="19">
        <v>1.5624702394178902E-2</v>
      </c>
      <c r="AP64" s="19">
        <v>1.9967366529738836E-2</v>
      </c>
      <c r="AQ64" s="19">
        <v>2.1173662122947245E-2</v>
      </c>
      <c r="AR64" s="19">
        <v>1.9002330055170102E-2</v>
      </c>
      <c r="AS64" s="19">
        <v>2.262121683480256E-2</v>
      </c>
      <c r="AT64" s="19">
        <v>1.9726107411097718E-2</v>
      </c>
      <c r="AU64" s="19">
        <v>1.6107220631465191E-2</v>
      </c>
      <c r="AV64" s="19">
        <v>2.093240300431326E-2</v>
      </c>
      <c r="AW64" s="19">
        <v>2.0449884767026749E-2</v>
      </c>
      <c r="AX64" s="19">
        <v>1.9726107411097718E-2</v>
      </c>
      <c r="AY64" s="19">
        <v>2.2138698597521711E-2</v>
      </c>
      <c r="AZ64" s="19">
        <v>1.9484848292458022E-2</v>
      </c>
      <c r="BA64" s="19">
        <v>1.9484848292458022E-2</v>
      </c>
      <c r="BB64" s="19">
        <v>1.8037293580602798E-2</v>
      </c>
      <c r="BC64" s="19">
        <v>2.1173662122947245E-2</v>
      </c>
      <c r="BD64" s="19">
        <v>1.9726107411097718E-2</v>
      </c>
      <c r="BE64" s="19">
        <v>1.8761070936523294E-2</v>
      </c>
      <c r="BF64" s="19">
        <v>1.9967366529738836E-2</v>
      </c>
      <c r="BG64" s="19">
        <v>1.8761070936523294E-2</v>
      </c>
      <c r="BH64" s="19">
        <v>1.8037293580602798E-2</v>
      </c>
      <c r="BI64" s="19">
        <v>2.1173662122947245E-2</v>
      </c>
      <c r="BJ64" s="19">
        <v>1.9484848292458022E-2</v>
      </c>
      <c r="BK64" s="20">
        <v>1.7313516224680803E-2</v>
      </c>
    </row>
    <row r="65" spans="11:63" x14ac:dyDescent="0.2">
      <c r="M65" s="18">
        <v>1.535169865466679E-2</v>
      </c>
      <c r="N65" s="19">
        <v>4.9445421473301998E-2</v>
      </c>
      <c r="O65" s="19">
        <v>2.0465757077458874E-2</v>
      </c>
      <c r="P65" s="19">
        <v>1.6488156081958139E-2</v>
      </c>
      <c r="Q65" s="19">
        <v>2.0465757077458874E-2</v>
      </c>
      <c r="R65" s="19">
        <v>2.1033985791103826E-2</v>
      </c>
      <c r="S65" s="19">
        <v>1.6488156081958139E-2</v>
      </c>
      <c r="T65" s="19">
        <v>1.762461350924388E-2</v>
      </c>
      <c r="U65" s="19">
        <v>5.1235818090713536E-3</v>
      </c>
      <c r="V65" s="19">
        <v>1.4783469941021865E-2</v>
      </c>
      <c r="W65" s="19">
        <v>1.7056384795597457E-2</v>
      </c>
      <c r="X65" s="19">
        <v>3.6376161059491263E-2</v>
      </c>
      <c r="Y65" s="19">
        <v>2.4443358072970822E-2</v>
      </c>
      <c r="Z65" s="19">
        <v>1.6488156081958139E-2</v>
      </c>
      <c r="AA65" s="19">
        <v>1.762461350924388E-2</v>
      </c>
      <c r="AB65" s="19">
        <v>1.7056384795597457E-2</v>
      </c>
      <c r="AC65" s="19">
        <v>1.9329299650173118E-2</v>
      </c>
      <c r="AD65" s="19">
        <v>1.9897528363819549E-2</v>
      </c>
      <c r="AE65" s="19">
        <v>1.7056384795597457E-2</v>
      </c>
      <c r="AF65" s="19">
        <v>1.762461350924388E-2</v>
      </c>
      <c r="AG65" s="19">
        <v>1.8761070936528165E-2</v>
      </c>
      <c r="AH65" s="19">
        <v>1.2510555086444608E-2</v>
      </c>
      <c r="AI65" s="19">
        <v>1.9329299650173118E-2</v>
      </c>
      <c r="AJ65" s="19">
        <v>1.9329299650173118E-2</v>
      </c>
      <c r="AK65" s="19">
        <v>1.5919927368306053E-2</v>
      </c>
      <c r="AL65" s="19">
        <v>1.4783469941021865E-2</v>
      </c>
      <c r="AM65" s="19">
        <v>2.5011586786617301E-2</v>
      </c>
      <c r="AN65" s="19">
        <v>1.8192842222881728E-2</v>
      </c>
      <c r="AO65" s="19">
        <v>2.8989187782118009E-2</v>
      </c>
      <c r="AP65" s="19">
        <v>1.8761070936528165E-2</v>
      </c>
      <c r="AQ65" s="19">
        <v>1.5919927368306053E-2</v>
      </c>
      <c r="AR65" s="19">
        <v>2.1033985791103826E-2</v>
      </c>
      <c r="AS65" s="19">
        <v>1.2510555086444608E-2</v>
      </c>
      <c r="AT65" s="19">
        <v>1.9329299650173118E-2</v>
      </c>
      <c r="AU65" s="19">
        <v>2.7852730354832156E-2</v>
      </c>
      <c r="AV65" s="19">
        <v>1.6488156081958139E-2</v>
      </c>
      <c r="AW65" s="19">
        <v>1.762461350924388E-2</v>
      </c>
      <c r="AX65" s="19">
        <v>1.9329299650173118E-2</v>
      </c>
      <c r="AY65" s="19">
        <v>1.3647012513736012E-2</v>
      </c>
      <c r="AZ65" s="19">
        <v>1.9897528363819549E-2</v>
      </c>
      <c r="BA65" s="19">
        <v>1.9897528363819549E-2</v>
      </c>
      <c r="BB65" s="19">
        <v>2.3306900645680972E-2</v>
      </c>
      <c r="BC65" s="19">
        <v>1.5919927368306053E-2</v>
      </c>
      <c r="BD65" s="19">
        <v>1.9329299650173118E-2</v>
      </c>
      <c r="BE65" s="19">
        <v>2.1602214504743145E-2</v>
      </c>
      <c r="BF65" s="19">
        <v>1.8761070936528165E-2</v>
      </c>
      <c r="BG65" s="19">
        <v>2.1602214504743145E-2</v>
      </c>
      <c r="BH65" s="19">
        <v>2.3306900645680972E-2</v>
      </c>
      <c r="BI65" s="19">
        <v>1.5919927368306053E-2</v>
      </c>
      <c r="BJ65" s="19">
        <v>1.9897528363819549E-2</v>
      </c>
      <c r="BK65" s="20">
        <v>2.5011586786617301E-2</v>
      </c>
    </row>
    <row r="66" spans="11:63" x14ac:dyDescent="0.2">
      <c r="M66" s="18">
        <v>1.1713765102510321E-2</v>
      </c>
      <c r="N66" s="19">
        <v>7.4949049883445085E-2</v>
      </c>
      <c r="O66" s="19">
        <v>2.1199057819647482E-2</v>
      </c>
      <c r="P66" s="19">
        <v>1.3821607928545032E-2</v>
      </c>
      <c r="Q66" s="19">
        <v>2.1199057819647482E-2</v>
      </c>
      <c r="R66" s="19">
        <v>2.2252979232664061E-2</v>
      </c>
      <c r="S66" s="19">
        <v>1.3821607928545032E-2</v>
      </c>
      <c r="T66" s="19">
        <v>1.5929450754574137E-2</v>
      </c>
      <c r="U66" s="19">
        <v>-7.2568203317753266E-3</v>
      </c>
      <c r="V66" s="19">
        <v>1.0659843689493687E-2</v>
      </c>
      <c r="W66" s="19">
        <v>1.487552934155606E-2</v>
      </c>
      <c r="X66" s="19">
        <v>5.0708857384086592E-2</v>
      </c>
      <c r="Y66" s="19">
        <v>2.8576507710761145E-2</v>
      </c>
      <c r="Z66" s="19">
        <v>1.3821607928545032E-2</v>
      </c>
      <c r="AA66" s="19">
        <v>1.5929450754574137E-2</v>
      </c>
      <c r="AB66" s="19">
        <v>1.487552934155606E-2</v>
      </c>
      <c r="AC66" s="19">
        <v>1.909121499361835E-2</v>
      </c>
      <c r="AD66" s="19">
        <v>2.0145136406636469E-2</v>
      </c>
      <c r="AE66" s="19">
        <v>1.487552934155606E-2</v>
      </c>
      <c r="AF66" s="19">
        <v>1.5929450754574137E-2</v>
      </c>
      <c r="AG66" s="19">
        <v>1.8037293580601757E-2</v>
      </c>
      <c r="AH66" s="19">
        <v>6.4441580374299257E-3</v>
      </c>
      <c r="AI66" s="19">
        <v>1.909121499361835E-2</v>
      </c>
      <c r="AJ66" s="19">
        <v>1.909121499361835E-2</v>
      </c>
      <c r="AK66" s="19">
        <v>1.2767686515521293E-2</v>
      </c>
      <c r="AL66" s="19">
        <v>1.0659843689493687E-2</v>
      </c>
      <c r="AM66" s="19">
        <v>2.9630429123779223E-2</v>
      </c>
      <c r="AN66" s="19">
        <v>1.6983372167583638E-2</v>
      </c>
      <c r="AO66" s="19">
        <v>3.7007879014881562E-2</v>
      </c>
      <c r="AP66" s="19">
        <v>1.8037293580601757E-2</v>
      </c>
      <c r="AQ66" s="19">
        <v>1.2767686515521293E-2</v>
      </c>
      <c r="AR66" s="19">
        <v>2.2252979232664061E-2</v>
      </c>
      <c r="AS66" s="19">
        <v>6.4441580374299257E-3</v>
      </c>
      <c r="AT66" s="19">
        <v>1.909121499361835E-2</v>
      </c>
      <c r="AU66" s="19">
        <v>3.4900036188852512E-2</v>
      </c>
      <c r="AV66" s="19">
        <v>1.3821607928545032E-2</v>
      </c>
      <c r="AW66" s="19">
        <v>1.5929450754574137E-2</v>
      </c>
      <c r="AX66" s="19">
        <v>1.909121499361835E-2</v>
      </c>
      <c r="AY66" s="19">
        <v>8.5520008634646372E-3</v>
      </c>
      <c r="AZ66" s="19">
        <v>2.0145136406636469E-2</v>
      </c>
      <c r="BA66" s="19">
        <v>2.0145136406636469E-2</v>
      </c>
      <c r="BB66" s="19">
        <v>2.6468664884727877E-2</v>
      </c>
      <c r="BC66" s="19">
        <v>1.2767686515521293E-2</v>
      </c>
      <c r="BD66" s="19">
        <v>1.909121499361835E-2</v>
      </c>
      <c r="BE66" s="19">
        <v>2.3306900645675088E-2</v>
      </c>
      <c r="BF66" s="19">
        <v>1.8037293580601757E-2</v>
      </c>
      <c r="BG66" s="19">
        <v>2.3306900645675088E-2</v>
      </c>
      <c r="BH66" s="19">
        <v>2.6468664884727877E-2</v>
      </c>
      <c r="BI66" s="19">
        <v>1.2767686515521293E-2</v>
      </c>
      <c r="BJ66" s="19">
        <v>2.0145136406636469E-2</v>
      </c>
      <c r="BK66" s="20">
        <v>2.9630429123779223E-2</v>
      </c>
    </row>
    <row r="67" spans="11:63" x14ac:dyDescent="0.2">
      <c r="M67" s="18">
        <v>2.7478143828521429E-2</v>
      </c>
      <c r="N67" s="19">
        <v>-3.5566673227175549E-2</v>
      </c>
      <c r="O67" s="19">
        <v>1.8021421270163568E-2</v>
      </c>
      <c r="P67" s="19">
        <v>2.5376649926668382E-2</v>
      </c>
      <c r="Q67" s="19">
        <v>1.8021421270163568E-2</v>
      </c>
      <c r="R67" s="19">
        <v>1.6970674319236378E-2</v>
      </c>
      <c r="S67" s="19">
        <v>2.5376649926668382E-2</v>
      </c>
      <c r="T67" s="19">
        <v>2.3275156024809618E-2</v>
      </c>
      <c r="U67" s="19">
        <v>4.639158894522577E-2</v>
      </c>
      <c r="V67" s="19">
        <v>2.8528890779448646E-2</v>
      </c>
      <c r="W67" s="19">
        <v>2.4325902975735447E-2</v>
      </c>
      <c r="X67" s="19">
        <v>-1.1399493355825463E-2</v>
      </c>
      <c r="Y67" s="19">
        <v>1.0666192613670189E-2</v>
      </c>
      <c r="Z67" s="19">
        <v>2.5376649926668382E-2</v>
      </c>
      <c r="AA67" s="19">
        <v>2.3275156024809618E-2</v>
      </c>
      <c r="AB67" s="19">
        <v>2.4325902975735447E-2</v>
      </c>
      <c r="AC67" s="19">
        <v>2.0122915172022318E-2</v>
      </c>
      <c r="AD67" s="19">
        <v>1.9072168221096496E-2</v>
      </c>
      <c r="AE67" s="19">
        <v>2.4325902975735447E-2</v>
      </c>
      <c r="AF67" s="19">
        <v>2.3275156024809618E-2</v>
      </c>
      <c r="AG67" s="19">
        <v>2.1173662122949508E-2</v>
      </c>
      <c r="AH67" s="19">
        <v>3.273187858316029E-2</v>
      </c>
      <c r="AI67" s="19">
        <v>2.0122915172022318E-2</v>
      </c>
      <c r="AJ67" s="19">
        <v>2.0122915172022318E-2</v>
      </c>
      <c r="AK67" s="19">
        <v>2.6427396877588438E-2</v>
      </c>
      <c r="AL67" s="19">
        <v>2.8528890779448646E-2</v>
      </c>
      <c r="AM67" s="19">
        <v>9.6154456627444151E-3</v>
      </c>
      <c r="AN67" s="19">
        <v>2.2224409073875323E-2</v>
      </c>
      <c r="AO67" s="19">
        <v>2.2602170062395732E-3</v>
      </c>
      <c r="AP67" s="19">
        <v>2.1173662122949508E-2</v>
      </c>
      <c r="AQ67" s="19">
        <v>2.6427396877588438E-2</v>
      </c>
      <c r="AR67" s="19">
        <v>1.6970674319236378E-2</v>
      </c>
      <c r="AS67" s="19">
        <v>3.273187858316029E-2</v>
      </c>
      <c r="AT67" s="19">
        <v>2.0122915172022318E-2</v>
      </c>
      <c r="AU67" s="19">
        <v>4.3617109080982264E-3</v>
      </c>
      <c r="AV67" s="19">
        <v>2.5376649926668382E-2</v>
      </c>
      <c r="AW67" s="19">
        <v>2.3275156024809618E-2</v>
      </c>
      <c r="AX67" s="19">
        <v>2.0122915172022318E-2</v>
      </c>
      <c r="AY67" s="19">
        <v>3.0630384681307299E-2</v>
      </c>
      <c r="AZ67" s="19">
        <v>1.9072168221096496E-2</v>
      </c>
      <c r="BA67" s="19">
        <v>1.9072168221096496E-2</v>
      </c>
      <c r="BB67" s="19">
        <v>1.2767686515524623E-2</v>
      </c>
      <c r="BC67" s="19">
        <v>2.6427396877588438E-2</v>
      </c>
      <c r="BD67" s="19">
        <v>2.0122915172022318E-2</v>
      </c>
      <c r="BE67" s="19">
        <v>1.5919927368303444E-2</v>
      </c>
      <c r="BF67" s="19">
        <v>2.1173662122949508E-2</v>
      </c>
      <c r="BG67" s="19">
        <v>1.5919927368303444E-2</v>
      </c>
      <c r="BH67" s="19">
        <v>1.2767686515524623E-2</v>
      </c>
      <c r="BI67" s="19">
        <v>2.6427396877588438E-2</v>
      </c>
      <c r="BJ67" s="19">
        <v>1.9072168221096496E-2</v>
      </c>
      <c r="BK67" s="20">
        <v>9.6154456627444151E-3</v>
      </c>
    </row>
    <row r="68" spans="11:63" x14ac:dyDescent="0.2">
      <c r="M68" s="18">
        <v>1.8989632206823148E-2</v>
      </c>
      <c r="N68" s="19">
        <v>2.3941793063158912E-2</v>
      </c>
      <c r="O68" s="19">
        <v>1.9732456335270293E-2</v>
      </c>
      <c r="P68" s="19">
        <v>1.9154704235371189E-2</v>
      </c>
      <c r="Q68" s="19">
        <v>1.9732456335270293E-2</v>
      </c>
      <c r="R68" s="19">
        <v>1.9814992349543592E-2</v>
      </c>
      <c r="S68" s="19">
        <v>1.9154704235371189E-2</v>
      </c>
      <c r="T68" s="19">
        <v>1.9319776263913624E-2</v>
      </c>
      <c r="U68" s="19">
        <v>1.750398394991759E-2</v>
      </c>
      <c r="V68" s="19">
        <v>1.8907096192549822E-2</v>
      </c>
      <c r="W68" s="19">
        <v>1.9237240249638854E-2</v>
      </c>
      <c r="X68" s="19">
        <v>2.2043464734896379E-2</v>
      </c>
      <c r="Y68" s="19">
        <v>2.0310208435180721E-2</v>
      </c>
      <c r="Z68" s="19">
        <v>1.9154704235371189E-2</v>
      </c>
      <c r="AA68" s="19">
        <v>1.9319776263913624E-2</v>
      </c>
      <c r="AB68" s="19">
        <v>1.9237240249638854E-2</v>
      </c>
      <c r="AC68" s="19">
        <v>1.9567384306727872E-2</v>
      </c>
      <c r="AD68" s="19">
        <v>1.9649920321002635E-2</v>
      </c>
      <c r="AE68" s="19">
        <v>1.9237240249638854E-2</v>
      </c>
      <c r="AF68" s="19">
        <v>1.9319776263913624E-2</v>
      </c>
      <c r="AG68" s="19">
        <v>1.9484848292454574E-2</v>
      </c>
      <c r="AH68" s="19">
        <v>1.857695213545929E-2</v>
      </c>
      <c r="AI68" s="19">
        <v>1.9567384306727872E-2</v>
      </c>
      <c r="AJ68" s="19">
        <v>1.9567384306727872E-2</v>
      </c>
      <c r="AK68" s="19">
        <v>1.9072168221090813E-2</v>
      </c>
      <c r="AL68" s="19">
        <v>1.8907096192549822E-2</v>
      </c>
      <c r="AM68" s="19">
        <v>2.0392744449455491E-2</v>
      </c>
      <c r="AN68" s="19">
        <v>1.9402312278179817E-2</v>
      </c>
      <c r="AO68" s="19">
        <v>2.0970496549354456E-2</v>
      </c>
      <c r="AP68" s="19">
        <v>1.9484848292454574E-2</v>
      </c>
      <c r="AQ68" s="19">
        <v>1.9072168221090813E-2</v>
      </c>
      <c r="AR68" s="19">
        <v>1.9814992349543592E-2</v>
      </c>
      <c r="AS68" s="19">
        <v>1.857695213545929E-2</v>
      </c>
      <c r="AT68" s="19">
        <v>1.9567384306727872E-2</v>
      </c>
      <c r="AU68" s="19">
        <v>2.0805424520812243E-2</v>
      </c>
      <c r="AV68" s="19">
        <v>1.9154704235371189E-2</v>
      </c>
      <c r="AW68" s="19">
        <v>1.9319776263913624E-2</v>
      </c>
      <c r="AX68" s="19">
        <v>1.9567384306727872E-2</v>
      </c>
      <c r="AY68" s="19">
        <v>1.8742024164007387E-2</v>
      </c>
      <c r="AZ68" s="19">
        <v>1.9649920321002635E-2</v>
      </c>
      <c r="BA68" s="19">
        <v>1.9649920321002635E-2</v>
      </c>
      <c r="BB68" s="19">
        <v>2.0145136406634068E-2</v>
      </c>
      <c r="BC68" s="19">
        <v>1.9072168221090813E-2</v>
      </c>
      <c r="BD68" s="19">
        <v>1.9567384306727872E-2</v>
      </c>
      <c r="BE68" s="19">
        <v>1.9897528363811257E-2</v>
      </c>
      <c r="BF68" s="19">
        <v>1.9484848292454574E-2</v>
      </c>
      <c r="BG68" s="19">
        <v>1.9897528363811257E-2</v>
      </c>
      <c r="BH68" s="19">
        <v>2.0145136406634068E-2</v>
      </c>
      <c r="BI68" s="19">
        <v>1.9072168221090813E-2</v>
      </c>
      <c r="BJ68" s="19">
        <v>1.9649920321002635E-2</v>
      </c>
      <c r="BK68" s="20">
        <v>2.0392744449455491E-2</v>
      </c>
    </row>
    <row r="69" spans="11:63" x14ac:dyDescent="0.2">
      <c r="M69" s="21">
        <v>8.0758315503539624E-3</v>
      </c>
      <c r="N69" s="22">
        <v>0.10045267829358906</v>
      </c>
      <c r="O69" s="22">
        <v>2.1932358561836063E-2</v>
      </c>
      <c r="P69" s="22">
        <v>1.1155059775131981E-2</v>
      </c>
      <c r="Q69" s="22">
        <v>2.1932358561836063E-2</v>
      </c>
      <c r="R69" s="22">
        <v>2.3471972674224295E-2</v>
      </c>
      <c r="S69" s="22">
        <v>1.1155059775131981E-2</v>
      </c>
      <c r="T69" s="22">
        <v>1.4234287999904449E-2</v>
      </c>
      <c r="U69" s="22">
        <v>-1.9637222472621119E-2</v>
      </c>
      <c r="V69" s="22">
        <v>6.5362174379657301E-3</v>
      </c>
      <c r="W69" s="22">
        <v>1.2694673887514663E-2</v>
      </c>
      <c r="X69" s="22">
        <v>6.5041553708681477E-2</v>
      </c>
      <c r="Y69" s="22">
        <v>3.2709657348551247E-2</v>
      </c>
      <c r="Z69" s="22">
        <v>1.1155059775131981E-2</v>
      </c>
      <c r="AA69" s="22">
        <v>1.4234287999904449E-2</v>
      </c>
      <c r="AB69" s="22">
        <v>1.2694673887514663E-2</v>
      </c>
      <c r="AC69" s="22">
        <v>1.8853130337063595E-2</v>
      </c>
      <c r="AD69" s="22">
        <v>2.0392744449453382E-2</v>
      </c>
      <c r="AE69" s="22">
        <v>1.2694673887514663E-2</v>
      </c>
      <c r="AF69" s="22">
        <v>1.4234287999904449E-2</v>
      </c>
      <c r="AG69" s="22">
        <v>1.7313516224675363E-2</v>
      </c>
      <c r="AH69" s="22">
        <v>3.777609884152433E-4</v>
      </c>
      <c r="AI69" s="22">
        <v>1.8853130337063595E-2</v>
      </c>
      <c r="AJ69" s="22">
        <v>1.8853130337063595E-2</v>
      </c>
      <c r="AK69" s="22">
        <v>9.6154456627366436E-3</v>
      </c>
      <c r="AL69" s="22">
        <v>6.5362174379657301E-3</v>
      </c>
      <c r="AM69" s="22">
        <v>3.4249271460941033E-2</v>
      </c>
      <c r="AN69" s="22">
        <v>1.5773902112285576E-2</v>
      </c>
      <c r="AO69" s="22">
        <v>4.5026570247645115E-2</v>
      </c>
      <c r="AP69" s="22">
        <v>1.7313516224675363E-2</v>
      </c>
      <c r="AQ69" s="22">
        <v>9.6154456627366436E-3</v>
      </c>
      <c r="AR69" s="22">
        <v>2.3471972674224295E-2</v>
      </c>
      <c r="AS69" s="22">
        <v>3.777609884152433E-4</v>
      </c>
      <c r="AT69" s="22">
        <v>1.8853130337063595E-2</v>
      </c>
      <c r="AU69" s="22">
        <v>4.1947342022872647E-2</v>
      </c>
      <c r="AV69" s="22">
        <v>1.1155059775131981E-2</v>
      </c>
      <c r="AW69" s="22">
        <v>1.4234287999904449E-2</v>
      </c>
      <c r="AX69" s="22">
        <v>1.8853130337063595E-2</v>
      </c>
      <c r="AY69" s="22">
        <v>3.4569892131932622E-3</v>
      </c>
      <c r="AZ69" s="22">
        <v>2.0392744449453382E-2</v>
      </c>
      <c r="BA69" s="22">
        <v>2.0392744449453382E-2</v>
      </c>
      <c r="BB69" s="22">
        <v>2.9630429123774782E-2</v>
      </c>
      <c r="BC69" s="22">
        <v>9.6154456627366436E-3</v>
      </c>
      <c r="BD69" s="22">
        <v>1.8853130337063595E-2</v>
      </c>
      <c r="BE69" s="22">
        <v>2.5011586786606976E-2</v>
      </c>
      <c r="BF69" s="22">
        <v>1.7313516224675363E-2</v>
      </c>
      <c r="BG69" s="22">
        <v>2.5011586786606976E-2</v>
      </c>
      <c r="BH69" s="22">
        <v>2.9630429123774782E-2</v>
      </c>
      <c r="BI69" s="22">
        <v>9.6154456627366436E-3</v>
      </c>
      <c r="BJ69" s="22">
        <v>2.0392744449453382E-2</v>
      </c>
      <c r="BK69" s="23">
        <v>3.4249271460941033E-2</v>
      </c>
    </row>
    <row r="71" spans="11:63" x14ac:dyDescent="0.2">
      <c r="K71" s="3" t="s">
        <v>84</v>
      </c>
    </row>
    <row r="72" spans="11:63" x14ac:dyDescent="0.2">
      <c r="N72" s="3" t="s">
        <v>83</v>
      </c>
      <c r="O72" s="3" t="s">
        <v>145</v>
      </c>
      <c r="P72" s="3" t="s">
        <v>156</v>
      </c>
      <c r="Q72" s="3" t="s">
        <v>130</v>
      </c>
      <c r="R72" s="3" t="s">
        <v>164</v>
      </c>
      <c r="S72" s="3" t="s">
        <v>165</v>
      </c>
    </row>
    <row r="73" spans="11:63" x14ac:dyDescent="0.2">
      <c r="L73">
        <v>0</v>
      </c>
      <c r="M73" s="25" t="s">
        <v>75</v>
      </c>
      <c r="N73" s="26" cm="1">
        <f t="array" ref="N73:N74">MMULT( $M$10:$N$11, MMULT( TRANSPOSE($B$4:$C$54), $D$4:$D$54 ) )</f>
        <v>-93.426013129472267</v>
      </c>
      <c r="O73" s="26">
        <f>$M$82*SQRT(VLOOKUP(M73,$L$10:$N$11,L73+2,0))</f>
        <v>207.81259764732175</v>
      </c>
      <c r="P73" s="6">
        <f>N73/O73</f>
        <v>-0.44956857373981401</v>
      </c>
      <c r="Q73" s="26">
        <f>TDIST(ABS(P73),$P$3-$P$4,2)</f>
        <v>0.65496445930719904</v>
      </c>
      <c r="R73" s="6">
        <f>N73-(TINV(0.05,$P$3-$P$4-1))*(O73)</f>
        <v>-511.04106332503198</v>
      </c>
      <c r="S73" s="6">
        <f>N73+(TINV(0.05,$P$3-$P$4-1))*(O73)</f>
        <v>324.18903706608745</v>
      </c>
    </row>
    <row r="74" spans="11:63" x14ac:dyDescent="0.2">
      <c r="L74">
        <v>1</v>
      </c>
      <c r="M74" s="25" t="s">
        <v>66</v>
      </c>
      <c r="N74" s="26">
        <v>4.219098198807842</v>
      </c>
      <c r="O74" s="26">
        <f>$M$82*SQRT(VLOOKUP(M74,$L$10:$N$11,L74+2,0))</f>
        <v>4.0777260232862558</v>
      </c>
      <c r="P74" s="6">
        <f>N74/O74</f>
        <v>1.0346693658951744</v>
      </c>
      <c r="Q74" s="26">
        <f>TDIST(ABS(P74),$P$3-$P$4,2)</f>
        <v>0.30580185987913722</v>
      </c>
      <c r="R74" s="6">
        <f>N74-(TINV(0.05,$P$3-$P$4-1))*(O74)</f>
        <v>-3.9753990413857032</v>
      </c>
      <c r="S74" s="6">
        <f>N74+(TINV(0.05,$P$3-$P$4-1))*(O74)</f>
        <v>12.413595439001387</v>
      </c>
    </row>
    <row r="76" spans="11:63" x14ac:dyDescent="0.2">
      <c r="K76" s="3" t="s">
        <v>92</v>
      </c>
    </row>
    <row r="77" spans="11:63" x14ac:dyDescent="0.2">
      <c r="L77" s="6"/>
      <c r="M77" s="38" t="s">
        <v>95</v>
      </c>
      <c r="N77" s="38" t="s">
        <v>96</v>
      </c>
      <c r="O77" s="38" t="s">
        <v>97</v>
      </c>
      <c r="P77" s="38" t="s">
        <v>98</v>
      </c>
      <c r="Q77" s="38" t="s">
        <v>99</v>
      </c>
    </row>
    <row r="78" spans="11:63" x14ac:dyDescent="0.2">
      <c r="L78" s="38" t="s">
        <v>93</v>
      </c>
      <c r="M78" s="6">
        <f>P4</f>
        <v>1</v>
      </c>
      <c r="N78" s="36">
        <f>N80-N79</f>
        <v>1099.5093997222939</v>
      </c>
      <c r="O78" s="6">
        <f>N78/M78</f>
        <v>1099.5093997222939</v>
      </c>
      <c r="P78" s="26">
        <f>O78/O79</f>
        <v>1.0705406967221818</v>
      </c>
      <c r="Q78" s="26">
        <f>FDIST(P78,M78,M79)</f>
        <v>0.30590292673343661</v>
      </c>
    </row>
    <row r="79" spans="11:63" x14ac:dyDescent="0.2">
      <c r="L79" s="38" t="s">
        <v>88</v>
      </c>
      <c r="M79" s="6">
        <f>M80-M78</f>
        <v>49</v>
      </c>
      <c r="N79" s="26">
        <f>G55</f>
        <v>50325.934129689478</v>
      </c>
      <c r="O79" s="6">
        <f>N79/M79</f>
        <v>1027.0598801977444</v>
      </c>
      <c r="P79" s="6"/>
      <c r="Q79" s="6"/>
    </row>
    <row r="80" spans="11:63" x14ac:dyDescent="0.2">
      <c r="L80" s="38" t="s">
        <v>94</v>
      </c>
      <c r="M80" s="6">
        <f>P3-1</f>
        <v>50</v>
      </c>
      <c r="N80" s="26">
        <f>H55</f>
        <v>51425.443529411772</v>
      </c>
      <c r="O80" s="6"/>
      <c r="P80" s="6"/>
      <c r="Q80" s="6"/>
    </row>
    <row r="82" spans="12:14" ht="13.5" x14ac:dyDescent="0.25">
      <c r="L82" s="42" t="s">
        <v>146</v>
      </c>
      <c r="M82" s="6" cm="1">
        <f t="array" ref="M82">SQRT((MMULT(TRANSPOSE(F4:F54),F4:F54))/($P$3-$P$4-1))</f>
        <v>32.047774964851214</v>
      </c>
    </row>
    <row r="84" spans="12:14" x14ac:dyDescent="0.2">
      <c r="L84" s="38" t="s">
        <v>153</v>
      </c>
      <c r="M84" s="26">
        <f>N78/N80</f>
        <v>2.1380649815756107E-2</v>
      </c>
      <c r="N84" s="26">
        <f>1-N79/N80</f>
        <v>2.1380649815756159E-2</v>
      </c>
    </row>
    <row r="85" spans="12:14" x14ac:dyDescent="0.2">
      <c r="L85" s="38" t="s">
        <v>155</v>
      </c>
      <c r="M85" s="26">
        <f>1-(N79/(P3-P4-1))/(N80/(P3-1))</f>
        <v>1.4088263426081937E-3</v>
      </c>
      <c r="N85" s="6"/>
    </row>
  </sheetData>
  <mergeCells count="1">
    <mergeCell ref="B1:C1"/>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62970-6B61-4605-A1E0-096BF1631151}">
  <dimension ref="A1:BO89"/>
  <sheetViews>
    <sheetView workbookViewId="0"/>
  </sheetViews>
  <sheetFormatPr defaultColWidth="11.42578125" defaultRowHeight="12.75" x14ac:dyDescent="0.2"/>
  <cols>
    <col min="1" max="1" width="9.140625" style="1" customWidth="1"/>
    <col min="3" max="8" width="9.140625" style="1" customWidth="1"/>
    <col min="9" max="12" width="14.85546875" style="1" customWidth="1"/>
    <col min="13" max="14" width="8.85546875" customWidth="1"/>
    <col min="15" max="15" width="15.7109375" customWidth="1"/>
    <col min="16" max="16" width="21.5703125" customWidth="1"/>
    <col min="17" max="17" width="8.85546875" customWidth="1"/>
    <col min="18" max="18" width="11.140625" customWidth="1"/>
    <col min="19" max="260" width="8.85546875" customWidth="1"/>
  </cols>
  <sheetData>
    <row r="1" spans="1:23" x14ac:dyDescent="0.2">
      <c r="B1" s="48" t="s">
        <v>77</v>
      </c>
      <c r="C1" s="48"/>
      <c r="D1" s="48"/>
      <c r="E1" s="48"/>
      <c r="F1" s="48"/>
      <c r="G1" s="48"/>
      <c r="H1" s="14" t="s">
        <v>78</v>
      </c>
      <c r="I1" s="28" t="s">
        <v>85</v>
      </c>
      <c r="J1" s="28" t="s">
        <v>88</v>
      </c>
      <c r="K1" s="35" t="s">
        <v>101</v>
      </c>
      <c r="L1" s="35" t="s">
        <v>105</v>
      </c>
      <c r="N1" s="4" t="s">
        <v>91</v>
      </c>
      <c r="O1" s="3" t="s">
        <v>59</v>
      </c>
    </row>
    <row r="2" spans="1:23" x14ac:dyDescent="0.2">
      <c r="A2" s="5" t="s">
        <v>76</v>
      </c>
      <c r="B2" s="12" t="s">
        <v>61</v>
      </c>
      <c r="C2" s="12" t="s">
        <v>62</v>
      </c>
      <c r="D2" s="12" t="s">
        <v>63</v>
      </c>
      <c r="E2" s="12" t="s">
        <v>64</v>
      </c>
      <c r="F2" s="12" t="s">
        <v>65</v>
      </c>
      <c r="G2" s="12" t="s">
        <v>67</v>
      </c>
      <c r="H2" s="12" t="s">
        <v>68</v>
      </c>
      <c r="I2" s="30" t="s">
        <v>86</v>
      </c>
      <c r="J2" s="30" t="s">
        <v>90</v>
      </c>
      <c r="K2" s="30" t="s">
        <v>102</v>
      </c>
      <c r="L2" s="30"/>
      <c r="O2" s="2" t="s">
        <v>60</v>
      </c>
    </row>
    <row r="3" spans="1:23" x14ac:dyDescent="0.2">
      <c r="A3" s="1" t="s">
        <v>0</v>
      </c>
      <c r="B3" s="7" t="s">
        <v>75</v>
      </c>
      <c r="C3" s="13" t="s">
        <v>1</v>
      </c>
      <c r="D3" s="13" t="s">
        <v>2</v>
      </c>
      <c r="E3" s="13" t="s">
        <v>3</v>
      </c>
      <c r="F3" s="13" t="s">
        <v>4</v>
      </c>
      <c r="G3" s="13" t="s">
        <v>6</v>
      </c>
      <c r="H3" s="13" t="s">
        <v>7</v>
      </c>
      <c r="I3" s="31" t="s">
        <v>87</v>
      </c>
      <c r="J3" s="31" t="s">
        <v>89</v>
      </c>
      <c r="K3" s="31" t="s">
        <v>103</v>
      </c>
      <c r="L3" s="31"/>
      <c r="O3" t="s">
        <v>61</v>
      </c>
      <c r="P3" t="s">
        <v>69</v>
      </c>
      <c r="S3" s="8" t="s">
        <v>71</v>
      </c>
      <c r="T3" s="6">
        <v>51</v>
      </c>
      <c r="V3" s="37" t="s">
        <v>109</v>
      </c>
    </row>
    <row r="4" spans="1:23" x14ac:dyDescent="0.2">
      <c r="A4" s="1" t="s">
        <v>8</v>
      </c>
      <c r="B4" s="6">
        <v>1</v>
      </c>
      <c r="C4" s="11">
        <v>27</v>
      </c>
      <c r="D4" s="11">
        <v>41.3</v>
      </c>
      <c r="E4" s="10">
        <v>2948</v>
      </c>
      <c r="F4" s="11">
        <v>26.2</v>
      </c>
      <c r="G4" s="11">
        <v>42.7</v>
      </c>
      <c r="H4" s="11">
        <v>89.8</v>
      </c>
      <c r="I4" s="29" cm="1">
        <f t="array" ref="I4:I54">MMULT($B$4:$G$54,$R$73:$R$78)</f>
        <v>94.545203788698899</v>
      </c>
      <c r="J4" s="29">
        <f>H4-I4</f>
        <v>-4.7452037886989018</v>
      </c>
      <c r="K4" s="29">
        <f>J4^2</f>
        <v>22.516958996282412</v>
      </c>
      <c r="L4" s="29">
        <f>(H4-$H$56)^2</f>
        <v>1007.5022837370238</v>
      </c>
      <c r="O4" s="2" t="s">
        <v>108</v>
      </c>
      <c r="P4" s="2" t="s">
        <v>106</v>
      </c>
      <c r="S4" s="8" t="s">
        <v>72</v>
      </c>
      <c r="T4" s="6">
        <v>5</v>
      </c>
      <c r="U4" s="2" t="s">
        <v>154</v>
      </c>
    </row>
    <row r="5" spans="1:23" x14ac:dyDescent="0.2">
      <c r="A5" s="1" t="s">
        <v>9</v>
      </c>
      <c r="B5" s="6">
        <v>1</v>
      </c>
      <c r="C5" s="11">
        <v>22.9</v>
      </c>
      <c r="D5" s="11">
        <v>66.7</v>
      </c>
      <c r="E5" s="10">
        <v>4644</v>
      </c>
      <c r="F5" s="11">
        <v>3</v>
      </c>
      <c r="G5" s="11">
        <v>41.8</v>
      </c>
      <c r="H5" s="11">
        <v>121.3</v>
      </c>
      <c r="I5" s="29">
        <v>104.66700663461472</v>
      </c>
      <c r="J5" s="29">
        <f t="shared" ref="J5:J54" si="0">H5-I5</f>
        <v>16.632993365385275</v>
      </c>
      <c r="K5" s="29">
        <f t="shared" ref="K5:K54" si="1">J5^2</f>
        <v>276.65646829295059</v>
      </c>
      <c r="L5" s="29">
        <f t="shared" ref="L5:L54" si="2">(H5-$H$56)^2</f>
        <v>5.8166089965394942E-2</v>
      </c>
    </row>
    <row r="6" spans="1:23" x14ac:dyDescent="0.2">
      <c r="A6" s="1" t="s">
        <v>10</v>
      </c>
      <c r="B6" s="6">
        <v>1</v>
      </c>
      <c r="C6" s="11">
        <v>26.3</v>
      </c>
      <c r="D6" s="11">
        <v>58.1</v>
      </c>
      <c r="E6" s="10">
        <v>3665</v>
      </c>
      <c r="F6" s="11">
        <v>3</v>
      </c>
      <c r="G6" s="11">
        <v>38.5</v>
      </c>
      <c r="H6" s="11">
        <v>115.2</v>
      </c>
      <c r="I6" s="29">
        <v>110.92411702452955</v>
      </c>
      <c r="J6" s="29">
        <f t="shared" si="0"/>
        <v>4.2758829754704522</v>
      </c>
      <c r="K6" s="29">
        <f t="shared" si="1"/>
        <v>18.283175219918046</v>
      </c>
      <c r="L6" s="29">
        <f t="shared" si="2"/>
        <v>40.210519031141715</v>
      </c>
      <c r="O6" s="3" t="s">
        <v>79</v>
      </c>
    </row>
    <row r="7" spans="1:23" x14ac:dyDescent="0.2">
      <c r="A7" s="1" t="s">
        <v>11</v>
      </c>
      <c r="B7" s="6">
        <v>1</v>
      </c>
      <c r="C7" s="11">
        <v>29.1</v>
      </c>
      <c r="D7" s="11">
        <v>39.9</v>
      </c>
      <c r="E7" s="10">
        <v>2878</v>
      </c>
      <c r="F7" s="11">
        <v>18.3</v>
      </c>
      <c r="G7" s="11">
        <v>38.799999999999997</v>
      </c>
      <c r="H7" s="11">
        <v>100.3</v>
      </c>
      <c r="I7" s="29">
        <v>112.14622424789543</v>
      </c>
      <c r="J7" s="29">
        <f t="shared" si="0"/>
        <v>-11.846224247895435</v>
      </c>
      <c r="K7" s="29">
        <f t="shared" si="1"/>
        <v>140.33302893142576</v>
      </c>
      <c r="L7" s="29">
        <f t="shared" si="2"/>
        <v>451.18757785467102</v>
      </c>
      <c r="O7" s="3" t="s">
        <v>80</v>
      </c>
    </row>
    <row r="8" spans="1:23" x14ac:dyDescent="0.2">
      <c r="A8" s="1" t="s">
        <v>12</v>
      </c>
      <c r="B8" s="6">
        <v>1</v>
      </c>
      <c r="C8" s="11">
        <v>28.1</v>
      </c>
      <c r="D8" s="11">
        <v>62.6</v>
      </c>
      <c r="E8" s="10">
        <v>4493</v>
      </c>
      <c r="F8" s="11">
        <v>7</v>
      </c>
      <c r="G8" s="11">
        <v>39.700000000000003</v>
      </c>
      <c r="H8" s="11">
        <v>123</v>
      </c>
      <c r="I8" s="29">
        <v>131.49024250046753</v>
      </c>
      <c r="J8" s="29">
        <f t="shared" si="0"/>
        <v>-8.4902425004675308</v>
      </c>
      <c r="K8" s="29">
        <f t="shared" si="1"/>
        <v>72.084217716745144</v>
      </c>
      <c r="L8" s="29">
        <f t="shared" si="2"/>
        <v>2.1281660899654242</v>
      </c>
    </row>
    <row r="9" spans="1:23" x14ac:dyDescent="0.2">
      <c r="A9" s="1" t="s">
        <v>13</v>
      </c>
      <c r="B9" s="6">
        <v>1</v>
      </c>
      <c r="C9" s="11">
        <v>26.2</v>
      </c>
      <c r="D9" s="11">
        <v>63.9</v>
      </c>
      <c r="E9" s="10">
        <v>3855</v>
      </c>
      <c r="F9" s="11">
        <v>3</v>
      </c>
      <c r="G9" s="11">
        <v>31.1</v>
      </c>
      <c r="H9" s="11">
        <v>124.8</v>
      </c>
      <c r="I9" s="29">
        <v>137.88682234318105</v>
      </c>
      <c r="J9" s="29">
        <f t="shared" si="0"/>
        <v>-13.086822343181055</v>
      </c>
      <c r="K9" s="29">
        <f t="shared" si="1"/>
        <v>171.26491904198286</v>
      </c>
      <c r="L9" s="29">
        <f t="shared" si="2"/>
        <v>10.619930795847791</v>
      </c>
      <c r="P9" s="3" t="s">
        <v>81</v>
      </c>
      <c r="Q9" s="2" t="s">
        <v>74</v>
      </c>
      <c r="R9" s="2" t="s">
        <v>148</v>
      </c>
      <c r="S9" s="2" t="s">
        <v>149</v>
      </c>
      <c r="T9" s="2" t="s">
        <v>150</v>
      </c>
      <c r="U9" s="2" t="s">
        <v>151</v>
      </c>
      <c r="V9" s="2" t="s">
        <v>152</v>
      </c>
    </row>
    <row r="10" spans="1:23" x14ac:dyDescent="0.2">
      <c r="A10" s="1" t="s">
        <v>14</v>
      </c>
      <c r="B10" s="6">
        <v>1</v>
      </c>
      <c r="C10" s="11">
        <v>29.1</v>
      </c>
      <c r="D10" s="11">
        <v>56</v>
      </c>
      <c r="E10" s="10">
        <v>4917</v>
      </c>
      <c r="F10" s="11">
        <v>6</v>
      </c>
      <c r="G10" s="11">
        <v>45.5</v>
      </c>
      <c r="H10" s="11">
        <v>120</v>
      </c>
      <c r="I10" s="29">
        <v>125.12606117580404</v>
      </c>
      <c r="J10" s="29">
        <f t="shared" si="0"/>
        <v>-5.1260611758040397</v>
      </c>
      <c r="K10" s="29">
        <f t="shared" si="1"/>
        <v>26.276503178085495</v>
      </c>
      <c r="L10" s="29">
        <f t="shared" si="2"/>
        <v>2.3752249134947818</v>
      </c>
      <c r="P10" s="2" t="s">
        <v>74</v>
      </c>
      <c r="Q10" s="15" cm="1">
        <f t="array" ref="Q10:V15">MINVERSE( MMULT(TRANSPOSE($B$4:$G$54), $B$4:$G$54) )</f>
        <v>8.3193299863916046</v>
      </c>
      <c r="R10" s="16">
        <v>-0.19335637992465515</v>
      </c>
      <c r="S10" s="16">
        <v>-5.1670493417857989E-2</v>
      </c>
      <c r="T10" s="16">
        <v>3.7991577880969131E-4</v>
      </c>
      <c r="U10" s="16">
        <v>-2.0967723021629376E-2</v>
      </c>
      <c r="V10" s="16">
        <v>-3.8424902164995459E-2</v>
      </c>
      <c r="W10" s="17"/>
    </row>
    <row r="11" spans="1:23" x14ac:dyDescent="0.2">
      <c r="A11" s="1" t="s">
        <v>15</v>
      </c>
      <c r="B11" s="6">
        <v>1</v>
      </c>
      <c r="C11" s="11">
        <v>26.8</v>
      </c>
      <c r="D11" s="11">
        <v>54.6</v>
      </c>
      <c r="E11" s="10">
        <v>4524</v>
      </c>
      <c r="F11" s="11">
        <v>14.3</v>
      </c>
      <c r="G11" s="11">
        <v>41.3</v>
      </c>
      <c r="H11" s="11">
        <v>155</v>
      </c>
      <c r="I11" s="29">
        <v>124.34540433695256</v>
      </c>
      <c r="J11" s="29">
        <f t="shared" si="0"/>
        <v>30.654595663047445</v>
      </c>
      <c r="K11" s="29">
        <f t="shared" si="1"/>
        <v>939.70423526492721</v>
      </c>
      <c r="L11" s="29">
        <f t="shared" si="2"/>
        <v>1119.4928719723189</v>
      </c>
      <c r="P11" s="2" t="s">
        <v>148</v>
      </c>
      <c r="Q11" s="18">
        <v>-0.19335637992465055</v>
      </c>
      <c r="R11" s="19">
        <v>7.3609900911236993E-3</v>
      </c>
      <c r="S11" s="19">
        <v>9.2223231061302157E-4</v>
      </c>
      <c r="T11" s="19">
        <v>-1.2097422410710415E-5</v>
      </c>
      <c r="U11" s="19">
        <v>3.2685088686081575E-4</v>
      </c>
      <c r="V11" s="19">
        <v>-4.0909337844648028E-4</v>
      </c>
      <c r="W11" s="20"/>
    </row>
    <row r="12" spans="1:23" x14ac:dyDescent="0.2">
      <c r="A12" s="1" t="s">
        <v>16</v>
      </c>
      <c r="B12" s="6">
        <v>1</v>
      </c>
      <c r="C12" s="11">
        <v>28.4</v>
      </c>
      <c r="D12" s="11">
        <v>55.2</v>
      </c>
      <c r="E12" s="10">
        <v>5079</v>
      </c>
      <c r="F12" s="11">
        <v>71.099999999999994</v>
      </c>
      <c r="G12" s="11">
        <v>32.6</v>
      </c>
      <c r="H12" s="11">
        <v>200.4</v>
      </c>
      <c r="I12" s="29">
        <v>187.67720839324994</v>
      </c>
      <c r="J12" s="29">
        <f t="shared" si="0"/>
        <v>12.722791606750064</v>
      </c>
      <c r="K12" s="29">
        <f t="shared" si="1"/>
        <v>161.86942626878988</v>
      </c>
      <c r="L12" s="29">
        <f t="shared" si="2"/>
        <v>6218.7140484429092</v>
      </c>
      <c r="P12" s="2" t="s">
        <v>149</v>
      </c>
      <c r="Q12" s="18">
        <v>-5.1670493417858433E-2</v>
      </c>
      <c r="R12" s="19">
        <v>9.2223231061305659E-4</v>
      </c>
      <c r="S12" s="19">
        <v>8.3518615214296502E-4</v>
      </c>
      <c r="T12" s="19">
        <v>-7.0763428056650984E-6</v>
      </c>
      <c r="U12" s="19">
        <v>2.8362495431835639E-4</v>
      </c>
      <c r="V12" s="19">
        <v>1.5101359979877664E-4</v>
      </c>
      <c r="W12" s="20"/>
    </row>
    <row r="13" spans="1:23" x14ac:dyDescent="0.2">
      <c r="A13" s="1" t="s">
        <v>17</v>
      </c>
      <c r="B13" s="6">
        <v>1</v>
      </c>
      <c r="C13" s="11">
        <v>32.299999999999997</v>
      </c>
      <c r="D13" s="11">
        <v>52.6</v>
      </c>
      <c r="E13" s="10">
        <v>3738</v>
      </c>
      <c r="F13" s="11">
        <v>15.3</v>
      </c>
      <c r="G13" s="11">
        <v>43.8</v>
      </c>
      <c r="H13" s="11">
        <v>123.6</v>
      </c>
      <c r="I13" s="29">
        <v>124.01398823369112</v>
      </c>
      <c r="J13" s="29">
        <f t="shared" si="0"/>
        <v>-0.41398823369112847</v>
      </c>
      <c r="K13" s="29">
        <f t="shared" si="1"/>
        <v>0.17138625763470039</v>
      </c>
      <c r="L13" s="29">
        <f t="shared" si="2"/>
        <v>4.2387543252595297</v>
      </c>
      <c r="P13" s="2" t="s">
        <v>150</v>
      </c>
      <c r="Q13" s="18">
        <v>3.7991577880968719E-4</v>
      </c>
      <c r="R13" s="19">
        <v>-1.2097422410710483E-5</v>
      </c>
      <c r="S13" s="19">
        <v>-7.0763428056650738E-6</v>
      </c>
      <c r="T13" s="19">
        <v>1.2227804059941405E-7</v>
      </c>
      <c r="U13" s="19">
        <v>-2.5522796736083793E-6</v>
      </c>
      <c r="V13" s="19">
        <v>-2.7907129934499691E-6</v>
      </c>
      <c r="W13" s="20"/>
    </row>
    <row r="14" spans="1:23" x14ac:dyDescent="0.2">
      <c r="A14" s="1" t="s">
        <v>18</v>
      </c>
      <c r="B14" s="6">
        <v>1</v>
      </c>
      <c r="C14" s="11">
        <v>25.9</v>
      </c>
      <c r="D14" s="11">
        <v>40.6</v>
      </c>
      <c r="E14" s="10">
        <v>3354</v>
      </c>
      <c r="F14" s="11">
        <v>25.9</v>
      </c>
      <c r="G14" s="11">
        <v>35.799999999999997</v>
      </c>
      <c r="H14" s="11">
        <v>109.9</v>
      </c>
      <c r="I14" s="29">
        <v>120.30797585001854</v>
      </c>
      <c r="J14" s="29">
        <f t="shared" si="0"/>
        <v>-10.407975850018531</v>
      </c>
      <c r="K14" s="29">
        <f t="shared" si="1"/>
        <v>108.32596129456896</v>
      </c>
      <c r="L14" s="29">
        <f t="shared" si="2"/>
        <v>135.51698961937683</v>
      </c>
      <c r="P14" s="2" t="s">
        <v>151</v>
      </c>
      <c r="Q14" s="18">
        <v>-2.0967723021629633E-2</v>
      </c>
      <c r="R14" s="19">
        <v>3.2685088686083179E-4</v>
      </c>
      <c r="S14" s="19">
        <v>2.8362495431835709E-4</v>
      </c>
      <c r="T14" s="19">
        <v>-2.5522796736083949E-6</v>
      </c>
      <c r="U14" s="19">
        <v>2.2448334366303803E-4</v>
      </c>
      <c r="V14" s="19">
        <v>1.1237932318049894E-4</v>
      </c>
      <c r="W14" s="20"/>
    </row>
    <row r="15" spans="1:23" x14ac:dyDescent="0.2">
      <c r="A15" s="1" t="s">
        <v>19</v>
      </c>
      <c r="B15" s="6">
        <v>1</v>
      </c>
      <c r="C15" s="11">
        <v>25</v>
      </c>
      <c r="D15" s="11">
        <v>61.9</v>
      </c>
      <c r="E15" s="10">
        <v>4623</v>
      </c>
      <c r="F15" s="11">
        <v>1</v>
      </c>
      <c r="G15" s="11">
        <v>36.700000000000003</v>
      </c>
      <c r="H15" s="11">
        <v>82.1</v>
      </c>
      <c r="I15" s="29">
        <v>129.18876522310302</v>
      </c>
      <c r="J15" s="29">
        <f t="shared" si="0"/>
        <v>-47.088765223103024</v>
      </c>
      <c r="K15" s="29">
        <f t="shared" si="1"/>
        <v>2217.3518102365169</v>
      </c>
      <c r="L15" s="29">
        <f t="shared" si="2"/>
        <v>1555.6064013840828</v>
      </c>
      <c r="P15" s="2" t="s">
        <v>152</v>
      </c>
      <c r="Q15" s="18">
        <v>-3.8424902164997693E-2</v>
      </c>
      <c r="R15" s="19">
        <v>-4.0909337844640526E-4</v>
      </c>
      <c r="S15" s="19">
        <v>1.5101359979878776E-4</v>
      </c>
      <c r="T15" s="19">
        <v>-2.7907129934500903E-6</v>
      </c>
      <c r="U15" s="19">
        <v>1.1237932318050315E-4</v>
      </c>
      <c r="V15" s="19">
        <v>1.3398890805515395E-3</v>
      </c>
      <c r="W15" s="20"/>
    </row>
    <row r="16" spans="1:23" x14ac:dyDescent="0.2">
      <c r="A16" s="1" t="s">
        <v>20</v>
      </c>
      <c r="B16" s="6">
        <v>1</v>
      </c>
      <c r="C16" s="11">
        <v>26.4</v>
      </c>
      <c r="D16" s="11">
        <v>59.5</v>
      </c>
      <c r="E16" s="10">
        <v>3290</v>
      </c>
      <c r="F16" s="11">
        <v>0.3</v>
      </c>
      <c r="G16" s="11">
        <v>33.6</v>
      </c>
      <c r="H16" s="11">
        <v>102.4</v>
      </c>
      <c r="I16" s="29">
        <v>119.0394644845635</v>
      </c>
      <c r="J16" s="29">
        <f t="shared" si="0"/>
        <v>-16.63946448456349</v>
      </c>
      <c r="K16" s="29">
        <f t="shared" si="1"/>
        <v>276.87177833304975</v>
      </c>
      <c r="L16" s="29">
        <f t="shared" si="2"/>
        <v>366.38463667820014</v>
      </c>
      <c r="Q16" s="21"/>
      <c r="R16" s="22"/>
      <c r="S16" s="22"/>
      <c r="T16" s="22"/>
      <c r="U16" s="22"/>
      <c r="V16" s="22"/>
      <c r="W16" s="23"/>
    </row>
    <row r="17" spans="1:67" x14ac:dyDescent="0.2">
      <c r="A17" s="1" t="s">
        <v>21</v>
      </c>
      <c r="B17" s="6">
        <v>1</v>
      </c>
      <c r="C17" s="11">
        <v>28.6</v>
      </c>
      <c r="D17" s="11">
        <v>52.6</v>
      </c>
      <c r="E17" s="10">
        <v>4507</v>
      </c>
      <c r="F17" s="11">
        <v>12.8</v>
      </c>
      <c r="G17" s="11">
        <v>41.4</v>
      </c>
      <c r="H17" s="11">
        <v>124.8</v>
      </c>
      <c r="I17" s="29">
        <v>130.76780250860833</v>
      </c>
      <c r="J17" s="29">
        <f t="shared" si="0"/>
        <v>-5.9678025086083295</v>
      </c>
      <c r="K17" s="29">
        <f t="shared" si="1"/>
        <v>35.614666781751872</v>
      </c>
      <c r="L17" s="29">
        <f t="shared" si="2"/>
        <v>10.619930795847791</v>
      </c>
    </row>
    <row r="18" spans="1:67" x14ac:dyDescent="0.2">
      <c r="A18" s="1" t="s">
        <v>22</v>
      </c>
      <c r="B18" s="6">
        <v>1</v>
      </c>
      <c r="C18" s="11">
        <v>27.2</v>
      </c>
      <c r="D18" s="11">
        <v>52.9</v>
      </c>
      <c r="E18" s="10">
        <v>3772</v>
      </c>
      <c r="F18" s="11">
        <v>6.9</v>
      </c>
      <c r="G18" s="11">
        <v>32.200000000000003</v>
      </c>
      <c r="H18" s="11">
        <v>134.6</v>
      </c>
      <c r="I18" s="29">
        <v>138.76205087948273</v>
      </c>
      <c r="J18" s="29">
        <f t="shared" si="0"/>
        <v>-4.1620508794827344</v>
      </c>
      <c r="K18" s="29">
        <f t="shared" si="1"/>
        <v>17.322667523403002</v>
      </c>
      <c r="L18" s="29">
        <f t="shared" si="2"/>
        <v>170.53287197231842</v>
      </c>
      <c r="P18" s="3" t="s">
        <v>82</v>
      </c>
    </row>
    <row r="19" spans="1:67" x14ac:dyDescent="0.2">
      <c r="A19" s="1" t="s">
        <v>23</v>
      </c>
      <c r="B19" s="6">
        <v>1</v>
      </c>
      <c r="C19" s="11">
        <v>28.8</v>
      </c>
      <c r="D19" s="11">
        <v>59</v>
      </c>
      <c r="E19" s="10">
        <v>3751</v>
      </c>
      <c r="F19" s="11">
        <v>1.2</v>
      </c>
      <c r="G19" s="11">
        <v>38.5</v>
      </c>
      <c r="H19" s="11">
        <v>108.5</v>
      </c>
      <c r="I19" s="29">
        <v>122.2711305041253</v>
      </c>
      <c r="J19" s="29">
        <f t="shared" si="0"/>
        <v>-13.771130504125296</v>
      </c>
      <c r="K19" s="29">
        <f t="shared" si="1"/>
        <v>189.64403536165023</v>
      </c>
      <c r="L19" s="29">
        <f t="shared" si="2"/>
        <v>170.07228373702398</v>
      </c>
      <c r="Q19" s="24" cm="1">
        <f t="array" ref="Q19:BO69">MMULT( $B$4:$G$54, MMULT($Q$10:$V$15, TRANSPOSE($B$4:$G$54) ) )</f>
        <v>0.14839286475519814</v>
      </c>
      <c r="R19" s="16">
        <v>-8.8408522549805191E-3</v>
      </c>
      <c r="S19" s="16">
        <v>1.5550926941822807E-2</v>
      </c>
      <c r="T19" s="16">
        <v>9.4123255943260431E-2</v>
      </c>
      <c r="U19" s="16">
        <v>-1.515759431980742E-2</v>
      </c>
      <c r="V19" s="16">
        <v>-5.6659086678585102E-2</v>
      </c>
      <c r="W19" s="16">
        <v>-7.8155270163476898E-4</v>
      </c>
      <c r="X19" s="16">
        <v>1.215071911971341E-2</v>
      </c>
      <c r="Y19" s="16">
        <v>5.4264833249274697E-2</v>
      </c>
      <c r="Z19" s="16">
        <v>7.9862598001605667E-2</v>
      </c>
      <c r="AA19" s="16">
        <v>6.2047758755482303E-2</v>
      </c>
      <c r="AB19" s="16">
        <v>-6.3139846395777743E-2</v>
      </c>
      <c r="AC19" s="16">
        <v>-9.3015048242260367E-3</v>
      </c>
      <c r="AD19" s="16">
        <v>6.5836619515685785E-3</v>
      </c>
      <c r="AE19" s="16">
        <v>-4.034410793496368E-2</v>
      </c>
      <c r="AF19" s="16">
        <v>3.0367716546815474E-3</v>
      </c>
      <c r="AG19" s="16">
        <v>1.0526857409360692E-2</v>
      </c>
      <c r="AH19" s="16">
        <v>-2.6202796168874276E-2</v>
      </c>
      <c r="AI19" s="16">
        <v>0.12254111840134299</v>
      </c>
      <c r="AJ19" s="16">
        <v>2.9847990089470887E-2</v>
      </c>
      <c r="AK19" s="16">
        <v>-2.8212569688782579E-2</v>
      </c>
      <c r="AL19" s="16">
        <v>-8.6333197928750577E-3</v>
      </c>
      <c r="AM19" s="16">
        <v>6.84084774195165E-3</v>
      </c>
      <c r="AN19" s="16">
        <v>1.030648902316951E-2</v>
      </c>
      <c r="AO19" s="16">
        <v>0.15469821059882283</v>
      </c>
      <c r="AP19" s="16">
        <v>2.9173623033897922E-3</v>
      </c>
      <c r="AQ19" s="16">
        <v>-1.4270016790085827E-2</v>
      </c>
      <c r="AR19" s="16">
        <v>-2.7933260551961492E-2</v>
      </c>
      <c r="AS19" s="16">
        <v>1.6431714212147508E-2</v>
      </c>
      <c r="AT19" s="16">
        <v>-3.69470390578793E-2</v>
      </c>
      <c r="AU19" s="16">
        <v>-1.0487192835286187E-2</v>
      </c>
      <c r="AV19" s="16">
        <v>7.8787851736214443E-2</v>
      </c>
      <c r="AW19" s="16">
        <v>-8.2670339863452832E-3</v>
      </c>
      <c r="AX19" s="16">
        <v>6.6875274542438357E-4</v>
      </c>
      <c r="AY19" s="16">
        <v>4.3409802365499087E-2</v>
      </c>
      <c r="AZ19" s="16">
        <v>6.4288618041034168E-4</v>
      </c>
      <c r="BA19" s="16">
        <v>4.668971399877872E-2</v>
      </c>
      <c r="BB19" s="16">
        <v>-7.6724136604054083E-2</v>
      </c>
      <c r="BC19" s="16">
        <v>5.271351125769369E-2</v>
      </c>
      <c r="BD19" s="16">
        <v>-1.2835965492455446E-3</v>
      </c>
      <c r="BE19" s="16">
        <v>8.4156249861940396E-2</v>
      </c>
      <c r="BF19" s="16">
        <v>3.8404917001931951E-2</v>
      </c>
      <c r="BG19" s="16">
        <v>9.860476366143632E-2</v>
      </c>
      <c r="BH19" s="16">
        <v>6.7663649856967517E-2</v>
      </c>
      <c r="BI19" s="16">
        <v>3.1048952407543864E-2</v>
      </c>
      <c r="BJ19" s="16">
        <v>2.8038176526270067E-2</v>
      </c>
      <c r="BK19" s="16">
        <v>-2.5578730547501205E-2</v>
      </c>
      <c r="BL19" s="16">
        <v>6.4105545538690883E-3</v>
      </c>
      <c r="BM19" s="16">
        <v>6.7678903645247465E-2</v>
      </c>
      <c r="BN19" s="16">
        <v>1.692928919151826E-2</v>
      </c>
      <c r="BO19" s="17">
        <v>-3.3207717460239983E-2</v>
      </c>
    </row>
    <row r="20" spans="1:67" x14ac:dyDescent="0.2">
      <c r="A20" s="1" t="s">
        <v>24</v>
      </c>
      <c r="B20" s="6">
        <v>1</v>
      </c>
      <c r="C20" s="11">
        <v>28.7</v>
      </c>
      <c r="D20" s="11">
        <v>59.9</v>
      </c>
      <c r="E20" s="10">
        <v>3853</v>
      </c>
      <c r="F20" s="11">
        <v>4.8</v>
      </c>
      <c r="G20" s="11">
        <v>38.9</v>
      </c>
      <c r="H20" s="11">
        <v>114</v>
      </c>
      <c r="I20" s="29">
        <v>123.6044440627397</v>
      </c>
      <c r="J20" s="29">
        <f t="shared" si="0"/>
        <v>-9.6044440627397023</v>
      </c>
      <c r="K20" s="29">
        <f t="shared" si="1"/>
        <v>92.245345754295926</v>
      </c>
      <c r="L20" s="29">
        <f t="shared" si="2"/>
        <v>56.869342560553498</v>
      </c>
      <c r="Q20" s="18">
        <v>-8.8408522549791035E-3</v>
      </c>
      <c r="R20" s="19">
        <v>0.26865998736550989</v>
      </c>
      <c r="S20" s="19">
        <v>6.0804273935676008E-2</v>
      </c>
      <c r="T20" s="19">
        <v>-0.10182031496766565</v>
      </c>
      <c r="U20" s="19">
        <v>5.8567181353227443E-2</v>
      </c>
      <c r="V20" s="19">
        <v>3.3439597227071127E-2</v>
      </c>
      <c r="W20" s="19">
        <v>9.2040642106361897E-2</v>
      </c>
      <c r="X20" s="19">
        <v>0.11289436686141771</v>
      </c>
      <c r="Y20" s="19">
        <v>-1.1780481414290084E-2</v>
      </c>
      <c r="Z20" s="19">
        <v>-0.1270901297858803</v>
      </c>
      <c r="AA20" s="19">
        <v>2.2131422423949491E-2</v>
      </c>
      <c r="AB20" s="19">
        <v>0.16820340776286263</v>
      </c>
      <c r="AC20" s="19">
        <v>3.6427279503782051E-3</v>
      </c>
      <c r="AD20" s="19">
        <v>5.0814895730209059E-2</v>
      </c>
      <c r="AE20" s="19">
        <v>-1.8749945766483034E-4</v>
      </c>
      <c r="AF20" s="19">
        <v>-2.0340473574559224E-2</v>
      </c>
      <c r="AG20" s="19">
        <v>-1.1182355463349544E-2</v>
      </c>
      <c r="AH20" s="19">
        <v>-6.4371394137416327E-2</v>
      </c>
      <c r="AI20" s="19">
        <v>5.6483453227182567E-2</v>
      </c>
      <c r="AJ20" s="19">
        <v>-2.0324556007649722E-2</v>
      </c>
      <c r="AK20" s="19">
        <v>4.3588701665450452E-2</v>
      </c>
      <c r="AL20" s="19">
        <v>2.8833724961259861E-2</v>
      </c>
      <c r="AM20" s="19">
        <v>9.7404323577099577E-2</v>
      </c>
      <c r="AN20" s="19">
        <v>6.8990553956362929E-2</v>
      </c>
      <c r="AO20" s="19">
        <v>-5.6023393500882479E-3</v>
      </c>
      <c r="AP20" s="19">
        <v>-5.306272829586102E-2</v>
      </c>
      <c r="AQ20" s="19">
        <v>7.6548215470004233E-4</v>
      </c>
      <c r="AR20" s="19">
        <v>-3.3652603982876422E-2</v>
      </c>
      <c r="AS20" s="19">
        <v>9.8753273341664977E-2</v>
      </c>
      <c r="AT20" s="19">
        <v>-1.6138902516329989E-2</v>
      </c>
      <c r="AU20" s="19">
        <v>1.5739124378706205E-2</v>
      </c>
      <c r="AV20" s="19">
        <v>0.12326887564842762</v>
      </c>
      <c r="AW20" s="19">
        <v>8.1822647768963822E-3</v>
      </c>
      <c r="AX20" s="19">
        <v>-3.8041280278623801E-2</v>
      </c>
      <c r="AY20" s="19">
        <v>2.3372749680825422E-2</v>
      </c>
      <c r="AZ20" s="19">
        <v>3.1436659311620756E-2</v>
      </c>
      <c r="BA20" s="19">
        <v>-6.3155240924991848E-2</v>
      </c>
      <c r="BB20" s="19">
        <v>-8.4293482629818506E-2</v>
      </c>
      <c r="BC20" s="19">
        <v>-3.8776841979371923E-2</v>
      </c>
      <c r="BD20" s="19">
        <v>-4.1775090396492225E-3</v>
      </c>
      <c r="BE20" s="19">
        <v>2.2379281635481349E-2</v>
      </c>
      <c r="BF20" s="19">
        <v>-1.3241754266318996E-2</v>
      </c>
      <c r="BG20" s="19">
        <v>-3.0859560484350651E-2</v>
      </c>
      <c r="BH20" s="19">
        <v>6.8550325233781156E-2</v>
      </c>
      <c r="BI20" s="19">
        <v>0.12879257439066213</v>
      </c>
      <c r="BJ20" s="19">
        <v>3.7489607031321662E-2</v>
      </c>
      <c r="BK20" s="19">
        <v>-1.1122489863749252E-2</v>
      </c>
      <c r="BL20" s="19">
        <v>5.5197137763717874E-2</v>
      </c>
      <c r="BM20" s="19">
        <v>-9.0205909275312246E-2</v>
      </c>
      <c r="BN20" s="19">
        <v>5.1419146654429593E-2</v>
      </c>
      <c r="BO20" s="20">
        <v>1.642293784444121E-2</v>
      </c>
    </row>
    <row r="21" spans="1:67" x14ac:dyDescent="0.2">
      <c r="A21" s="1" t="s">
        <v>25</v>
      </c>
      <c r="B21" s="6">
        <v>1</v>
      </c>
      <c r="C21" s="11">
        <v>27.5</v>
      </c>
      <c r="D21" s="11">
        <v>38.5</v>
      </c>
      <c r="E21" s="10">
        <v>3112</v>
      </c>
      <c r="F21" s="11">
        <v>7.2</v>
      </c>
      <c r="G21" s="11">
        <v>30.1</v>
      </c>
      <c r="H21" s="11">
        <v>155.80000000000001</v>
      </c>
      <c r="I21" s="29">
        <v>135.0398259677734</v>
      </c>
      <c r="J21" s="29">
        <f t="shared" si="0"/>
        <v>20.760174032226615</v>
      </c>
      <c r="K21" s="29">
        <f t="shared" si="1"/>
        <v>430.9848258483363</v>
      </c>
      <c r="L21" s="29">
        <f t="shared" si="2"/>
        <v>1173.6669896193785</v>
      </c>
      <c r="Q21" s="18">
        <v>1.5550926941823973E-2</v>
      </c>
      <c r="R21" s="19">
        <v>6.0804273935676806E-2</v>
      </c>
      <c r="S21" s="19">
        <v>3.8765021482012774E-2</v>
      </c>
      <c r="T21" s="19">
        <v>-4.2390933831917832E-5</v>
      </c>
      <c r="U21" s="19">
        <v>2.4552507784107093E-2</v>
      </c>
      <c r="V21" s="19">
        <v>3.7347649645796177E-2</v>
      </c>
      <c r="W21" s="19">
        <v>7.9038830429661311E-3</v>
      </c>
      <c r="X21" s="19">
        <v>1.6463130184384611E-2</v>
      </c>
      <c r="Y21" s="19">
        <v>-2.5163658972462005E-2</v>
      </c>
      <c r="Z21" s="19">
        <v>-4.9197211334589541E-4</v>
      </c>
      <c r="AA21" s="19">
        <v>4.6583787717496064E-3</v>
      </c>
      <c r="AB21" s="19">
        <v>3.5160421641952364E-2</v>
      </c>
      <c r="AC21" s="19">
        <v>4.1306619423865321E-2</v>
      </c>
      <c r="AD21" s="19">
        <v>4.0454327582172683E-3</v>
      </c>
      <c r="AE21" s="19">
        <v>1.3640977723718417E-2</v>
      </c>
      <c r="AF21" s="19">
        <v>2.6241698725715183E-2</v>
      </c>
      <c r="AG21" s="19">
        <v>2.6384052299919622E-2</v>
      </c>
      <c r="AH21" s="19">
        <v>-6.4143002087560519E-3</v>
      </c>
      <c r="AI21" s="19">
        <v>2.1261194324606519E-2</v>
      </c>
      <c r="AJ21" s="19">
        <v>3.0506238357159238E-2</v>
      </c>
      <c r="AK21" s="19">
        <v>4.1734472333974926E-3</v>
      </c>
      <c r="AL21" s="19">
        <v>1.7387825858664656E-2</v>
      </c>
      <c r="AM21" s="19">
        <v>1.9483201076005988E-2</v>
      </c>
      <c r="AN21" s="19">
        <v>3.4607883710430921E-2</v>
      </c>
      <c r="AO21" s="19">
        <v>2.1005384211364525E-2</v>
      </c>
      <c r="AP21" s="19">
        <v>-6.0630022583602061E-4</v>
      </c>
      <c r="AQ21" s="19">
        <v>3.5037406529091902E-2</v>
      </c>
      <c r="AR21" s="19">
        <v>2.1977634536912954E-2</v>
      </c>
      <c r="AS21" s="19">
        <v>3.5621321151182772E-2</v>
      </c>
      <c r="AT21" s="19">
        <v>2.269549977298202E-2</v>
      </c>
      <c r="AU21" s="19">
        <v>-6.3583464365199183E-3</v>
      </c>
      <c r="AV21" s="19">
        <v>6.0108542214431987E-2</v>
      </c>
      <c r="AW21" s="19">
        <v>-7.4994062977413734E-3</v>
      </c>
      <c r="AX21" s="19">
        <v>-8.0176757430379109E-3</v>
      </c>
      <c r="AY21" s="19">
        <v>3.4507365654736666E-2</v>
      </c>
      <c r="AZ21" s="19">
        <v>1.4535135269559629E-2</v>
      </c>
      <c r="BA21" s="19">
        <v>1.5720127425631454E-2</v>
      </c>
      <c r="BB21" s="19">
        <v>1.5315819704284805E-2</v>
      </c>
      <c r="BC21" s="19">
        <v>2.7087417839401773E-3</v>
      </c>
      <c r="BD21" s="19">
        <v>-6.235114770463332E-4</v>
      </c>
      <c r="BE21" s="19">
        <v>8.2078541168429664E-3</v>
      </c>
      <c r="BF21" s="19">
        <v>3.3642540305529378E-2</v>
      </c>
      <c r="BG21" s="19">
        <v>9.0169148049844272E-3</v>
      </c>
      <c r="BH21" s="19">
        <v>2.1676728283616775E-2</v>
      </c>
      <c r="BI21" s="19">
        <v>7.7904895397845494E-2</v>
      </c>
      <c r="BJ21" s="19">
        <v>3.9476512214509617E-2</v>
      </c>
      <c r="BK21" s="19">
        <v>1.9242642494166629E-3</v>
      </c>
      <c r="BL21" s="19">
        <v>3.8546870276856007E-2</v>
      </c>
      <c r="BM21" s="19">
        <v>2.4898349019145255E-3</v>
      </c>
      <c r="BN21" s="19">
        <v>2.7195339348087273E-2</v>
      </c>
      <c r="BO21" s="20">
        <v>3.565806533258456E-2</v>
      </c>
    </row>
    <row r="22" spans="1:67" x14ac:dyDescent="0.2">
      <c r="A22" s="1" t="s">
        <v>26</v>
      </c>
      <c r="B22" s="6">
        <v>1</v>
      </c>
      <c r="C22" s="11">
        <v>24.8</v>
      </c>
      <c r="D22" s="11">
        <v>42.2</v>
      </c>
      <c r="E22" s="10">
        <v>3090</v>
      </c>
      <c r="F22" s="11">
        <v>29.8</v>
      </c>
      <c r="G22" s="11">
        <v>39.299999999999997</v>
      </c>
      <c r="H22" s="11">
        <v>115.9</v>
      </c>
      <c r="I22" s="29">
        <v>100.36723769917593</v>
      </c>
      <c r="J22" s="29">
        <f t="shared" si="0"/>
        <v>15.532762300824075</v>
      </c>
      <c r="K22" s="29">
        <f t="shared" si="1"/>
        <v>241.2667046939016</v>
      </c>
      <c r="L22" s="29">
        <f t="shared" si="2"/>
        <v>31.822871972318172</v>
      </c>
      <c r="Q22" s="18">
        <v>9.4123255943260209E-2</v>
      </c>
      <c r="R22" s="19">
        <v>-0.10182031496766594</v>
      </c>
      <c r="S22" s="19">
        <v>-4.239093383293091E-5</v>
      </c>
      <c r="T22" s="19">
        <v>0.11204556498913162</v>
      </c>
      <c r="U22" s="19">
        <v>-2.2126523965428704E-2</v>
      </c>
      <c r="V22" s="19">
        <v>-2.9699521406179874E-2</v>
      </c>
      <c r="W22" s="19">
        <v>-1.9208506323036362E-2</v>
      </c>
      <c r="X22" s="19">
        <v>-2.4213079816367777E-2</v>
      </c>
      <c r="Y22" s="19">
        <v>5.0401198281529724E-3</v>
      </c>
      <c r="Z22" s="19">
        <v>9.9072682357084302E-2</v>
      </c>
      <c r="AA22" s="19">
        <v>4.5026851705068073E-2</v>
      </c>
      <c r="AB22" s="19">
        <v>-8.0159465312954953E-2</v>
      </c>
      <c r="AC22" s="19">
        <v>1.0645089270793051E-2</v>
      </c>
      <c r="AD22" s="19">
        <v>4.0022208825675476E-4</v>
      </c>
      <c r="AE22" s="19">
        <v>2.8095282500941732E-3</v>
      </c>
      <c r="AF22" s="19">
        <v>2.4840920587684348E-2</v>
      </c>
      <c r="AG22" s="19">
        <v>2.1158272681210448E-2</v>
      </c>
      <c r="AH22" s="19">
        <v>5.3260811852013201E-2</v>
      </c>
      <c r="AI22" s="19">
        <v>5.4477829083874302E-2</v>
      </c>
      <c r="AJ22" s="19">
        <v>4.3502223343218308E-2</v>
      </c>
      <c r="AK22" s="19">
        <v>-1.4751802650796536E-2</v>
      </c>
      <c r="AL22" s="19">
        <v>9.2144853850256725E-5</v>
      </c>
      <c r="AM22" s="19">
        <v>-1.6039201309683136E-2</v>
      </c>
      <c r="AN22" s="19">
        <v>-3.6536969271640379E-3</v>
      </c>
      <c r="AO22" s="19">
        <v>8.9853323808759378E-2</v>
      </c>
      <c r="AP22" s="19">
        <v>4.5341613195061858E-2</v>
      </c>
      <c r="AQ22" s="19">
        <v>9.7460419778936658E-3</v>
      </c>
      <c r="AR22" s="19">
        <v>1.4801847026373854E-2</v>
      </c>
      <c r="AS22" s="19">
        <v>-2.6113637787538668E-2</v>
      </c>
      <c r="AT22" s="19">
        <v>8.0499916874496313E-3</v>
      </c>
      <c r="AU22" s="19">
        <v>7.2736027973230657E-3</v>
      </c>
      <c r="AV22" s="19">
        <v>9.5181396600195756E-3</v>
      </c>
      <c r="AW22" s="19">
        <v>1.0144607919036756E-2</v>
      </c>
      <c r="AX22" s="19">
        <v>4.5819868315165824E-2</v>
      </c>
      <c r="AY22" s="19">
        <v>3.9131670352703318E-2</v>
      </c>
      <c r="AZ22" s="19">
        <v>7.0049396978425285E-3</v>
      </c>
      <c r="BA22" s="19">
        <v>6.7284788225984812E-2</v>
      </c>
      <c r="BB22" s="19">
        <v>1.2311604330113468E-2</v>
      </c>
      <c r="BC22" s="19">
        <v>6.1308682872734915E-2</v>
      </c>
      <c r="BD22" s="19">
        <v>3.2831069119477856E-2</v>
      </c>
      <c r="BE22" s="19">
        <v>5.6010039950849938E-2</v>
      </c>
      <c r="BF22" s="19">
        <v>4.6681844144666786E-2</v>
      </c>
      <c r="BG22" s="19">
        <v>8.5998933131505473E-2</v>
      </c>
      <c r="BH22" s="19">
        <v>2.8800366545052247E-2</v>
      </c>
      <c r="BI22" s="19">
        <v>-2.9444174869199591E-2</v>
      </c>
      <c r="BJ22" s="19">
        <v>1.7542184546151987E-2</v>
      </c>
      <c r="BK22" s="19">
        <v>1.3285292591076248E-2</v>
      </c>
      <c r="BL22" s="19">
        <v>-9.109073253044303E-3</v>
      </c>
      <c r="BM22" s="19">
        <v>0.10238290139214803</v>
      </c>
      <c r="BN22" s="19">
        <v>8.9222706228979931E-3</v>
      </c>
      <c r="BO22" s="20">
        <v>-1.0159751221185592E-2</v>
      </c>
    </row>
    <row r="23" spans="1:67" x14ac:dyDescent="0.2">
      <c r="A23" s="1" t="s">
        <v>27</v>
      </c>
      <c r="B23" s="6">
        <v>1</v>
      </c>
      <c r="C23" s="11">
        <v>28</v>
      </c>
      <c r="D23" s="11">
        <v>54.7</v>
      </c>
      <c r="E23" s="10">
        <v>3302</v>
      </c>
      <c r="F23" s="11">
        <v>0.3</v>
      </c>
      <c r="G23" s="11">
        <v>38.799999999999997</v>
      </c>
      <c r="H23" s="11">
        <v>128.5</v>
      </c>
      <c r="I23" s="29">
        <v>109.27158056684659</v>
      </c>
      <c r="J23" s="29">
        <f t="shared" si="0"/>
        <v>19.228419433153405</v>
      </c>
      <c r="K23" s="29">
        <f t="shared" si="1"/>
        <v>369.73211389727152</v>
      </c>
      <c r="L23" s="29">
        <f t="shared" si="2"/>
        <v>48.425224913494937</v>
      </c>
      <c r="Q23" s="18">
        <v>-1.5157594319806622E-2</v>
      </c>
      <c r="R23" s="19">
        <v>5.8567181353226305E-2</v>
      </c>
      <c r="S23" s="19">
        <v>2.455250778410667E-2</v>
      </c>
      <c r="T23" s="19">
        <v>-2.2126523965427039E-2</v>
      </c>
      <c r="U23" s="19">
        <v>6.0010074338679512E-2</v>
      </c>
      <c r="V23" s="19">
        <v>3.6157518665556998E-2</v>
      </c>
      <c r="W23" s="19">
        <v>5.7649509721511033E-2</v>
      </c>
      <c r="X23" s="19">
        <v>4.0546460667528927E-2</v>
      </c>
      <c r="Y23" s="19">
        <v>7.8710103703588497E-2</v>
      </c>
      <c r="Z23" s="19">
        <v>4.0170041967419023E-2</v>
      </c>
      <c r="AA23" s="19">
        <v>-1.9945336438075702E-2</v>
      </c>
      <c r="AB23" s="19">
        <v>4.5241204973511945E-2</v>
      </c>
      <c r="AC23" s="19">
        <v>1.5765333377681989E-2</v>
      </c>
      <c r="AD23" s="19">
        <v>3.9352009487633677E-2</v>
      </c>
      <c r="AE23" s="19">
        <v>1.091630196686888E-2</v>
      </c>
      <c r="AF23" s="19">
        <v>3.483419488036206E-2</v>
      </c>
      <c r="AG23" s="19">
        <v>4.1117898325900973E-2</v>
      </c>
      <c r="AH23" s="19">
        <v>-4.0876307726702699E-2</v>
      </c>
      <c r="AI23" s="19">
        <v>-1.7983969784087173E-2</v>
      </c>
      <c r="AJ23" s="19">
        <v>1.2681209146116257E-2</v>
      </c>
      <c r="AK23" s="19">
        <v>2.6326038967601356E-2</v>
      </c>
      <c r="AL23" s="19">
        <v>4.7964206729639795E-2</v>
      </c>
      <c r="AM23" s="19">
        <v>2.4392533845126352E-2</v>
      </c>
      <c r="AN23" s="19">
        <v>2.8524301486555714E-2</v>
      </c>
      <c r="AO23" s="19">
        <v>-2.6590636325329459E-2</v>
      </c>
      <c r="AP23" s="19">
        <v>1.2667439341845416E-2</v>
      </c>
      <c r="AQ23" s="19">
        <v>2.1786834871128202E-2</v>
      </c>
      <c r="AR23" s="19">
        <v>3.2842015927132873E-2</v>
      </c>
      <c r="AS23" s="19">
        <v>7.0925521430433652E-2</v>
      </c>
      <c r="AT23" s="19">
        <v>2.3685353361114991E-2</v>
      </c>
      <c r="AU23" s="19">
        <v>4.6108346576066161E-2</v>
      </c>
      <c r="AV23" s="19">
        <v>1.7920089289591989E-3</v>
      </c>
      <c r="AW23" s="19">
        <v>4.8019511518054475E-2</v>
      </c>
      <c r="AX23" s="19">
        <v>-3.3930362520451895E-2</v>
      </c>
      <c r="AY23" s="19">
        <v>-7.59806977618048E-3</v>
      </c>
      <c r="AZ23" s="19">
        <v>2.451727435506481E-2</v>
      </c>
      <c r="BA23" s="19">
        <v>1.4266834540524756E-2</v>
      </c>
      <c r="BB23" s="19">
        <v>2.8357566240463261E-2</v>
      </c>
      <c r="BC23" s="19">
        <v>3.0086425165114006E-2</v>
      </c>
      <c r="BD23" s="19">
        <v>7.9610221962941822E-3</v>
      </c>
      <c r="BE23" s="19">
        <v>-3.6194061959213632E-2</v>
      </c>
      <c r="BF23" s="19">
        <v>3.6675429123715561E-3</v>
      </c>
      <c r="BG23" s="19">
        <v>-1.4222660988469499E-2</v>
      </c>
      <c r="BH23" s="19">
        <v>3.276996074539934E-3</v>
      </c>
      <c r="BI23" s="19">
        <v>2.9287138407012706E-2</v>
      </c>
      <c r="BJ23" s="19">
        <v>1.9271566251416308E-2</v>
      </c>
      <c r="BK23" s="19">
        <v>-8.6987319990899925E-4</v>
      </c>
      <c r="BL23" s="19">
        <v>5.0853119455402426E-2</v>
      </c>
      <c r="BM23" s="19">
        <v>-1.6652717505792641E-2</v>
      </c>
      <c r="BN23" s="19">
        <v>2.1615569481709854E-2</v>
      </c>
      <c r="BO23" s="20">
        <v>3.7681396086076374E-2</v>
      </c>
    </row>
    <row r="24" spans="1:67" x14ac:dyDescent="0.2">
      <c r="A24" s="1" t="s">
        <v>28</v>
      </c>
      <c r="B24" s="6">
        <v>1</v>
      </c>
      <c r="C24" s="11">
        <v>27.1</v>
      </c>
      <c r="D24" s="11">
        <v>52.3</v>
      </c>
      <c r="E24" s="10">
        <v>4309</v>
      </c>
      <c r="F24" s="11">
        <v>17.8</v>
      </c>
      <c r="G24" s="11">
        <v>34.200000000000003</v>
      </c>
      <c r="H24" s="11">
        <v>123.5</v>
      </c>
      <c r="I24" s="29">
        <v>145.73040855573413</v>
      </c>
      <c r="J24" s="29">
        <f t="shared" si="0"/>
        <v>-22.23040855573413</v>
      </c>
      <c r="K24" s="29">
        <f t="shared" si="1"/>
        <v>494.19106455485718</v>
      </c>
      <c r="L24" s="29">
        <f t="shared" si="2"/>
        <v>3.836989619377198</v>
      </c>
      <c r="Q24" s="18">
        <v>-5.6659086678584436E-2</v>
      </c>
      <c r="R24" s="19">
        <v>3.3439597227073098E-2</v>
      </c>
      <c r="S24" s="19">
        <v>3.7347649645796087E-2</v>
      </c>
      <c r="T24" s="19">
        <v>-2.9699521406179895E-2</v>
      </c>
      <c r="U24" s="19">
        <v>3.6157518665556852E-2</v>
      </c>
      <c r="V24" s="19">
        <v>0.11995878554358441</v>
      </c>
      <c r="W24" s="19">
        <v>-4.4106675821926455E-2</v>
      </c>
      <c r="X24" s="19">
        <v>-1.015566529908199E-2</v>
      </c>
      <c r="Y24" s="19">
        <v>6.0086862320909984E-2</v>
      </c>
      <c r="Z24" s="19">
        <v>-2.9021406775153524E-2</v>
      </c>
      <c r="AA24" s="19">
        <v>-7.7268102552053367E-3</v>
      </c>
      <c r="AB24" s="19">
        <v>5.5941206491145132E-2</v>
      </c>
      <c r="AC24" s="19">
        <v>8.8001665665735473E-2</v>
      </c>
      <c r="AD24" s="19">
        <v>-1.9003561545215444E-2</v>
      </c>
      <c r="AE24" s="19">
        <v>6.6741276501338487E-2</v>
      </c>
      <c r="AF24" s="19">
        <v>4.0055217181962373E-2</v>
      </c>
      <c r="AG24" s="19">
        <v>3.9390909034865515E-2</v>
      </c>
      <c r="AH24" s="19">
        <v>3.2739794746487083E-2</v>
      </c>
      <c r="AI24" s="19">
        <v>-2.6602079384067029E-2</v>
      </c>
      <c r="AJ24" s="19">
        <v>2.5256363115516794E-2</v>
      </c>
      <c r="AK24" s="19">
        <v>4.1708052583546179E-2</v>
      </c>
      <c r="AL24" s="19">
        <v>1.0251270827609682E-2</v>
      </c>
      <c r="AM24" s="19">
        <v>3.7714329456423959E-3</v>
      </c>
      <c r="AN24" s="19">
        <v>1.9635325019087671E-2</v>
      </c>
      <c r="AO24" s="19">
        <v>-1.066078818281746E-2</v>
      </c>
      <c r="AP24" s="19">
        <v>1.2067691077712564E-2</v>
      </c>
      <c r="AQ24" s="19">
        <v>7.5153871013553766E-2</v>
      </c>
      <c r="AR24" s="19">
        <v>7.2216202346054081E-2</v>
      </c>
      <c r="AS24" s="19">
        <v>1.0503396008966659E-2</v>
      </c>
      <c r="AT24" s="19">
        <v>7.063294596668207E-2</v>
      </c>
      <c r="AU24" s="19">
        <v>-2.4288163853964324E-2</v>
      </c>
      <c r="AV24" s="19">
        <v>6.0316873742547461E-3</v>
      </c>
      <c r="AW24" s="19">
        <v>-2.3532986647554377E-2</v>
      </c>
      <c r="AX24" s="19">
        <v>3.7468969440299649E-2</v>
      </c>
      <c r="AY24" s="19">
        <v>8.8372296210045553E-3</v>
      </c>
      <c r="AZ24" s="19">
        <v>1.642972905421668E-2</v>
      </c>
      <c r="BA24" s="19">
        <v>3.5588262410155003E-3</v>
      </c>
      <c r="BB24" s="19">
        <v>0.12290941202581618</v>
      </c>
      <c r="BC24" s="19">
        <v>-4.9654144926231658E-2</v>
      </c>
      <c r="BD24" s="19">
        <v>-2.8437805589285346E-2</v>
      </c>
      <c r="BE24" s="19">
        <v>-2.2856764636440124E-3</v>
      </c>
      <c r="BF24" s="19">
        <v>2.4115345213474641E-2</v>
      </c>
      <c r="BG24" s="19">
        <v>-4.8074476419730644E-2</v>
      </c>
      <c r="BH24" s="19">
        <v>-3.4486992483530904E-2</v>
      </c>
      <c r="BI24" s="19">
        <v>9.6081044663849563E-2</v>
      </c>
      <c r="BJ24" s="19">
        <v>2.7285180777433936E-2</v>
      </c>
      <c r="BK24" s="19">
        <v>6.3455136727825379E-2</v>
      </c>
      <c r="BL24" s="19">
        <v>4.0058710340955712E-2</v>
      </c>
      <c r="BM24" s="19">
        <v>-4.8665406707159992E-2</v>
      </c>
      <c r="BN24" s="19">
        <v>6.7092318740706314E-3</v>
      </c>
      <c r="BO24" s="20">
        <v>8.9063711156187164E-2</v>
      </c>
    </row>
    <row r="25" spans="1:67" x14ac:dyDescent="0.2">
      <c r="A25" s="1" t="s">
        <v>29</v>
      </c>
      <c r="B25" s="6">
        <v>1</v>
      </c>
      <c r="C25" s="11">
        <v>29</v>
      </c>
      <c r="D25" s="11">
        <v>58.5</v>
      </c>
      <c r="E25" s="10">
        <v>4340</v>
      </c>
      <c r="F25" s="11">
        <v>3.1</v>
      </c>
      <c r="G25" s="11">
        <v>41</v>
      </c>
      <c r="H25" s="11">
        <v>124.3</v>
      </c>
      <c r="I25" s="29">
        <v>127.05070222735986</v>
      </c>
      <c r="J25" s="29">
        <f t="shared" si="0"/>
        <v>-2.7507022273598665</v>
      </c>
      <c r="K25" s="29">
        <f t="shared" si="1"/>
        <v>7.5663627436025305</v>
      </c>
      <c r="L25" s="29">
        <f t="shared" si="2"/>
        <v>7.6111072664360204</v>
      </c>
      <c r="Q25" s="18">
        <v>-7.8155270163354773E-4</v>
      </c>
      <c r="R25" s="19">
        <v>9.2040642106360149E-2</v>
      </c>
      <c r="S25" s="19">
        <v>7.9038830429656801E-3</v>
      </c>
      <c r="T25" s="19">
        <v>-1.9208506323034391E-2</v>
      </c>
      <c r="U25" s="19">
        <v>5.7649509721511193E-2</v>
      </c>
      <c r="V25" s="19">
        <v>-4.4106675821926455E-2</v>
      </c>
      <c r="W25" s="19">
        <v>0.15740240119345139</v>
      </c>
      <c r="X25" s="19">
        <v>9.7001646347975867E-2</v>
      </c>
      <c r="Y25" s="19">
        <v>-8.1708247076831275E-3</v>
      </c>
      <c r="Z25" s="19">
        <v>2.7810501805714261E-2</v>
      </c>
      <c r="AA25" s="19">
        <v>1.7812376998679325E-3</v>
      </c>
      <c r="AB25" s="19">
        <v>7.5554858916391132E-2</v>
      </c>
      <c r="AC25" s="19">
        <v>-5.7545912065935317E-2</v>
      </c>
      <c r="AD25" s="19">
        <v>0.1005740262997879</v>
      </c>
      <c r="AE25" s="19">
        <v>-7.9700168663968673E-3</v>
      </c>
      <c r="AF25" s="19">
        <v>5.7229140600091304E-3</v>
      </c>
      <c r="AG25" s="19">
        <v>7.8995131177828429E-3</v>
      </c>
      <c r="AH25" s="19">
        <v>-2.0323237316009379E-2</v>
      </c>
      <c r="AI25" s="19">
        <v>-1.0303285059437034E-2</v>
      </c>
      <c r="AJ25" s="19">
        <v>-1.0289060885286153E-2</v>
      </c>
      <c r="AK25" s="19">
        <v>3.7558267654882627E-2</v>
      </c>
      <c r="AL25" s="19">
        <v>7.2426108975020498E-2</v>
      </c>
      <c r="AM25" s="19">
        <v>6.7844993429510697E-2</v>
      </c>
      <c r="AN25" s="19">
        <v>3.8955925845421013E-2</v>
      </c>
      <c r="AO25" s="19">
        <v>-7.0791725179742665E-2</v>
      </c>
      <c r="AP25" s="19">
        <v>2.455047706012442E-2</v>
      </c>
      <c r="AQ25" s="19">
        <v>-3.3144422426688358E-2</v>
      </c>
      <c r="AR25" s="19">
        <v>-1.6856294567063501E-2</v>
      </c>
      <c r="AS25" s="19">
        <v>8.2094160243221248E-2</v>
      </c>
      <c r="AT25" s="19">
        <v>-1.1732084543255861E-2</v>
      </c>
      <c r="AU25" s="19">
        <v>0.11824582122463878</v>
      </c>
      <c r="AV25" s="19">
        <v>-3.0045136397846006E-3</v>
      </c>
      <c r="AW25" s="19">
        <v>0.11582752245556444</v>
      </c>
      <c r="AX25" s="19">
        <v>-3.3175870323675083E-2</v>
      </c>
      <c r="AY25" s="19">
        <v>-4.7310093380856233E-3</v>
      </c>
      <c r="AZ25" s="19">
        <v>4.3385948234468674E-2</v>
      </c>
      <c r="BA25" s="19">
        <v>9.9420171340737495E-4</v>
      </c>
      <c r="BB25" s="19">
        <v>-5.9777291397508314E-2</v>
      </c>
      <c r="BC25" s="19">
        <v>8.2598867317024455E-2</v>
      </c>
      <c r="BD25" s="19">
        <v>8.4869333181258541E-2</v>
      </c>
      <c r="BE25" s="19">
        <v>-3.1893139088000066E-2</v>
      </c>
      <c r="BF25" s="19">
        <v>-2.0128071416725346E-2</v>
      </c>
      <c r="BG25" s="19">
        <v>1.9198457746540498E-2</v>
      </c>
      <c r="BH25" s="19">
        <v>5.3401899352445603E-2</v>
      </c>
      <c r="BI25" s="19">
        <v>-6.7016802634760397E-2</v>
      </c>
      <c r="BJ25" s="19">
        <v>3.2282107044311337E-3</v>
      </c>
      <c r="BK25" s="19">
        <v>-2.1472051868968278E-2</v>
      </c>
      <c r="BL25" s="19">
        <v>2.7908496623649345E-2</v>
      </c>
      <c r="BM25" s="19">
        <v>2.766982247407429E-2</v>
      </c>
      <c r="BN25" s="19">
        <v>4.3804160675236112E-2</v>
      </c>
      <c r="BO25" s="20">
        <v>-2.3481461051239216E-2</v>
      </c>
    </row>
    <row r="26" spans="1:67" x14ac:dyDescent="0.2">
      <c r="A26" s="1" t="s">
        <v>30</v>
      </c>
      <c r="B26" s="6">
        <v>1</v>
      </c>
      <c r="C26" s="11">
        <v>26.3</v>
      </c>
      <c r="D26" s="11">
        <v>52.8</v>
      </c>
      <c r="E26" s="10">
        <v>4180</v>
      </c>
      <c r="F26" s="11">
        <v>11.2</v>
      </c>
      <c r="G26" s="11">
        <v>39.200000000000003</v>
      </c>
      <c r="H26" s="11">
        <v>128.6</v>
      </c>
      <c r="I26" s="29">
        <v>121.57686413283791</v>
      </c>
      <c r="J26" s="29">
        <f t="shared" si="0"/>
        <v>7.0231358671620825</v>
      </c>
      <c r="K26" s="29">
        <f t="shared" si="1"/>
        <v>49.324437408618493</v>
      </c>
      <c r="L26" s="29">
        <f t="shared" si="2"/>
        <v>49.826989619377208</v>
      </c>
      <c r="Q26" s="18">
        <v>1.2150719119714937E-2</v>
      </c>
      <c r="R26" s="19">
        <v>0.11289436686141781</v>
      </c>
      <c r="S26" s="19">
        <v>1.6463130184384361E-2</v>
      </c>
      <c r="T26" s="19">
        <v>-2.4213079816366626E-2</v>
      </c>
      <c r="U26" s="19">
        <v>4.054646066752951E-2</v>
      </c>
      <c r="V26" s="19">
        <v>-1.0155665299082295E-2</v>
      </c>
      <c r="W26" s="19">
        <v>9.7001646347976589E-2</v>
      </c>
      <c r="X26" s="19">
        <v>8.5850563235980407E-2</v>
      </c>
      <c r="Y26" s="19">
        <v>5.1661600534313484E-2</v>
      </c>
      <c r="Z26" s="19">
        <v>-2.583293406412579E-2</v>
      </c>
      <c r="AA26" s="19">
        <v>3.519154347718912E-2</v>
      </c>
      <c r="AB26" s="19">
        <v>8.4176974547555128E-2</v>
      </c>
      <c r="AC26" s="19">
        <v>-3.0082263868481479E-2</v>
      </c>
      <c r="AD26" s="19">
        <v>6.8918538388205136E-2</v>
      </c>
      <c r="AE26" s="19">
        <v>6.9742514256473931E-3</v>
      </c>
      <c r="AF26" s="19">
        <v>-1.116207864092489E-2</v>
      </c>
      <c r="AG26" s="19">
        <v>-5.6746373039278514E-3</v>
      </c>
      <c r="AH26" s="19">
        <v>-6.0629463536662764E-3</v>
      </c>
      <c r="AI26" s="19">
        <v>3.5024518406343852E-2</v>
      </c>
      <c r="AJ26" s="19">
        <v>-1.8247065531645984E-2</v>
      </c>
      <c r="AK26" s="19">
        <v>4.98922636340213E-2</v>
      </c>
      <c r="AL26" s="19">
        <v>3.666897003649041E-2</v>
      </c>
      <c r="AM26" s="19">
        <v>6.8003057849207502E-2</v>
      </c>
      <c r="AN26" s="19">
        <v>3.1348126050952746E-2</v>
      </c>
      <c r="AO26" s="19">
        <v>-6.5645841723068477E-3</v>
      </c>
      <c r="AP26" s="19">
        <v>5.5137186663161419E-3</v>
      </c>
      <c r="AQ26" s="19">
        <v>-1.9679863481904925E-2</v>
      </c>
      <c r="AR26" s="19">
        <v>-1.9554258961459126E-2</v>
      </c>
      <c r="AS26" s="19">
        <v>5.5510177052068427E-2</v>
      </c>
      <c r="AT26" s="19">
        <v>-1.1305134092947505E-2</v>
      </c>
      <c r="AU26" s="19">
        <v>6.5725045626830569E-2</v>
      </c>
      <c r="AV26" s="19">
        <v>2.4816606992796253E-2</v>
      </c>
      <c r="AW26" s="19">
        <v>6.2893938326640586E-2</v>
      </c>
      <c r="AX26" s="19">
        <v>8.0397330344398887E-3</v>
      </c>
      <c r="AY26" s="19">
        <v>5.5449136249285935E-4</v>
      </c>
      <c r="AZ26" s="19">
        <v>3.5083647249574121E-2</v>
      </c>
      <c r="BA26" s="19">
        <v>-1.994633280745671E-2</v>
      </c>
      <c r="BB26" s="19">
        <v>-4.925019510087314E-2</v>
      </c>
      <c r="BC26" s="19">
        <v>2.4224306708433146E-2</v>
      </c>
      <c r="BD26" s="19">
        <v>4.1994283987276407E-2</v>
      </c>
      <c r="BE26" s="19">
        <v>2.5301964457133466E-2</v>
      </c>
      <c r="BF26" s="19">
        <v>-1.9956573610084911E-2</v>
      </c>
      <c r="BG26" s="19">
        <v>9.6155580404224117E-3</v>
      </c>
      <c r="BH26" s="19">
        <v>5.1065023123478159E-2</v>
      </c>
      <c r="BI26" s="19">
        <v>-7.2781319450071769E-3</v>
      </c>
      <c r="BJ26" s="19">
        <v>3.6013260048903262E-3</v>
      </c>
      <c r="BK26" s="19">
        <v>1.2284739722160432E-2</v>
      </c>
      <c r="BL26" s="19">
        <v>1.8199122714579782E-2</v>
      </c>
      <c r="BM26" s="19">
        <v>-1.2996667372582399E-2</v>
      </c>
      <c r="BN26" s="19">
        <v>3.1963590960206359E-2</v>
      </c>
      <c r="BO26" s="20">
        <v>-1.119159237392553E-2</v>
      </c>
    </row>
    <row r="27" spans="1:67" x14ac:dyDescent="0.2">
      <c r="A27" s="1" t="s">
        <v>31</v>
      </c>
      <c r="B27" s="6">
        <v>1</v>
      </c>
      <c r="C27" s="11">
        <v>26.8</v>
      </c>
      <c r="D27" s="11">
        <v>57.6</v>
      </c>
      <c r="E27" s="10">
        <v>3859</v>
      </c>
      <c r="F27" s="11">
        <v>0.9</v>
      </c>
      <c r="G27" s="11">
        <v>40.1</v>
      </c>
      <c r="H27" s="11">
        <v>104.3</v>
      </c>
      <c r="I27" s="29">
        <v>110.93396589776918</v>
      </c>
      <c r="J27" s="29">
        <f t="shared" si="0"/>
        <v>-6.6339658977691869</v>
      </c>
      <c r="K27" s="29">
        <f t="shared" si="1"/>
        <v>44.009503532764533</v>
      </c>
      <c r="L27" s="29">
        <f t="shared" si="2"/>
        <v>297.25816608996519</v>
      </c>
      <c r="Q27" s="18">
        <v>5.4264833249274225E-2</v>
      </c>
      <c r="R27" s="19">
        <v>-1.1780481414293387E-2</v>
      </c>
      <c r="S27" s="19">
        <v>-2.5163658972463233E-2</v>
      </c>
      <c r="T27" s="19">
        <v>5.0401198281544296E-3</v>
      </c>
      <c r="U27" s="19">
        <v>7.8710103703587539E-2</v>
      </c>
      <c r="V27" s="19">
        <v>6.0086862320910261E-2</v>
      </c>
      <c r="W27" s="19">
        <v>-8.1708247076848484E-3</v>
      </c>
      <c r="X27" s="19">
        <v>5.1661600534311666E-2</v>
      </c>
      <c r="Y27" s="19">
        <v>0.71902822521564003</v>
      </c>
      <c r="Z27" s="19">
        <v>0.11951836952901743</v>
      </c>
      <c r="AA27" s="19">
        <v>5.4422244702298339E-2</v>
      </c>
      <c r="AB27" s="19">
        <v>-2.6721572604888916E-2</v>
      </c>
      <c r="AC27" s="19">
        <v>-1.5930163032566502E-2</v>
      </c>
      <c r="AD27" s="19">
        <v>4.29590055614111E-2</v>
      </c>
      <c r="AE27" s="19">
        <v>4.9700549597212484E-3</v>
      </c>
      <c r="AF27" s="19">
        <v>1.6627143609588837E-3</v>
      </c>
      <c r="AG27" s="19">
        <v>4.4965077934346981E-2</v>
      </c>
      <c r="AH27" s="19">
        <v>-0.11544931882514725</v>
      </c>
      <c r="AI27" s="19">
        <v>8.1709515632775787E-2</v>
      </c>
      <c r="AJ27" s="19">
        <v>-6.0694941469305902E-2</v>
      </c>
      <c r="AK27" s="19">
        <v>0.10203208782726816</v>
      </c>
      <c r="AL27" s="19">
        <v>6.1309010728154908E-3</v>
      </c>
      <c r="AM27" s="19">
        <v>4.3712908161121777E-3</v>
      </c>
      <c r="AN27" s="19">
        <v>-5.2680564863533841E-2</v>
      </c>
      <c r="AO27" s="19">
        <v>0.15913374410183403</v>
      </c>
      <c r="AP27" s="19">
        <v>1.4775821826488997E-2</v>
      </c>
      <c r="AQ27" s="19">
        <v>-1.4137763349834978E-2</v>
      </c>
      <c r="AR27" s="19">
        <v>3.3315414375624131E-2</v>
      </c>
      <c r="AS27" s="19">
        <v>6.7272419197040273E-2</v>
      </c>
      <c r="AT27" s="19">
        <v>-1.5030021882794009E-2</v>
      </c>
      <c r="AU27" s="19">
        <v>4.0950501609660177E-2</v>
      </c>
      <c r="AV27" s="19">
        <v>-0.11149288998617576</v>
      </c>
      <c r="AW27" s="19">
        <v>5.7550520438714232E-2</v>
      </c>
      <c r="AX27" s="19">
        <v>3.112669070033619E-2</v>
      </c>
      <c r="AY27" s="19">
        <v>-0.1259242027457238</v>
      </c>
      <c r="AZ27" s="19">
        <v>1.2577233517368204E-2</v>
      </c>
      <c r="BA27" s="19">
        <v>-6.5431359101005698E-3</v>
      </c>
      <c r="BB27" s="19">
        <v>5.5692277645868815E-2</v>
      </c>
      <c r="BC27" s="19">
        <v>-1.0756634903953594E-2</v>
      </c>
      <c r="BD27" s="19">
        <v>-0.10781636512229795</v>
      </c>
      <c r="BE27" s="19">
        <v>6.7778085558763815E-2</v>
      </c>
      <c r="BF27" s="19">
        <v>-8.1136104243840906E-2</v>
      </c>
      <c r="BG27" s="19">
        <v>-3.1191789330552583E-2</v>
      </c>
      <c r="BH27" s="19">
        <v>-4.1606526730978505E-2</v>
      </c>
      <c r="BI27" s="19">
        <v>1.4921938839209531E-3</v>
      </c>
      <c r="BJ27" s="19">
        <v>-6.0269545957272186E-2</v>
      </c>
      <c r="BK27" s="19">
        <v>8.1206685868147832E-2</v>
      </c>
      <c r="BL27" s="19">
        <v>2.63322040099844E-2</v>
      </c>
      <c r="BM27" s="19">
        <v>-0.13072214764489076</v>
      </c>
      <c r="BN27" s="19">
        <v>-5.5836795147293061E-2</v>
      </c>
      <c r="BO27" s="20">
        <v>2.8318648863129653E-2</v>
      </c>
    </row>
    <row r="28" spans="1:67" x14ac:dyDescent="0.2">
      <c r="A28" s="1" t="s">
        <v>32</v>
      </c>
      <c r="B28" s="6">
        <v>1</v>
      </c>
      <c r="C28" s="11">
        <v>25.1</v>
      </c>
      <c r="D28" s="11">
        <v>41</v>
      </c>
      <c r="E28" s="10">
        <v>2626</v>
      </c>
      <c r="F28" s="11">
        <v>36.799999999999997</v>
      </c>
      <c r="G28" s="11">
        <v>37.5</v>
      </c>
      <c r="H28" s="11">
        <v>93.4</v>
      </c>
      <c r="I28" s="29">
        <v>100.68808980554783</v>
      </c>
      <c r="J28" s="29">
        <f t="shared" si="0"/>
        <v>-7.2880898055478269</v>
      </c>
      <c r="K28" s="29">
        <f t="shared" si="1"/>
        <v>53.116253013730159</v>
      </c>
      <c r="L28" s="29">
        <f t="shared" si="2"/>
        <v>791.92581314878805</v>
      </c>
      <c r="Q28" s="18">
        <v>7.9862598001605056E-2</v>
      </c>
      <c r="R28" s="19">
        <v>-0.12709012978588521</v>
      </c>
      <c r="S28" s="19">
        <v>-4.9197211334722074E-4</v>
      </c>
      <c r="T28" s="19">
        <v>9.9072682357086772E-2</v>
      </c>
      <c r="U28" s="19">
        <v>4.0170041967417108E-2</v>
      </c>
      <c r="V28" s="19">
        <v>-2.9021406775152303E-2</v>
      </c>
      <c r="W28" s="19">
        <v>2.781050180571118E-2</v>
      </c>
      <c r="X28" s="19">
        <v>-2.5832934064128454E-2</v>
      </c>
      <c r="Y28" s="19">
        <v>0.11951836952901612</v>
      </c>
      <c r="Z28" s="19">
        <v>0.23993535787660308</v>
      </c>
      <c r="AA28" s="19">
        <v>-4.2727559858993042E-2</v>
      </c>
      <c r="AB28" s="19">
        <v>-0.12234873905202583</v>
      </c>
      <c r="AC28" s="19">
        <v>5.1308997698275294E-3</v>
      </c>
      <c r="AD28" s="19">
        <v>2.0785324260274823E-2</v>
      </c>
      <c r="AE28" s="19">
        <v>-3.9190161898922771E-2</v>
      </c>
      <c r="AF28" s="19">
        <v>7.8854090907900909E-2</v>
      </c>
      <c r="AG28" s="19">
        <v>8.6852865444706495E-2</v>
      </c>
      <c r="AH28" s="19">
        <v>-7.7692148375569314E-2</v>
      </c>
      <c r="AI28" s="19">
        <v>-1.2519425299341858E-2</v>
      </c>
      <c r="AJ28" s="19">
        <v>6.0933886524822428E-2</v>
      </c>
      <c r="AK28" s="19">
        <v>-4.4656354179308522E-2</v>
      </c>
      <c r="AL28" s="19">
        <v>5.3156561142962439E-2</v>
      </c>
      <c r="AM28" s="19">
        <v>-4.8490113957323215E-2</v>
      </c>
      <c r="AN28" s="19">
        <v>-2.4149006807204498E-4</v>
      </c>
      <c r="AO28" s="19">
        <v>4.2507304414812791E-2</v>
      </c>
      <c r="AP28" s="19">
        <v>4.9861418958928178E-2</v>
      </c>
      <c r="AQ28" s="19">
        <v>1.6092492331964275E-2</v>
      </c>
      <c r="AR28" s="19">
        <v>5.1673228824096001E-2</v>
      </c>
      <c r="AS28" s="19">
        <v>6.3342022004304055E-2</v>
      </c>
      <c r="AT28" s="19">
        <v>1.246188883134669E-2</v>
      </c>
      <c r="AU28" s="19">
        <v>5.060058312553762E-2</v>
      </c>
      <c r="AV28" s="19">
        <v>-3.5207391874584604E-2</v>
      </c>
      <c r="AW28" s="19">
        <v>6.1563122904791337E-2</v>
      </c>
      <c r="AX28" s="19">
        <v>-7.9209516380140399E-2</v>
      </c>
      <c r="AY28" s="19">
        <v>-3.7232761630456163E-3</v>
      </c>
      <c r="AZ28" s="19">
        <v>2.8872629338344905E-3</v>
      </c>
      <c r="BA28" s="19">
        <v>0.1094521749521381</v>
      </c>
      <c r="BB28" s="19">
        <v>3.5828865998137838E-2</v>
      </c>
      <c r="BC28" s="19">
        <v>0.1296242023792428</v>
      </c>
      <c r="BD28" s="19">
        <v>7.7362980717148779E-3</v>
      </c>
      <c r="BE28" s="19">
        <v>-6.1688453281705274E-2</v>
      </c>
      <c r="BF28" s="19">
        <v>4.4632079232905297E-2</v>
      </c>
      <c r="BG28" s="19">
        <v>6.4986889260187669E-2</v>
      </c>
      <c r="BH28" s="19">
        <v>-8.3985936743551093E-3</v>
      </c>
      <c r="BI28" s="19">
        <v>-3.3197838944877572E-2</v>
      </c>
      <c r="BJ28" s="19">
        <v>2.4504561808492711E-2</v>
      </c>
      <c r="BK28" s="19">
        <v>-5.526809751010775E-2</v>
      </c>
      <c r="BL28" s="19">
        <v>5.1069634028403393E-2</v>
      </c>
      <c r="BM28" s="19">
        <v>9.5247700241958139E-2</v>
      </c>
      <c r="BN28" s="19">
        <v>4.7390592062337145E-3</v>
      </c>
      <c r="BO28" s="20">
        <v>1.6101634159816774E-2</v>
      </c>
    </row>
    <row r="29" spans="1:67" x14ac:dyDescent="0.2">
      <c r="A29" s="1" t="s">
        <v>33</v>
      </c>
      <c r="B29" s="6">
        <v>1</v>
      </c>
      <c r="C29" s="11">
        <v>29.4</v>
      </c>
      <c r="D29" s="11">
        <v>48.8</v>
      </c>
      <c r="E29" s="10">
        <v>3781</v>
      </c>
      <c r="F29" s="11">
        <v>10.3</v>
      </c>
      <c r="G29" s="11">
        <v>36.799999999999997</v>
      </c>
      <c r="H29" s="11">
        <v>121.3</v>
      </c>
      <c r="I29" s="29">
        <v>134.36989253663342</v>
      </c>
      <c r="J29" s="29">
        <f t="shared" si="0"/>
        <v>-13.069892536633418</v>
      </c>
      <c r="K29" s="29">
        <f t="shared" si="1"/>
        <v>170.82209091914592</v>
      </c>
      <c r="L29" s="29">
        <f t="shared" si="2"/>
        <v>5.8166089965394942E-2</v>
      </c>
      <c r="Q29" s="18">
        <v>6.2047758755484489E-2</v>
      </c>
      <c r="R29" s="19">
        <v>2.2131422423953218E-2</v>
      </c>
      <c r="S29" s="19">
        <v>4.6583787717506403E-3</v>
      </c>
      <c r="T29" s="19">
        <v>4.5026851705068711E-2</v>
      </c>
      <c r="U29" s="19">
        <v>-1.9945336438074709E-2</v>
      </c>
      <c r="V29" s="19">
        <v>-7.7268102552048856E-3</v>
      </c>
      <c r="W29" s="19">
        <v>1.7812376998692925E-3</v>
      </c>
      <c r="X29" s="19">
        <v>3.5191543477190584E-2</v>
      </c>
      <c r="Y29" s="19">
        <v>5.4422244702299727E-2</v>
      </c>
      <c r="Z29" s="19">
        <v>-4.2727559858992681E-2</v>
      </c>
      <c r="AA29" s="19">
        <v>9.7541076854683856E-2</v>
      </c>
      <c r="AB29" s="19">
        <v>2.6129269448056311E-2</v>
      </c>
      <c r="AC29" s="19">
        <v>-6.1867708902272889E-3</v>
      </c>
      <c r="AD29" s="19">
        <v>2.2303744843093692E-2</v>
      </c>
      <c r="AE29" s="19">
        <v>3.1372497131952171E-2</v>
      </c>
      <c r="AF29" s="19">
        <v>-2.8270372708539097E-2</v>
      </c>
      <c r="AG29" s="19">
        <v>-2.8558512662216679E-2</v>
      </c>
      <c r="AH29" s="19">
        <v>8.5242030304414573E-2</v>
      </c>
      <c r="AI29" s="19">
        <v>9.3144056339355186E-2</v>
      </c>
      <c r="AJ29" s="19">
        <v>-8.9453580527698306E-3</v>
      </c>
      <c r="AK29" s="19">
        <v>4.8473995266814507E-2</v>
      </c>
      <c r="AL29" s="19">
        <v>-1.7337356984820397E-2</v>
      </c>
      <c r="AM29" s="19">
        <v>4.3875030586499532E-2</v>
      </c>
      <c r="AN29" s="19">
        <v>2.8161531287943381E-3</v>
      </c>
      <c r="AO29" s="19">
        <v>8.9005520764021989E-2</v>
      </c>
      <c r="AP29" s="19">
        <v>1.9739583003920355E-2</v>
      </c>
      <c r="AQ29" s="19">
        <v>-9.7359592173427156E-3</v>
      </c>
      <c r="AR29" s="19">
        <v>-2.0791410871478899E-2</v>
      </c>
      <c r="AS29" s="19">
        <v>-3.3602963309360079E-2</v>
      </c>
      <c r="AT29" s="19">
        <v>-6.4115544772459232E-3</v>
      </c>
      <c r="AU29" s="19">
        <v>8.3102052386305192E-3</v>
      </c>
      <c r="AV29" s="19">
        <v>2.9126759031772392E-2</v>
      </c>
      <c r="AW29" s="19">
        <v>5.5110589456037612E-3</v>
      </c>
      <c r="AX29" s="19">
        <v>0.10584434781242563</v>
      </c>
      <c r="AY29" s="19">
        <v>2.6497267827491934E-2</v>
      </c>
      <c r="AZ29" s="19">
        <v>2.2260028604901141E-2</v>
      </c>
      <c r="BA29" s="19">
        <v>-8.238627821510594E-3</v>
      </c>
      <c r="BB29" s="19">
        <v>-2.3230714700246013E-2</v>
      </c>
      <c r="BC29" s="19">
        <v>-9.7347870874928411E-3</v>
      </c>
      <c r="BD29" s="19">
        <v>3.1105077499007074E-2</v>
      </c>
      <c r="BE29" s="19">
        <v>0.11923527361542487</v>
      </c>
      <c r="BF29" s="19">
        <v>1.2894616895374814E-3</v>
      </c>
      <c r="BG29" s="19">
        <v>4.8893032516962781E-2</v>
      </c>
      <c r="BH29" s="19">
        <v>5.2012509631633702E-2</v>
      </c>
      <c r="BI29" s="19">
        <v>-9.9159560701038985E-3</v>
      </c>
      <c r="BJ29" s="19">
        <v>-3.2855176546387754E-3</v>
      </c>
      <c r="BK29" s="19">
        <v>6.5655241528444597E-2</v>
      </c>
      <c r="BL29" s="19">
        <v>-2.9645655098200649E-2</v>
      </c>
      <c r="BM29" s="19">
        <v>2.2222182628677867E-2</v>
      </c>
      <c r="BN29" s="19">
        <v>1.2411085644232281E-2</v>
      </c>
      <c r="BO29" s="20">
        <v>-2.0984703263597665E-2</v>
      </c>
    </row>
    <row r="30" spans="1:67" x14ac:dyDescent="0.2">
      <c r="A30" s="1" t="s">
        <v>34</v>
      </c>
      <c r="B30" s="6">
        <v>1</v>
      </c>
      <c r="C30" s="11">
        <v>27.1</v>
      </c>
      <c r="D30" s="11">
        <v>59.2</v>
      </c>
      <c r="E30" s="10">
        <v>3500</v>
      </c>
      <c r="F30" s="11">
        <v>0.3</v>
      </c>
      <c r="G30" s="11">
        <v>34.700000000000003</v>
      </c>
      <c r="H30" s="11">
        <v>111.2</v>
      </c>
      <c r="I30" s="29">
        <v>122.45093426199004</v>
      </c>
      <c r="J30" s="29">
        <f t="shared" si="0"/>
        <v>-11.250934261990039</v>
      </c>
      <c r="K30" s="29">
        <f t="shared" si="1"/>
        <v>126.58352176762135</v>
      </c>
      <c r="L30" s="29">
        <f t="shared" si="2"/>
        <v>106.9399307958475</v>
      </c>
      <c r="Q30" s="18">
        <v>-6.3139846395776522E-2</v>
      </c>
      <c r="R30" s="19">
        <v>0.16820340776286433</v>
      </c>
      <c r="S30" s="19">
        <v>3.5160421641951829E-2</v>
      </c>
      <c r="T30" s="19">
        <v>-8.0159465312955119E-2</v>
      </c>
      <c r="U30" s="19">
        <v>4.5241204973512181E-2</v>
      </c>
      <c r="V30" s="19">
        <v>5.5941206491143702E-2</v>
      </c>
      <c r="W30" s="19">
        <v>7.5554858916392076E-2</v>
      </c>
      <c r="X30" s="19">
        <v>8.4176974547555392E-2</v>
      </c>
      <c r="Y30" s="19">
        <v>-2.6721572604887583E-2</v>
      </c>
      <c r="Z30" s="19">
        <v>-0.12234873905202442</v>
      </c>
      <c r="AA30" s="19">
        <v>2.6129269448054292E-2</v>
      </c>
      <c r="AB30" s="19">
        <v>0.15663888861104713</v>
      </c>
      <c r="AC30" s="19">
        <v>1.1702933779359992E-2</v>
      </c>
      <c r="AD30" s="19">
        <v>5.2688387706495157E-2</v>
      </c>
      <c r="AE30" s="19">
        <v>5.294932479992337E-2</v>
      </c>
      <c r="AF30" s="19">
        <v>-1.1987220562244369E-2</v>
      </c>
      <c r="AG30" s="19">
        <v>-1.380212487270123E-2</v>
      </c>
      <c r="AH30" s="19">
        <v>4.0353365358981208E-2</v>
      </c>
      <c r="AI30" s="19">
        <v>-1.865804465462223E-3</v>
      </c>
      <c r="AJ30" s="19">
        <v>-2.0592992790759684E-2</v>
      </c>
      <c r="AK30" s="19">
        <v>7.5931766896387115E-2</v>
      </c>
      <c r="AL30" s="19">
        <v>3.16996371365511E-2</v>
      </c>
      <c r="AM30" s="19">
        <v>8.2604144298713739E-2</v>
      </c>
      <c r="AN30" s="19">
        <v>4.5968215708453684E-2</v>
      </c>
      <c r="AO30" s="19">
        <v>-6.403085457597385E-2</v>
      </c>
      <c r="AP30" s="19">
        <v>-3.4202306017096923E-3</v>
      </c>
      <c r="AQ30" s="19">
        <v>1.458430449781975E-2</v>
      </c>
      <c r="AR30" s="19">
        <v>2.2935249358910781E-3</v>
      </c>
      <c r="AS30" s="19">
        <v>4.0133709079130386E-2</v>
      </c>
      <c r="AT30" s="19">
        <v>2.5497458215325841E-2</v>
      </c>
      <c r="AU30" s="19">
        <v>4.2642068666963795E-2</v>
      </c>
      <c r="AV30" s="19">
        <v>3.6004339239716299E-2</v>
      </c>
      <c r="AW30" s="19">
        <v>3.5447397059327146E-2</v>
      </c>
      <c r="AX30" s="19">
        <v>3.8867505253445456E-2</v>
      </c>
      <c r="AY30" s="19">
        <v>1.060962445959792E-2</v>
      </c>
      <c r="AZ30" s="19">
        <v>4.1977683589772649E-2</v>
      </c>
      <c r="BA30" s="19">
        <v>-5.2458092360601102E-2</v>
      </c>
      <c r="BB30" s="19">
        <v>3.9111339096933317E-3</v>
      </c>
      <c r="BC30" s="19">
        <v>-3.6383286576643137E-2</v>
      </c>
      <c r="BD30" s="19">
        <v>3.8563436176613362E-2</v>
      </c>
      <c r="BE30" s="19">
        <v>1.7612683505592849E-2</v>
      </c>
      <c r="BF30" s="19">
        <v>-1.85348339677762E-2</v>
      </c>
      <c r="BG30" s="19">
        <v>-4.1933061221590767E-2</v>
      </c>
      <c r="BH30" s="19">
        <v>3.1920844957452066E-2</v>
      </c>
      <c r="BI30" s="19">
        <v>4.1607562471129227E-2</v>
      </c>
      <c r="BJ30" s="19">
        <v>1.2493865538235699E-2</v>
      </c>
      <c r="BK30" s="19">
        <v>5.0140748480845709E-2</v>
      </c>
      <c r="BL30" s="19">
        <v>2.3062756643220245E-2</v>
      </c>
      <c r="BM30" s="19">
        <v>-5.8374211990200528E-2</v>
      </c>
      <c r="BN30" s="19">
        <v>3.8257254982170273E-2</v>
      </c>
      <c r="BO30" s="20">
        <v>2.9180427611876641E-2</v>
      </c>
    </row>
    <row r="31" spans="1:67" x14ac:dyDescent="0.2">
      <c r="A31" s="1" t="s">
        <v>35</v>
      </c>
      <c r="B31" s="6">
        <v>1</v>
      </c>
      <c r="C31" s="11">
        <v>28.6</v>
      </c>
      <c r="D31" s="11">
        <v>59.3</v>
      </c>
      <c r="E31" s="10">
        <v>3789</v>
      </c>
      <c r="F31" s="11">
        <v>2.7</v>
      </c>
      <c r="G31" s="11">
        <v>34.700000000000003</v>
      </c>
      <c r="H31" s="11">
        <v>108.1</v>
      </c>
      <c r="I31" s="29">
        <v>134.99183653299667</v>
      </c>
      <c r="J31" s="29">
        <f t="shared" si="0"/>
        <v>-26.891836532996678</v>
      </c>
      <c r="K31" s="29">
        <f t="shared" si="1"/>
        <v>723.17087211741477</v>
      </c>
      <c r="L31" s="29">
        <f t="shared" si="2"/>
        <v>180.66522491349471</v>
      </c>
      <c r="Q31" s="18">
        <v>-9.3015048242254261E-3</v>
      </c>
      <c r="R31" s="19">
        <v>3.6427279503796761E-3</v>
      </c>
      <c r="S31" s="19">
        <v>4.1306619423865043E-2</v>
      </c>
      <c r="T31" s="19">
        <v>1.0645089270793155E-2</v>
      </c>
      <c r="U31" s="19">
        <v>1.5765333377681576E-2</v>
      </c>
      <c r="V31" s="19">
        <v>8.8001665665735362E-2</v>
      </c>
      <c r="W31" s="19">
        <v>-5.7545912065935512E-2</v>
      </c>
      <c r="X31" s="19">
        <v>-3.008226386848134E-2</v>
      </c>
      <c r="Y31" s="19">
        <v>-1.5930163032566697E-2</v>
      </c>
      <c r="Z31" s="19">
        <v>5.1308997698263636E-3</v>
      </c>
      <c r="AA31" s="19">
        <v>-6.1867708902277815E-3</v>
      </c>
      <c r="AB31" s="19">
        <v>1.1702933779361144E-2</v>
      </c>
      <c r="AC31" s="19">
        <v>8.8714674746647709E-2</v>
      </c>
      <c r="AD31" s="19">
        <v>-3.3775654090799134E-2</v>
      </c>
      <c r="AE31" s="19">
        <v>4.3179859862460701E-2</v>
      </c>
      <c r="AF31" s="19">
        <v>4.6621231065891965E-2</v>
      </c>
      <c r="AG31" s="19">
        <v>4.3017713913792555E-2</v>
      </c>
      <c r="AH31" s="19">
        <v>2.6700946975964257E-2</v>
      </c>
      <c r="AI31" s="19">
        <v>-3.4564914556019788E-3</v>
      </c>
      <c r="AJ31" s="19">
        <v>4.8820180399820542E-2</v>
      </c>
      <c r="AK31" s="19">
        <v>3.1529152256480064E-3</v>
      </c>
      <c r="AL31" s="19">
        <v>2.9647153110064772E-3</v>
      </c>
      <c r="AM31" s="19">
        <v>-1.156296603148739E-2</v>
      </c>
      <c r="AN31" s="19">
        <v>2.3198916826765607E-2</v>
      </c>
      <c r="AO31" s="19">
        <v>2.4378289233799089E-2</v>
      </c>
      <c r="AP31" s="19">
        <v>1.0419182104323618E-2</v>
      </c>
      <c r="AQ31" s="19">
        <v>7.3240587743557767E-2</v>
      </c>
      <c r="AR31" s="19">
        <v>6.1981607201808148E-2</v>
      </c>
      <c r="AS31" s="19">
        <v>3.6422644917644686E-3</v>
      </c>
      <c r="AT31" s="19">
        <v>5.8724014211526204E-2</v>
      </c>
      <c r="AU31" s="19">
        <v>-4.2110017161178619E-2</v>
      </c>
      <c r="AV31" s="19">
        <v>4.0284275607815057E-2</v>
      </c>
      <c r="AW31" s="19">
        <v>-4.1379388099459791E-2</v>
      </c>
      <c r="AX31" s="19">
        <v>1.9722835606747924E-2</v>
      </c>
      <c r="AY31" s="19">
        <v>3.7244178629523679E-2</v>
      </c>
      <c r="AZ31" s="19">
        <v>6.7715210737561427E-3</v>
      </c>
      <c r="BA31" s="19">
        <v>3.005155216672193E-2</v>
      </c>
      <c r="BB31" s="19">
        <v>9.4522460873347036E-2</v>
      </c>
      <c r="BC31" s="19">
        <v>-2.4996982461004763E-2</v>
      </c>
      <c r="BD31" s="19">
        <v>-2.4362856560060361E-2</v>
      </c>
      <c r="BE31" s="19">
        <v>4.9498541210588817E-3</v>
      </c>
      <c r="BF31" s="19">
        <v>5.2183983719302211E-2</v>
      </c>
      <c r="BG31" s="19">
        <v>-8.5777474167804957E-3</v>
      </c>
      <c r="BH31" s="19">
        <v>-1.6240843849287284E-2</v>
      </c>
      <c r="BI31" s="19">
        <v>0.10414974693360761</v>
      </c>
      <c r="BJ31" s="19">
        <v>4.4327355758099027E-2</v>
      </c>
      <c r="BK31" s="19">
        <v>3.2258286840558481E-2</v>
      </c>
      <c r="BL31" s="19">
        <v>3.8816324724381686E-2</v>
      </c>
      <c r="BM31" s="19">
        <v>-1.6103454930606748E-3</v>
      </c>
      <c r="BN31" s="19">
        <v>1.2997751844942639E-2</v>
      </c>
      <c r="BO31" s="20">
        <v>7.3887410847775309E-2</v>
      </c>
    </row>
    <row r="32" spans="1:67" x14ac:dyDescent="0.2">
      <c r="A32" s="1" t="s">
        <v>36</v>
      </c>
      <c r="B32" s="6">
        <v>1</v>
      </c>
      <c r="C32" s="11">
        <v>27.8</v>
      </c>
      <c r="D32" s="11">
        <v>65.2</v>
      </c>
      <c r="E32" s="10">
        <v>4563</v>
      </c>
      <c r="F32" s="11">
        <v>5.7</v>
      </c>
      <c r="G32" s="11">
        <v>44</v>
      </c>
      <c r="H32" s="11">
        <v>189.5</v>
      </c>
      <c r="I32" s="29">
        <v>117.05465625797575</v>
      </c>
      <c r="J32" s="29">
        <f t="shared" si="0"/>
        <v>72.445343742024249</v>
      </c>
      <c r="K32" s="29">
        <f t="shared" si="1"/>
        <v>5248.3278299000522</v>
      </c>
      <c r="L32" s="29">
        <f t="shared" si="2"/>
        <v>4618.4016955017314</v>
      </c>
      <c r="Q32" s="18">
        <v>6.5836619515690642E-3</v>
      </c>
      <c r="R32" s="19">
        <v>5.0814895730207837E-2</v>
      </c>
      <c r="S32" s="19">
        <v>4.0454327582162206E-3</v>
      </c>
      <c r="T32" s="19">
        <v>4.0022208825744865E-4</v>
      </c>
      <c r="U32" s="19">
        <v>3.9352009487632816E-2</v>
      </c>
      <c r="V32" s="19">
        <v>-1.9003561545216097E-2</v>
      </c>
      <c r="W32" s="19">
        <v>0.1005740262997869</v>
      </c>
      <c r="X32" s="19">
        <v>6.8918538388203998E-2</v>
      </c>
      <c r="Y32" s="19">
        <v>4.295900556141094E-2</v>
      </c>
      <c r="Z32" s="19">
        <v>2.078532426027549E-2</v>
      </c>
      <c r="AA32" s="19">
        <v>2.2303744843092055E-2</v>
      </c>
      <c r="AB32" s="19">
        <v>5.2688387706494338E-2</v>
      </c>
      <c r="AC32" s="19">
        <v>-3.3775654090799551E-2</v>
      </c>
      <c r="AD32" s="19">
        <v>7.2924473360929498E-2</v>
      </c>
      <c r="AE32" s="19">
        <v>1.0875028469926107E-2</v>
      </c>
      <c r="AF32" s="19">
        <v>3.7900942999425664E-3</v>
      </c>
      <c r="AG32" s="19">
        <v>5.9218210518726944E-3</v>
      </c>
      <c r="AH32" s="19">
        <v>1.1623087429954826E-2</v>
      </c>
      <c r="AI32" s="19">
        <v>6.4851359071854686E-3</v>
      </c>
      <c r="AJ32" s="19">
        <v>-8.1775088667645143E-3</v>
      </c>
      <c r="AK32" s="19">
        <v>4.46654968736373E-2</v>
      </c>
      <c r="AL32" s="19">
        <v>4.730397273451957E-2</v>
      </c>
      <c r="AM32" s="19">
        <v>5.1150922961070662E-2</v>
      </c>
      <c r="AN32" s="19">
        <v>2.2334302292447122E-2</v>
      </c>
      <c r="AO32" s="19">
        <v>-2.8546163361066967E-2</v>
      </c>
      <c r="AP32" s="19">
        <v>2.9361360281047216E-2</v>
      </c>
      <c r="AQ32" s="19">
        <v>-1.79473020823539E-2</v>
      </c>
      <c r="AR32" s="19">
        <v>-3.636438032615652E-3</v>
      </c>
      <c r="AS32" s="19">
        <v>4.5709654235440961E-2</v>
      </c>
      <c r="AT32" s="19">
        <v>3.7147710957308178E-5</v>
      </c>
      <c r="AU32" s="19">
        <v>8.5401576910781943E-2</v>
      </c>
      <c r="AV32" s="19">
        <v>-1.2698624605199993E-2</v>
      </c>
      <c r="AW32" s="19">
        <v>8.4371557853532272E-2</v>
      </c>
      <c r="AX32" s="19">
        <v>1.0587314963881878E-2</v>
      </c>
      <c r="AY32" s="19">
        <v>-4.5816978451619222E-3</v>
      </c>
      <c r="AZ32" s="19">
        <v>3.628360870329201E-2</v>
      </c>
      <c r="BA32" s="19">
        <v>3.3471792794657756E-3</v>
      </c>
      <c r="BB32" s="19">
        <v>-2.2469127151368284E-2</v>
      </c>
      <c r="BC32" s="19">
        <v>5.338485904654508E-2</v>
      </c>
      <c r="BD32" s="19">
        <v>6.1748757720740108E-2</v>
      </c>
      <c r="BE32" s="19">
        <v>3.644468324643213E-3</v>
      </c>
      <c r="BF32" s="19">
        <v>-1.4705462938957539E-2</v>
      </c>
      <c r="BG32" s="19">
        <v>1.8876730067402453E-2</v>
      </c>
      <c r="BH32" s="19">
        <v>3.726344978640217E-2</v>
      </c>
      <c r="BI32" s="19">
        <v>-5.2645208735163013E-2</v>
      </c>
      <c r="BJ32" s="19">
        <v>-2.0588171644729675E-3</v>
      </c>
      <c r="BK32" s="19">
        <v>1.2677999357936398E-2</v>
      </c>
      <c r="BL32" s="19">
        <v>1.3457010561307103E-2</v>
      </c>
      <c r="BM32" s="19">
        <v>2.0839097551973385E-2</v>
      </c>
      <c r="BN32" s="19">
        <v>2.7977458724852453E-2</v>
      </c>
      <c r="BO32" s="20">
        <v>-1.1223249117795486E-2</v>
      </c>
    </row>
    <row r="33" spans="1:67" x14ac:dyDescent="0.2">
      <c r="A33" s="1" t="s">
        <v>37</v>
      </c>
      <c r="B33" s="6">
        <v>1</v>
      </c>
      <c r="C33" s="11">
        <v>28</v>
      </c>
      <c r="D33" s="11">
        <v>57.6</v>
      </c>
      <c r="E33" s="10">
        <v>3737</v>
      </c>
      <c r="F33" s="11">
        <v>0.3</v>
      </c>
      <c r="G33" s="11">
        <v>34.1</v>
      </c>
      <c r="H33" s="11">
        <v>265.7</v>
      </c>
      <c r="I33" s="29">
        <v>132.82662587524865</v>
      </c>
      <c r="J33" s="29">
        <f t="shared" si="0"/>
        <v>132.87337412475134</v>
      </c>
      <c r="K33" s="29">
        <f t="shared" si="1"/>
        <v>17655.333551296138</v>
      </c>
      <c r="L33" s="29">
        <f t="shared" si="2"/>
        <v>20781.766401384084</v>
      </c>
      <c r="Q33" s="18">
        <v>-4.0344107934963402E-2</v>
      </c>
      <c r="R33" s="19">
        <v>-1.874994576626654E-4</v>
      </c>
      <c r="S33" s="19">
        <v>1.3640977723717827E-2</v>
      </c>
      <c r="T33" s="19">
        <v>2.8095282500933752E-3</v>
      </c>
      <c r="U33" s="19">
        <v>1.0916301966867704E-2</v>
      </c>
      <c r="V33" s="19">
        <v>6.6741276501337765E-2</v>
      </c>
      <c r="W33" s="19">
        <v>-7.9700168663976445E-3</v>
      </c>
      <c r="X33" s="19">
        <v>6.9742514256473653E-3</v>
      </c>
      <c r="Y33" s="19">
        <v>4.9700549597198884E-3</v>
      </c>
      <c r="Z33" s="19">
        <v>-3.9190161898925713E-2</v>
      </c>
      <c r="AA33" s="19">
        <v>3.1372497131951581E-2</v>
      </c>
      <c r="AB33" s="19">
        <v>5.2949324799924632E-2</v>
      </c>
      <c r="AC33" s="19">
        <v>4.317985986246009E-2</v>
      </c>
      <c r="AD33" s="19">
        <v>1.0875028469926093E-2</v>
      </c>
      <c r="AE33" s="19">
        <v>7.3403998084805966E-2</v>
      </c>
      <c r="AF33" s="19">
        <v>1.470566553143585E-2</v>
      </c>
      <c r="AG33" s="19">
        <v>7.0481504228296216E-3</v>
      </c>
      <c r="AH33" s="19">
        <v>0.10262635123390407</v>
      </c>
      <c r="AI33" s="19">
        <v>-1.3851985855729138E-2</v>
      </c>
      <c r="AJ33" s="19">
        <v>1.0545285111150115E-2</v>
      </c>
      <c r="AK33" s="19">
        <v>5.8071651772931748E-2</v>
      </c>
      <c r="AL33" s="19">
        <v>1.0164774751600034E-2</v>
      </c>
      <c r="AM33" s="19">
        <v>2.3014211376270272E-2</v>
      </c>
      <c r="AN33" s="19">
        <v>1.0352428381800477E-2</v>
      </c>
      <c r="AO33" s="19">
        <v>-2.1470097435849267E-2</v>
      </c>
      <c r="AP33" s="19">
        <v>3.8233709640774619E-2</v>
      </c>
      <c r="AQ33" s="19">
        <v>4.0605811812048268E-2</v>
      </c>
      <c r="AR33" s="19">
        <v>4.4101091414345428E-2</v>
      </c>
      <c r="AS33" s="19">
        <v>-2.5752165139646371E-2</v>
      </c>
      <c r="AT33" s="19">
        <v>5.5518830335919478E-2</v>
      </c>
      <c r="AU33" s="19">
        <v>1.6243532444716921E-2</v>
      </c>
      <c r="AV33" s="19">
        <v>-1.9863687678264963E-2</v>
      </c>
      <c r="AW33" s="19">
        <v>1.4254686865360043E-2</v>
      </c>
      <c r="AX33" s="19">
        <v>9.0487320884387767E-2</v>
      </c>
      <c r="AY33" s="19">
        <v>1.4490883814345261E-2</v>
      </c>
      <c r="AZ33" s="19">
        <v>2.8204087038980145E-2</v>
      </c>
      <c r="BA33" s="19">
        <v>9.3391561665319422E-4</v>
      </c>
      <c r="BB33" s="19">
        <v>8.8744582021306639E-2</v>
      </c>
      <c r="BC33" s="19">
        <v>-2.1388630082006282E-2</v>
      </c>
      <c r="BD33" s="19">
        <v>3.3142969734743476E-2</v>
      </c>
      <c r="BE33" s="19">
        <v>3.2915279396226578E-2</v>
      </c>
      <c r="BF33" s="19">
        <v>1.1302421842337918E-2</v>
      </c>
      <c r="BG33" s="19">
        <v>-1.2360193985222062E-2</v>
      </c>
      <c r="BH33" s="19">
        <v>-7.0371995401326271E-3</v>
      </c>
      <c r="BI33" s="19">
        <v>1.5133122558412399E-3</v>
      </c>
      <c r="BJ33" s="19">
        <v>5.6235167347672699E-3</v>
      </c>
      <c r="BK33" s="19">
        <v>8.2113004276936685E-2</v>
      </c>
      <c r="BL33" s="19">
        <v>-1.3086460465091126E-3</v>
      </c>
      <c r="BM33" s="19">
        <v>2.873610800795956E-3</v>
      </c>
      <c r="BN33" s="19">
        <v>1.1743051512127498E-2</v>
      </c>
      <c r="BO33" s="20">
        <v>4.3317155720221406E-2</v>
      </c>
    </row>
    <row r="34" spans="1:67" x14ac:dyDescent="0.2">
      <c r="A34" s="1" t="s">
        <v>38</v>
      </c>
      <c r="B34" s="6">
        <v>1</v>
      </c>
      <c r="C34" s="11">
        <v>30.1</v>
      </c>
      <c r="D34" s="11">
        <v>52.5</v>
      </c>
      <c r="E34" s="10">
        <v>4701</v>
      </c>
      <c r="F34" s="11">
        <v>10.8</v>
      </c>
      <c r="G34" s="11">
        <v>41.7</v>
      </c>
      <c r="H34" s="11">
        <v>120.7</v>
      </c>
      <c r="I34" s="29">
        <v>139.12745812458169</v>
      </c>
      <c r="J34" s="29">
        <f t="shared" si="0"/>
        <v>-18.42745812458169</v>
      </c>
      <c r="K34" s="29">
        <f t="shared" si="1"/>
        <v>339.57121293321177</v>
      </c>
      <c r="L34" s="29">
        <f t="shared" si="2"/>
        <v>0.70757785467126033</v>
      </c>
      <c r="Q34" s="18">
        <v>3.0367716546824131E-3</v>
      </c>
      <c r="R34" s="19">
        <v>-2.0340473574559648E-2</v>
      </c>
      <c r="S34" s="19">
        <v>2.6241698725715058E-2</v>
      </c>
      <c r="T34" s="19">
        <v>2.484092058768609E-2</v>
      </c>
      <c r="U34" s="19">
        <v>3.4834194880361831E-2</v>
      </c>
      <c r="V34" s="19">
        <v>4.0055217181963199E-2</v>
      </c>
      <c r="W34" s="19">
        <v>5.7229140600085771E-3</v>
      </c>
      <c r="X34" s="19">
        <v>-1.1162078640925194E-2</v>
      </c>
      <c r="Y34" s="19">
        <v>1.6627143609590778E-3</v>
      </c>
      <c r="Z34" s="19">
        <v>7.8854090907901325E-2</v>
      </c>
      <c r="AA34" s="19">
        <v>-2.827037270853908E-2</v>
      </c>
      <c r="AB34" s="19">
        <v>-1.1987220562243758E-2</v>
      </c>
      <c r="AC34" s="19">
        <v>4.6621231065892998E-2</v>
      </c>
      <c r="AD34" s="19">
        <v>3.7900942999433418E-3</v>
      </c>
      <c r="AE34" s="19">
        <v>1.4705665531437817E-2</v>
      </c>
      <c r="AF34" s="19">
        <v>5.6815078091964358E-2</v>
      </c>
      <c r="AG34" s="19">
        <v>5.5832289744351643E-2</v>
      </c>
      <c r="AH34" s="19">
        <v>-1.0860701062617883E-2</v>
      </c>
      <c r="AI34" s="19">
        <v>-2.515551891527143E-2</v>
      </c>
      <c r="AJ34" s="19">
        <v>4.7514356439806622E-2</v>
      </c>
      <c r="AK34" s="19">
        <v>-6.9978785175842384E-3</v>
      </c>
      <c r="AL34" s="19">
        <v>3.5378057688710482E-2</v>
      </c>
      <c r="AM34" s="19">
        <v>-1.1636037343849402E-2</v>
      </c>
      <c r="AN34" s="19">
        <v>2.2676834696783693E-2</v>
      </c>
      <c r="AO34" s="19">
        <v>-6.9447875856649965E-3</v>
      </c>
      <c r="AP34" s="19">
        <v>2.6458839383767002E-2</v>
      </c>
      <c r="AQ34" s="19">
        <v>4.6115724603333491E-2</v>
      </c>
      <c r="AR34" s="19">
        <v>5.4518456483142796E-2</v>
      </c>
      <c r="AS34" s="19">
        <v>3.7857305533782387E-2</v>
      </c>
      <c r="AT34" s="19">
        <v>4.2217592146243016E-2</v>
      </c>
      <c r="AU34" s="19">
        <v>1.4130345654955388E-2</v>
      </c>
      <c r="AV34" s="19">
        <v>7.6119828349037744E-3</v>
      </c>
      <c r="AW34" s="19">
        <v>1.7154853473292219E-2</v>
      </c>
      <c r="AX34" s="19">
        <v>-2.5415438134743451E-2</v>
      </c>
      <c r="AY34" s="19">
        <v>1.9378007654051864E-2</v>
      </c>
      <c r="AZ34" s="19">
        <v>1.2796290360707709E-2</v>
      </c>
      <c r="BA34" s="19">
        <v>5.1080914660572352E-2</v>
      </c>
      <c r="BB34" s="19">
        <v>6.4707566612814682E-2</v>
      </c>
      <c r="BC34" s="19">
        <v>3.9754555533605213E-2</v>
      </c>
      <c r="BD34" s="19">
        <v>6.5118763834700541E-3</v>
      </c>
      <c r="BE34" s="19">
        <v>-3.7626825930461516E-2</v>
      </c>
      <c r="BF34" s="19">
        <v>4.1622606956400299E-2</v>
      </c>
      <c r="BG34" s="19">
        <v>9.9533559459750454E-3</v>
      </c>
      <c r="BH34" s="19">
        <v>-8.9439183058962757E-3</v>
      </c>
      <c r="BI34" s="19">
        <v>3.7746656199113472E-2</v>
      </c>
      <c r="BJ34" s="19">
        <v>3.5467050515378414E-2</v>
      </c>
      <c r="BK34" s="19">
        <v>-4.7824636460261361E-3</v>
      </c>
      <c r="BL34" s="19">
        <v>4.6474925860604768E-2</v>
      </c>
      <c r="BM34" s="19">
        <v>3.2391945362985008E-2</v>
      </c>
      <c r="BN34" s="19">
        <v>1.8072852967204803E-2</v>
      </c>
      <c r="BO34" s="20">
        <v>4.9517879883807403E-2</v>
      </c>
    </row>
    <row r="35" spans="1:67" x14ac:dyDescent="0.2">
      <c r="A35" s="1" t="s">
        <v>39</v>
      </c>
      <c r="B35" s="6">
        <v>1</v>
      </c>
      <c r="C35" s="11">
        <v>23.9</v>
      </c>
      <c r="D35" s="11">
        <v>55.2</v>
      </c>
      <c r="E35" s="10">
        <v>3077</v>
      </c>
      <c r="F35" s="11">
        <v>1.9</v>
      </c>
      <c r="G35" s="11">
        <v>41.7</v>
      </c>
      <c r="H35" s="11">
        <v>90</v>
      </c>
      <c r="I35" s="29">
        <v>79.04476546466438</v>
      </c>
      <c r="J35" s="29">
        <f t="shared" si="0"/>
        <v>10.95523453533562</v>
      </c>
      <c r="K35" s="29">
        <f t="shared" si="1"/>
        <v>120.01716372421026</v>
      </c>
      <c r="L35" s="29">
        <f t="shared" si="2"/>
        <v>994.84581314878835</v>
      </c>
      <c r="Q35" s="18">
        <v>1.052685740936099E-2</v>
      </c>
      <c r="R35" s="19">
        <v>-1.1182355463351057E-2</v>
      </c>
      <c r="S35" s="19">
        <v>2.6384052299919025E-2</v>
      </c>
      <c r="T35" s="19">
        <v>2.1158272681211863E-2</v>
      </c>
      <c r="U35" s="19">
        <v>4.1117898325900348E-2</v>
      </c>
      <c r="V35" s="19">
        <v>3.9390909034866084E-2</v>
      </c>
      <c r="W35" s="19">
        <v>7.899513117781809E-3</v>
      </c>
      <c r="X35" s="19">
        <v>-5.6746373039287951E-3</v>
      </c>
      <c r="Y35" s="19">
        <v>4.496507793434687E-2</v>
      </c>
      <c r="Z35" s="19">
        <v>8.6852865444706884E-2</v>
      </c>
      <c r="AA35" s="19">
        <v>-2.8558512662217456E-2</v>
      </c>
      <c r="AB35" s="19">
        <v>-1.3802124872701299E-2</v>
      </c>
      <c r="AC35" s="19">
        <v>4.3017713913793165E-2</v>
      </c>
      <c r="AD35" s="19">
        <v>5.9218210518729719E-3</v>
      </c>
      <c r="AE35" s="19">
        <v>7.0481504228311898E-3</v>
      </c>
      <c r="AF35" s="19">
        <v>5.5832289744351352E-2</v>
      </c>
      <c r="AG35" s="19">
        <v>5.8742598669961579E-2</v>
      </c>
      <c r="AH35" s="19">
        <v>-3.2761461510447065E-2</v>
      </c>
      <c r="AI35" s="19">
        <v>-1.6789499530709462E-2</v>
      </c>
      <c r="AJ35" s="19">
        <v>4.3109991927977619E-2</v>
      </c>
      <c r="AK35" s="19">
        <v>-6.3078316481383623E-3</v>
      </c>
      <c r="AL35" s="19">
        <v>3.5729420658269728E-2</v>
      </c>
      <c r="AM35" s="19">
        <v>-1.1166752949871364E-2</v>
      </c>
      <c r="AN35" s="19">
        <v>2.1285955528188877E-2</v>
      </c>
      <c r="AO35" s="19">
        <v>5.7565800404074385E-3</v>
      </c>
      <c r="AP35" s="19">
        <v>2.0919158781089742E-2</v>
      </c>
      <c r="AQ35" s="19">
        <v>4.2405401282892441E-2</v>
      </c>
      <c r="AR35" s="19">
        <v>5.1811923157142559E-2</v>
      </c>
      <c r="AS35" s="19">
        <v>4.9140054872867933E-2</v>
      </c>
      <c r="AT35" s="19">
        <v>3.5553883290867172E-2</v>
      </c>
      <c r="AU35" s="19">
        <v>1.4008520134608182E-2</v>
      </c>
      <c r="AV35" s="19">
        <v>8.6302162469076293E-3</v>
      </c>
      <c r="AW35" s="19">
        <v>1.8075418432278337E-2</v>
      </c>
      <c r="AX35" s="19">
        <v>-3.5960785035904774E-2</v>
      </c>
      <c r="AY35" s="19">
        <v>1.1503629383643535E-2</v>
      </c>
      <c r="AZ35" s="19">
        <v>1.1345827929702824E-2</v>
      </c>
      <c r="BA35" s="19">
        <v>4.9136100405621636E-2</v>
      </c>
      <c r="BB35" s="19">
        <v>5.6985183991794031E-2</v>
      </c>
      <c r="BC35" s="19">
        <v>3.9611199590701501E-2</v>
      </c>
      <c r="BD35" s="19">
        <v>-5.3461018065933813E-3</v>
      </c>
      <c r="BE35" s="19">
        <v>-3.7038506849100615E-2</v>
      </c>
      <c r="BF35" s="19">
        <v>3.615328504501418E-2</v>
      </c>
      <c r="BG35" s="19">
        <v>7.906359134128127E-3</v>
      </c>
      <c r="BH35" s="19">
        <v>-8.8821820769685866E-3</v>
      </c>
      <c r="BI35" s="19">
        <v>4.5442431631264324E-2</v>
      </c>
      <c r="BJ35" s="19">
        <v>3.3665784766054418E-2</v>
      </c>
      <c r="BK35" s="19">
        <v>-9.6146621529219489E-3</v>
      </c>
      <c r="BL35" s="19">
        <v>5.157257919701462E-2</v>
      </c>
      <c r="BM35" s="19">
        <v>2.037080183241681E-2</v>
      </c>
      <c r="BN35" s="19">
        <v>1.532644806044639E-2</v>
      </c>
      <c r="BO35" s="20">
        <v>4.8781238490546136E-2</v>
      </c>
    </row>
    <row r="36" spans="1:67" x14ac:dyDescent="0.2">
      <c r="A36" s="1" t="s">
        <v>40</v>
      </c>
      <c r="B36" s="6">
        <v>1</v>
      </c>
      <c r="C36" s="11">
        <v>30.3</v>
      </c>
      <c r="D36" s="11">
        <v>52.7</v>
      </c>
      <c r="E36" s="10">
        <v>4712</v>
      </c>
      <c r="F36" s="11">
        <v>11.9</v>
      </c>
      <c r="G36" s="11">
        <v>41.7</v>
      </c>
      <c r="H36" s="11">
        <v>119</v>
      </c>
      <c r="I36" s="29">
        <v>140.4943052801473</v>
      </c>
      <c r="J36" s="29">
        <f t="shared" si="0"/>
        <v>-21.494305280147302</v>
      </c>
      <c r="K36" s="29">
        <f t="shared" si="1"/>
        <v>462.00515947616816</v>
      </c>
      <c r="L36" s="29">
        <f t="shared" si="2"/>
        <v>6.4575778546712348</v>
      </c>
      <c r="Q36" s="18">
        <v>-2.6202796168872944E-2</v>
      </c>
      <c r="R36" s="19">
        <v>-6.4371394137410554E-2</v>
      </c>
      <c r="S36" s="19">
        <v>-6.4143002087555592E-3</v>
      </c>
      <c r="T36" s="19">
        <v>5.3260811852012133E-2</v>
      </c>
      <c r="U36" s="19">
        <v>-4.0876307726703427E-2</v>
      </c>
      <c r="V36" s="19">
        <v>3.2739794746486917E-2</v>
      </c>
      <c r="W36" s="19">
        <v>-2.0323237316009352E-2</v>
      </c>
      <c r="X36" s="19">
        <v>-6.0629463536648609E-3</v>
      </c>
      <c r="Y36" s="19">
        <v>-0.11544931882514914</v>
      </c>
      <c r="Z36" s="19">
        <v>-7.7692148375574116E-2</v>
      </c>
      <c r="AA36" s="19">
        <v>8.5242030304415406E-2</v>
      </c>
      <c r="AB36" s="19">
        <v>4.0353365358984691E-2</v>
      </c>
      <c r="AC36" s="19">
        <v>2.6700946975964146E-2</v>
      </c>
      <c r="AD36" s="19">
        <v>1.1623087429955381E-2</v>
      </c>
      <c r="AE36" s="19">
        <v>0.10262635123390448</v>
      </c>
      <c r="AF36" s="19">
        <v>-1.0860701062620175E-2</v>
      </c>
      <c r="AG36" s="19">
        <v>-3.2761461510448814E-2</v>
      </c>
      <c r="AH36" s="19">
        <v>0.22759451300439359</v>
      </c>
      <c r="AI36" s="19">
        <v>3.721298097651593E-3</v>
      </c>
      <c r="AJ36" s="19">
        <v>9.2010336770505033E-3</v>
      </c>
      <c r="AK36" s="19">
        <v>7.066603897227014E-2</v>
      </c>
      <c r="AL36" s="19">
        <v>-1.1606583815805677E-2</v>
      </c>
      <c r="AM36" s="19">
        <v>3.0860149799674788E-2</v>
      </c>
      <c r="AN36" s="19">
        <v>-2.705100216595549E-3</v>
      </c>
      <c r="AO36" s="19">
        <v>-1.7744956880321738E-2</v>
      </c>
      <c r="AP36" s="19">
        <v>6.9668649433914751E-2</v>
      </c>
      <c r="AQ36" s="19">
        <v>2.6028960189951364E-2</v>
      </c>
      <c r="AR36" s="19">
        <v>2.6217926819926046E-2</v>
      </c>
      <c r="AS36" s="19">
        <v>-0.10503098690195248</v>
      </c>
      <c r="AT36" s="19">
        <v>5.8035345163863883E-2</v>
      </c>
      <c r="AU36" s="19">
        <v>2.2893405762110096E-2</v>
      </c>
      <c r="AV36" s="19">
        <v>-3.4563393142334864E-2</v>
      </c>
      <c r="AW36" s="19">
        <v>1.6548102825283333E-2</v>
      </c>
      <c r="AX36" s="19">
        <v>0.18596896760201526</v>
      </c>
      <c r="AY36" s="19">
        <v>4.3261152819523835E-2</v>
      </c>
      <c r="AZ36" s="19">
        <v>3.5263643683756132E-2</v>
      </c>
      <c r="BA36" s="19">
        <v>2.1541215869781138E-3</v>
      </c>
      <c r="BB36" s="19">
        <v>8.5205587860106513E-2</v>
      </c>
      <c r="BC36" s="19">
        <v>-1.8532702994975975E-2</v>
      </c>
      <c r="BD36" s="19">
        <v>9.435920881803421E-2</v>
      </c>
      <c r="BE36" s="19">
        <v>9.4842079876304081E-2</v>
      </c>
      <c r="BF36" s="19">
        <v>1.838699972369057E-2</v>
      </c>
      <c r="BG36" s="19">
        <v>2.8907033499889462E-2</v>
      </c>
      <c r="BH36" s="19">
        <v>1.4800244301157062E-2</v>
      </c>
      <c r="BI36" s="19">
        <v>-7.6841555718030044E-2</v>
      </c>
      <c r="BJ36" s="19">
        <v>-8.9682850890977078E-3</v>
      </c>
      <c r="BK36" s="19">
        <v>0.12593296357116196</v>
      </c>
      <c r="BL36" s="19">
        <v>-5.8211416888029471E-2</v>
      </c>
      <c r="BM36" s="19">
        <v>6.9637516607164107E-2</v>
      </c>
      <c r="BN36" s="19">
        <v>1.4170308052345412E-2</v>
      </c>
      <c r="BO36" s="20">
        <v>8.3479536823204414E-3</v>
      </c>
    </row>
    <row r="37" spans="1:67" x14ac:dyDescent="0.2">
      <c r="A37" s="1" t="s">
        <v>41</v>
      </c>
      <c r="B37" s="6">
        <v>1</v>
      </c>
      <c r="C37" s="11">
        <v>26.5</v>
      </c>
      <c r="D37" s="11">
        <v>38.5</v>
      </c>
      <c r="E37" s="10">
        <v>3252</v>
      </c>
      <c r="F37" s="11">
        <v>22.2</v>
      </c>
      <c r="G37" s="11">
        <v>29.4</v>
      </c>
      <c r="H37" s="11">
        <v>172.4</v>
      </c>
      <c r="I37" s="29">
        <v>140.59470649061862</v>
      </c>
      <c r="J37" s="29">
        <f t="shared" si="0"/>
        <v>31.805293509381386</v>
      </c>
      <c r="K37" s="29">
        <f t="shared" si="1"/>
        <v>1011.5766952178977</v>
      </c>
      <c r="L37" s="29">
        <f t="shared" si="2"/>
        <v>2586.6199307958491</v>
      </c>
      <c r="Q37" s="18">
        <v>0.12254111840134405</v>
      </c>
      <c r="R37" s="19">
        <v>5.6483453227183761E-2</v>
      </c>
      <c r="S37" s="19">
        <v>2.1261194324606353E-2</v>
      </c>
      <c r="T37" s="19">
        <v>5.4477829083874448E-2</v>
      </c>
      <c r="U37" s="19">
        <v>-1.7983969784086798E-2</v>
      </c>
      <c r="V37" s="19">
        <v>-2.6602079384067501E-2</v>
      </c>
      <c r="W37" s="19">
        <v>-1.0303285059436534E-2</v>
      </c>
      <c r="X37" s="19">
        <v>3.5024518406343921E-2</v>
      </c>
      <c r="Y37" s="19">
        <v>8.1709515632777535E-2</v>
      </c>
      <c r="Z37" s="19">
        <v>-1.2519425299340414E-2</v>
      </c>
      <c r="AA37" s="19">
        <v>9.3144056339353354E-2</v>
      </c>
      <c r="AB37" s="19">
        <v>-1.8658044654623757E-3</v>
      </c>
      <c r="AC37" s="19">
        <v>-3.4564914556023951E-3</v>
      </c>
      <c r="AD37" s="19">
        <v>6.4851359071860931E-3</v>
      </c>
      <c r="AE37" s="19">
        <v>-1.3851985855729776E-2</v>
      </c>
      <c r="AF37" s="19">
        <v>-2.5155518915271721E-2</v>
      </c>
      <c r="AG37" s="19">
        <v>-1.6789499530708976E-2</v>
      </c>
      <c r="AH37" s="19">
        <v>3.721298097648873E-3</v>
      </c>
      <c r="AI37" s="19">
        <v>0.14290536491901457</v>
      </c>
      <c r="AJ37" s="19">
        <v>3.1829578438935732E-3</v>
      </c>
      <c r="AK37" s="19">
        <v>9.7681527725243522E-3</v>
      </c>
      <c r="AL37" s="19">
        <v>-2.6051564770322638E-2</v>
      </c>
      <c r="AM37" s="19">
        <v>3.5739668071335211E-2</v>
      </c>
      <c r="AN37" s="19">
        <v>1.2223304176995034E-2</v>
      </c>
      <c r="AO37" s="19">
        <v>0.15876686022893155</v>
      </c>
      <c r="AP37" s="19">
        <v>-1.2418848305174007E-2</v>
      </c>
      <c r="AQ37" s="19">
        <v>-1.395436072273723E-2</v>
      </c>
      <c r="AR37" s="19">
        <v>-3.957133161513976E-2</v>
      </c>
      <c r="AS37" s="19">
        <v>1.4207961638404432E-3</v>
      </c>
      <c r="AT37" s="19">
        <v>-3.5763832820937508E-2</v>
      </c>
      <c r="AU37" s="19">
        <v>-2.5078556922615132E-2</v>
      </c>
      <c r="AV37" s="19">
        <v>9.1391700988396773E-2</v>
      </c>
      <c r="AW37" s="19">
        <v>-2.6139377319533398E-2</v>
      </c>
      <c r="AX37" s="19">
        <v>4.6869825827126566E-2</v>
      </c>
      <c r="AY37" s="19">
        <v>3.9195987291192128E-2</v>
      </c>
      <c r="AZ37" s="19">
        <v>7.1491786747156297E-3</v>
      </c>
      <c r="BA37" s="19">
        <v>2.3550812646691843E-3</v>
      </c>
      <c r="BB37" s="19">
        <v>-7.7488410421402643E-2</v>
      </c>
      <c r="BC37" s="19">
        <v>-3.5927549827982075E-3</v>
      </c>
      <c r="BD37" s="19">
        <v>-1.1607751432496571E-2</v>
      </c>
      <c r="BE37" s="19">
        <v>0.12581425556402481</v>
      </c>
      <c r="BF37" s="19">
        <v>1.7200469094167989E-2</v>
      </c>
      <c r="BG37" s="19">
        <v>7.04068708226116E-2</v>
      </c>
      <c r="BH37" s="19">
        <v>7.2581057517492914E-2</v>
      </c>
      <c r="BI37" s="19">
        <v>5.7908006208756732E-2</v>
      </c>
      <c r="BJ37" s="19">
        <v>1.840666845202811E-2</v>
      </c>
      <c r="BK37" s="19">
        <v>1.5875173016659472E-2</v>
      </c>
      <c r="BL37" s="19">
        <v>-6.1302572554046142E-3</v>
      </c>
      <c r="BM37" s="19">
        <v>1.4821939895977077E-2</v>
      </c>
      <c r="BN37" s="19">
        <v>1.5607979466046626E-2</v>
      </c>
      <c r="BO37" s="20">
        <v>-2.8114311362546135E-2</v>
      </c>
    </row>
    <row r="38" spans="1:67" x14ac:dyDescent="0.2">
      <c r="A38" s="1" t="s">
        <v>42</v>
      </c>
      <c r="B38" s="6">
        <v>1</v>
      </c>
      <c r="C38" s="11">
        <v>26.4</v>
      </c>
      <c r="D38" s="11">
        <v>50.3</v>
      </c>
      <c r="E38" s="10">
        <v>3086</v>
      </c>
      <c r="F38" s="11">
        <v>0.4</v>
      </c>
      <c r="G38" s="11">
        <v>38.9</v>
      </c>
      <c r="H38" s="11">
        <v>93.8</v>
      </c>
      <c r="I38" s="29">
        <v>98.48013941391099</v>
      </c>
      <c r="J38" s="29">
        <f t="shared" si="0"/>
        <v>-4.6801394139109931</v>
      </c>
      <c r="K38" s="29">
        <f t="shared" si="1"/>
        <v>21.903704933643134</v>
      </c>
      <c r="L38" s="29">
        <f t="shared" si="2"/>
        <v>769.57287197231801</v>
      </c>
      <c r="Q38" s="18">
        <v>2.9847990089470144E-2</v>
      </c>
      <c r="R38" s="19">
        <v>-2.0324556007651151E-2</v>
      </c>
      <c r="S38" s="19">
        <v>3.050623835715743E-2</v>
      </c>
      <c r="T38" s="19">
        <v>4.3502223343217766E-2</v>
      </c>
      <c r="U38" s="19">
        <v>1.2681209146114213E-2</v>
      </c>
      <c r="V38" s="19">
        <v>2.5256363115515712E-2</v>
      </c>
      <c r="W38" s="19">
        <v>-1.028906088528847E-2</v>
      </c>
      <c r="X38" s="19">
        <v>-1.8247065531647955E-2</v>
      </c>
      <c r="Y38" s="19">
        <v>-6.069494146930754E-2</v>
      </c>
      <c r="Z38" s="19">
        <v>6.0933886524820402E-2</v>
      </c>
      <c r="AA38" s="19">
        <v>-8.9453580527716903E-3</v>
      </c>
      <c r="AB38" s="19">
        <v>-2.0592992790760545E-2</v>
      </c>
      <c r="AC38" s="19">
        <v>4.8820180399819557E-2</v>
      </c>
      <c r="AD38" s="19">
        <v>-8.1775088667657286E-3</v>
      </c>
      <c r="AE38" s="19">
        <v>1.0545285111149827E-2</v>
      </c>
      <c r="AF38" s="19">
        <v>4.7514356439804603E-2</v>
      </c>
      <c r="AG38" s="19">
        <v>4.3109991927975884E-2</v>
      </c>
      <c r="AH38" s="19">
        <v>9.2010336770502188E-3</v>
      </c>
      <c r="AI38" s="19">
        <v>3.1829578438923312E-3</v>
      </c>
      <c r="AJ38" s="19">
        <v>5.4751690086341467E-2</v>
      </c>
      <c r="AK38" s="19">
        <v>-2.0042788349063645E-2</v>
      </c>
      <c r="AL38" s="19">
        <v>2.0057880912604457E-2</v>
      </c>
      <c r="AM38" s="19">
        <v>-1.0288349107011256E-2</v>
      </c>
      <c r="AN38" s="19">
        <v>2.5643156861901842E-2</v>
      </c>
      <c r="AO38" s="19">
        <v>2.2023118791606594E-2</v>
      </c>
      <c r="AP38" s="19">
        <v>2.1069215388113738E-2</v>
      </c>
      <c r="AQ38" s="19">
        <v>4.3889747325551981E-2</v>
      </c>
      <c r="AR38" s="19">
        <v>3.9834459294047553E-2</v>
      </c>
      <c r="AS38" s="19">
        <v>1.8633072154731867E-2</v>
      </c>
      <c r="AT38" s="19">
        <v>3.3914971399438026E-2</v>
      </c>
      <c r="AU38" s="19">
        <v>-6.1713686041508092E-3</v>
      </c>
      <c r="AV38" s="19">
        <v>3.9778006654641096E-2</v>
      </c>
      <c r="AW38" s="19">
        <v>-5.0875844816155522E-3</v>
      </c>
      <c r="AX38" s="19">
        <v>-1.0794786860099381E-2</v>
      </c>
      <c r="AY38" s="19">
        <v>4.3303964841870109E-2</v>
      </c>
      <c r="AZ38" s="19">
        <v>8.6600233493052611E-3</v>
      </c>
      <c r="BA38" s="19">
        <v>5.2640650580179534E-2</v>
      </c>
      <c r="BB38" s="19">
        <v>4.1751774431327715E-2</v>
      </c>
      <c r="BC38" s="19">
        <v>3.4521915443038176E-2</v>
      </c>
      <c r="BD38" s="19">
        <v>1.0998435055948096E-2</v>
      </c>
      <c r="BE38" s="19">
        <v>-8.4741457873885109E-3</v>
      </c>
      <c r="BF38" s="19">
        <v>5.5687893343623826E-2</v>
      </c>
      <c r="BG38" s="19">
        <v>3.2360177383200017E-2</v>
      </c>
      <c r="BH38" s="19">
        <v>9.7231943223552442E-3</v>
      </c>
      <c r="BI38" s="19">
        <v>4.9678822085341315E-2</v>
      </c>
      <c r="BJ38" s="19">
        <v>4.394226906057154E-2</v>
      </c>
      <c r="BK38" s="19">
        <v>-7.564974236356492E-3</v>
      </c>
      <c r="BL38" s="19">
        <v>3.5074062832804495E-2</v>
      </c>
      <c r="BM38" s="19">
        <v>5.2640170155734523E-2</v>
      </c>
      <c r="BN38" s="19">
        <v>2.3068010246419385E-2</v>
      </c>
      <c r="BO38" s="20">
        <v>3.6947083053092161E-2</v>
      </c>
    </row>
    <row r="39" spans="1:67" x14ac:dyDescent="0.2">
      <c r="A39" s="1" t="s">
        <v>43</v>
      </c>
      <c r="B39" s="6">
        <v>1</v>
      </c>
      <c r="C39" s="11">
        <v>27.7</v>
      </c>
      <c r="D39" s="11">
        <v>53.2</v>
      </c>
      <c r="E39" s="10">
        <v>4020</v>
      </c>
      <c r="F39" s="11">
        <v>9.1</v>
      </c>
      <c r="G39" s="11">
        <v>38.1</v>
      </c>
      <c r="H39" s="11">
        <v>121.6</v>
      </c>
      <c r="I39" s="29">
        <v>127.12482205267651</v>
      </c>
      <c r="J39" s="29">
        <f t="shared" si="0"/>
        <v>-5.5248220526765124</v>
      </c>
      <c r="K39" s="29">
        <f t="shared" si="1"/>
        <v>30.523658713740712</v>
      </c>
      <c r="L39" s="29">
        <f t="shared" si="2"/>
        <v>3.4602076124571409E-3</v>
      </c>
      <c r="Q39" s="18">
        <v>-2.8212569688781441E-2</v>
      </c>
      <c r="R39" s="19">
        <v>4.3588701665452589E-2</v>
      </c>
      <c r="S39" s="19">
        <v>4.1734472333975342E-3</v>
      </c>
      <c r="T39" s="19">
        <v>-1.4751802650796203E-2</v>
      </c>
      <c r="U39" s="19">
        <v>2.6326038967601401E-2</v>
      </c>
      <c r="V39" s="19">
        <v>4.170805258354604E-2</v>
      </c>
      <c r="W39" s="19">
        <v>3.755826765488296E-2</v>
      </c>
      <c r="X39" s="19">
        <v>4.9892263634021772E-2</v>
      </c>
      <c r="Y39" s="19">
        <v>0.10203208782726828</v>
      </c>
      <c r="Z39" s="19">
        <v>-4.4656354179308938E-2</v>
      </c>
      <c r="AA39" s="19">
        <v>4.8473995266814E-2</v>
      </c>
      <c r="AB39" s="19">
        <v>7.5931766896388295E-2</v>
      </c>
      <c r="AC39" s="19">
        <v>3.1529152256480064E-3</v>
      </c>
      <c r="AD39" s="19">
        <v>4.46654968736383E-2</v>
      </c>
      <c r="AE39" s="19">
        <v>5.8071651772932054E-2</v>
      </c>
      <c r="AF39" s="19">
        <v>-6.9978785175848629E-3</v>
      </c>
      <c r="AG39" s="19">
        <v>-6.3078316481384386E-3</v>
      </c>
      <c r="AH39" s="19">
        <v>7.0666038972269529E-2</v>
      </c>
      <c r="AI39" s="19">
        <v>9.7681527725251294E-3</v>
      </c>
      <c r="AJ39" s="19">
        <v>-2.0042788349062292E-2</v>
      </c>
      <c r="AK39" s="19">
        <v>8.0780752527015109E-2</v>
      </c>
      <c r="AL39" s="19">
        <v>1.8146097844789134E-2</v>
      </c>
      <c r="AM39" s="19">
        <v>4.8924793931273539E-2</v>
      </c>
      <c r="AN39" s="19">
        <v>7.6454081643224231E-3</v>
      </c>
      <c r="AO39" s="19">
        <v>-1.2217718284389611E-2</v>
      </c>
      <c r="AP39" s="19">
        <v>3.082248273121041E-2</v>
      </c>
      <c r="AQ39" s="19">
        <v>7.8626515584082901E-3</v>
      </c>
      <c r="AR39" s="19">
        <v>1.7232096325709795E-2</v>
      </c>
      <c r="AS39" s="19">
        <v>-8.4402288986845653E-5</v>
      </c>
      <c r="AT39" s="19">
        <v>2.7363423402733039E-2</v>
      </c>
      <c r="AU39" s="19">
        <v>4.8399825953300349E-2</v>
      </c>
      <c r="AV39" s="19">
        <v>-3.0178249223023257E-2</v>
      </c>
      <c r="AW39" s="19">
        <v>4.6825674273630935E-2</v>
      </c>
      <c r="AX39" s="19">
        <v>8.3672148259764711E-2</v>
      </c>
      <c r="AY39" s="19">
        <v>-1.1433617748551061E-2</v>
      </c>
      <c r="AZ39" s="19">
        <v>3.5723920845443305E-2</v>
      </c>
      <c r="BA39" s="19">
        <v>-2.1021746378338424E-2</v>
      </c>
      <c r="BB39" s="19">
        <v>4.1550039283650364E-2</v>
      </c>
      <c r="BC39" s="19">
        <v>-1.3497146272401922E-2</v>
      </c>
      <c r="BD39" s="19">
        <v>3.5518723952375021E-2</v>
      </c>
      <c r="BE39" s="19">
        <v>4.6149473418115268E-2</v>
      </c>
      <c r="BF39" s="19">
        <v>-2.2319550673000614E-2</v>
      </c>
      <c r="BG39" s="19">
        <v>-1.3837484987073517E-2</v>
      </c>
      <c r="BH39" s="19">
        <v>1.0143814213921298E-2</v>
      </c>
      <c r="BI39" s="19">
        <v>-2.4653376136686167E-2</v>
      </c>
      <c r="BJ39" s="19">
        <v>-1.3513757509175675E-2</v>
      </c>
      <c r="BK39" s="19">
        <v>7.9659282681011911E-2</v>
      </c>
      <c r="BL39" s="19">
        <v>-4.3370019472507015E-3</v>
      </c>
      <c r="BM39" s="19">
        <v>-2.32382424338647E-2</v>
      </c>
      <c r="BN39" s="19">
        <v>1.0778178849316936E-2</v>
      </c>
      <c r="BO39" s="20">
        <v>1.8093853353937178E-2</v>
      </c>
    </row>
    <row r="40" spans="1:67" x14ac:dyDescent="0.2">
      <c r="A40" s="1" t="s">
        <v>44</v>
      </c>
      <c r="B40" s="6">
        <v>1</v>
      </c>
      <c r="C40" s="11">
        <v>29.4</v>
      </c>
      <c r="D40" s="11">
        <v>51.6</v>
      </c>
      <c r="E40" s="10">
        <v>3387</v>
      </c>
      <c r="F40" s="11">
        <v>6.7</v>
      </c>
      <c r="G40" s="11">
        <v>39.799999999999997</v>
      </c>
      <c r="H40" s="11">
        <v>108.4</v>
      </c>
      <c r="I40" s="29">
        <v>115.63891623622237</v>
      </c>
      <c r="J40" s="29">
        <f t="shared" si="0"/>
        <v>-7.2389162362223658</v>
      </c>
      <c r="K40" s="29">
        <f t="shared" si="1"/>
        <v>52.40190827504378</v>
      </c>
      <c r="L40" s="29">
        <f t="shared" si="2"/>
        <v>172.69051903114149</v>
      </c>
      <c r="Q40" s="18">
        <v>-8.6333197928739613E-3</v>
      </c>
      <c r="R40" s="19">
        <v>2.8833724961259022E-2</v>
      </c>
      <c r="S40" s="19">
        <v>1.738782585866451E-2</v>
      </c>
      <c r="T40" s="19">
        <v>9.2144853852185737E-5</v>
      </c>
      <c r="U40" s="19">
        <v>4.7964206729639837E-2</v>
      </c>
      <c r="V40" s="19">
        <v>1.0251270827610182E-2</v>
      </c>
      <c r="W40" s="19">
        <v>7.242610897502022E-2</v>
      </c>
      <c r="X40" s="19">
        <v>3.6668970036490042E-2</v>
      </c>
      <c r="Y40" s="19">
        <v>6.1309010728163305E-3</v>
      </c>
      <c r="Z40" s="19">
        <v>5.3156561142964048E-2</v>
      </c>
      <c r="AA40" s="19">
        <v>-1.7337356984820876E-2</v>
      </c>
      <c r="AB40" s="19">
        <v>3.1699637136551106E-2</v>
      </c>
      <c r="AC40" s="19">
        <v>2.9647153110072544E-3</v>
      </c>
      <c r="AD40" s="19">
        <v>4.7303972734520493E-2</v>
      </c>
      <c r="AE40" s="19">
        <v>1.0164774751601546E-2</v>
      </c>
      <c r="AF40" s="19">
        <v>3.5378057688710787E-2</v>
      </c>
      <c r="AG40" s="19">
        <v>3.5729420658270394E-2</v>
      </c>
      <c r="AH40" s="19">
        <v>-1.160658381580415E-2</v>
      </c>
      <c r="AI40" s="19">
        <v>-2.6051564770322583E-2</v>
      </c>
      <c r="AJ40" s="19">
        <v>2.0057880912606702E-2</v>
      </c>
      <c r="AK40" s="19">
        <v>1.8146097844789433E-2</v>
      </c>
      <c r="AL40" s="19">
        <v>5.3242485226348391E-2</v>
      </c>
      <c r="AM40" s="19">
        <v>2.3636768246146946E-2</v>
      </c>
      <c r="AN40" s="19">
        <v>2.88535451464524E-2</v>
      </c>
      <c r="AO40" s="19">
        <v>-4.3341679338262606E-2</v>
      </c>
      <c r="AP40" s="19">
        <v>2.756212677765349E-2</v>
      </c>
      <c r="AQ40" s="19">
        <v>1.3757822463049102E-2</v>
      </c>
      <c r="AR40" s="19">
        <v>2.7664460066865293E-2</v>
      </c>
      <c r="AS40" s="19">
        <v>5.6885286443954713E-2</v>
      </c>
      <c r="AT40" s="19">
        <v>2.304496630368702E-2</v>
      </c>
      <c r="AU40" s="19">
        <v>6.2386843043306092E-2</v>
      </c>
      <c r="AV40" s="19">
        <v>-4.9521802806135606E-3</v>
      </c>
      <c r="AW40" s="19">
        <v>6.3126171824650509E-2</v>
      </c>
      <c r="AX40" s="19">
        <v>-2.5378853824175762E-2</v>
      </c>
      <c r="AY40" s="19">
        <v>4.5248944888424819E-3</v>
      </c>
      <c r="AZ40" s="19">
        <v>2.7635858677214874E-2</v>
      </c>
      <c r="BA40" s="19">
        <v>2.6695947461526176E-2</v>
      </c>
      <c r="BB40" s="19">
        <v>1.9692580198886311E-2</v>
      </c>
      <c r="BC40" s="19">
        <v>5.5085680403164222E-2</v>
      </c>
      <c r="BD40" s="19">
        <v>4.0816256867906395E-2</v>
      </c>
      <c r="BE40" s="19">
        <v>-3.8743192571987876E-2</v>
      </c>
      <c r="BF40" s="19">
        <v>1.1450385935655429E-2</v>
      </c>
      <c r="BG40" s="19">
        <v>6.9912367651697727E-3</v>
      </c>
      <c r="BH40" s="19">
        <v>1.3100364545908072E-2</v>
      </c>
      <c r="BI40" s="19">
        <v>-1.0425515044694939E-2</v>
      </c>
      <c r="BJ40" s="19">
        <v>1.8965475049193006E-2</v>
      </c>
      <c r="BK40" s="19">
        <v>-6.2665724308583193E-3</v>
      </c>
      <c r="BL40" s="19">
        <v>3.8731444367911788E-2</v>
      </c>
      <c r="BM40" s="19">
        <v>2.4570094581239516E-2</v>
      </c>
      <c r="BN40" s="19">
        <v>2.7995607324179009E-2</v>
      </c>
      <c r="BO40" s="20">
        <v>2.1964245149026368E-2</v>
      </c>
    </row>
    <row r="41" spans="1:67" x14ac:dyDescent="0.2">
      <c r="A41" s="1" t="s">
        <v>45</v>
      </c>
      <c r="B41" s="6">
        <v>1</v>
      </c>
      <c r="C41" s="11">
        <v>29</v>
      </c>
      <c r="D41" s="11">
        <v>60</v>
      </c>
      <c r="E41" s="10">
        <v>3719</v>
      </c>
      <c r="F41" s="11">
        <v>1.3</v>
      </c>
      <c r="G41" s="11">
        <v>29</v>
      </c>
      <c r="H41" s="11">
        <v>157</v>
      </c>
      <c r="I41" s="29">
        <v>153.33056023821584</v>
      </c>
      <c r="J41" s="29">
        <f t="shared" si="0"/>
        <v>3.6694397617841616</v>
      </c>
      <c r="K41" s="29">
        <f t="shared" si="1"/>
        <v>13.464788165362606</v>
      </c>
      <c r="L41" s="29">
        <f t="shared" si="2"/>
        <v>1257.3281660899661</v>
      </c>
      <c r="Q41" s="18">
        <v>6.8408477419536484E-3</v>
      </c>
      <c r="R41" s="19">
        <v>9.7404323577101382E-2</v>
      </c>
      <c r="S41" s="19">
        <v>1.9483201076006498E-2</v>
      </c>
      <c r="T41" s="19">
        <v>-1.6039201309681936E-2</v>
      </c>
      <c r="U41" s="19">
        <v>2.4392533845127431E-2</v>
      </c>
      <c r="V41" s="19">
        <v>3.7714329456424722E-3</v>
      </c>
      <c r="W41" s="19">
        <v>6.7844993429512057E-2</v>
      </c>
      <c r="X41" s="19">
        <v>6.8003057849208362E-2</v>
      </c>
      <c r="Y41" s="19">
        <v>4.3712908161142316E-3</v>
      </c>
      <c r="Z41" s="19">
        <v>-4.8490113957321057E-2</v>
      </c>
      <c r="AA41" s="19">
        <v>4.3875030586498713E-2</v>
      </c>
      <c r="AB41" s="19">
        <v>8.2604144298714557E-2</v>
      </c>
      <c r="AC41" s="19">
        <v>-1.1562966031487071E-2</v>
      </c>
      <c r="AD41" s="19">
        <v>5.115092296107232E-2</v>
      </c>
      <c r="AE41" s="19">
        <v>2.3014211376270688E-2</v>
      </c>
      <c r="AF41" s="19">
        <v>-1.1636037343848948E-2</v>
      </c>
      <c r="AG41" s="19">
        <v>-1.1166752949870178E-2</v>
      </c>
      <c r="AH41" s="19">
        <v>3.0860149799673664E-2</v>
      </c>
      <c r="AI41" s="19">
        <v>3.5739668071336023E-2</v>
      </c>
      <c r="AJ41" s="19">
        <v>-1.0288349107009105E-2</v>
      </c>
      <c r="AK41" s="19">
        <v>4.8924793931273663E-2</v>
      </c>
      <c r="AL41" s="19">
        <v>2.363676824614766E-2</v>
      </c>
      <c r="AM41" s="19">
        <v>6.242176855385359E-2</v>
      </c>
      <c r="AN41" s="19">
        <v>3.011838633007094E-2</v>
      </c>
      <c r="AO41" s="19">
        <v>-1.9772921090917828E-3</v>
      </c>
      <c r="AP41" s="19">
        <v>8.6000600430125168E-3</v>
      </c>
      <c r="AQ41" s="19">
        <v>-6.3681954257143736E-3</v>
      </c>
      <c r="AR41" s="19">
        <v>-1.2808756929440696E-2</v>
      </c>
      <c r="AS41" s="19">
        <v>2.8389535189482146E-2</v>
      </c>
      <c r="AT41" s="19">
        <v>1.0781702541177163E-3</v>
      </c>
      <c r="AU41" s="19">
        <v>4.4961309977929464E-2</v>
      </c>
      <c r="AV41" s="19">
        <v>3.2270658002316488E-2</v>
      </c>
      <c r="AW41" s="19">
        <v>4.0813061628294525E-2</v>
      </c>
      <c r="AX41" s="19">
        <v>3.5635951638051888E-2</v>
      </c>
      <c r="AY41" s="19">
        <v>1.5596419527000763E-2</v>
      </c>
      <c r="AZ41" s="19">
        <v>3.2890995590984989E-2</v>
      </c>
      <c r="BA41" s="19">
        <v>-1.9337340922430821E-2</v>
      </c>
      <c r="BB41" s="19">
        <v>-2.8926517764539195E-2</v>
      </c>
      <c r="BC41" s="19">
        <v>6.5001437465643241E-3</v>
      </c>
      <c r="BD41" s="19">
        <v>4.3214836164455213E-2</v>
      </c>
      <c r="BE41" s="19">
        <v>4.1002027132622673E-2</v>
      </c>
      <c r="BF41" s="19">
        <v>-7.7985836321414273E-3</v>
      </c>
      <c r="BG41" s="19">
        <v>1.0916718764202527E-2</v>
      </c>
      <c r="BH41" s="19">
        <v>4.7429078340718106E-2</v>
      </c>
      <c r="BI41" s="19">
        <v>3.5456095374274688E-3</v>
      </c>
      <c r="BJ41" s="19">
        <v>8.322452751831258E-3</v>
      </c>
      <c r="BK41" s="19">
        <v>2.9229327383194559E-2</v>
      </c>
      <c r="BL41" s="19">
        <v>8.5782307170981509E-3</v>
      </c>
      <c r="BM41" s="19">
        <v>-4.870330189490818E-3</v>
      </c>
      <c r="BN41" s="19">
        <v>3.1216984874796204E-2</v>
      </c>
      <c r="BO41" s="20">
        <v>-3.3786590277103679E-3</v>
      </c>
    </row>
    <row r="42" spans="1:67" x14ac:dyDescent="0.2">
      <c r="A42" s="1" t="s">
        <v>46</v>
      </c>
      <c r="B42" s="6">
        <v>1</v>
      </c>
      <c r="C42" s="11">
        <v>30.7</v>
      </c>
      <c r="D42" s="11">
        <v>50.2</v>
      </c>
      <c r="E42" s="10">
        <v>3971</v>
      </c>
      <c r="F42" s="11">
        <v>8</v>
      </c>
      <c r="G42" s="11">
        <v>44.7</v>
      </c>
      <c r="H42" s="11">
        <v>107.3</v>
      </c>
      <c r="I42" s="29">
        <v>116.91912941845467</v>
      </c>
      <c r="J42" s="29">
        <f t="shared" si="0"/>
        <v>-9.6191294184546763</v>
      </c>
      <c r="K42" s="29">
        <f t="shared" si="1"/>
        <v>92.527650768980195</v>
      </c>
      <c r="L42" s="29">
        <f t="shared" si="2"/>
        <v>202.81110726643581</v>
      </c>
      <c r="Q42" s="18">
        <v>1.0306489023170662E-2</v>
      </c>
      <c r="R42" s="19">
        <v>6.8990553956363276E-2</v>
      </c>
      <c r="S42" s="19">
        <v>3.4607883710430679E-2</v>
      </c>
      <c r="T42" s="19">
        <v>-3.6536969271630804E-3</v>
      </c>
      <c r="U42" s="19">
        <v>2.8524301486555929E-2</v>
      </c>
      <c r="V42" s="19">
        <v>1.9635325019087491E-2</v>
      </c>
      <c r="W42" s="19">
        <v>3.8955925845421263E-2</v>
      </c>
      <c r="X42" s="19">
        <v>3.1348126050952677E-2</v>
      </c>
      <c r="Y42" s="19">
        <v>-5.2680564863532731E-2</v>
      </c>
      <c r="Z42" s="19">
        <v>-2.4149006807067108E-4</v>
      </c>
      <c r="AA42" s="19">
        <v>2.8161531287931654E-3</v>
      </c>
      <c r="AB42" s="19">
        <v>4.5968215708453872E-2</v>
      </c>
      <c r="AC42" s="19">
        <v>2.3198916826765614E-2</v>
      </c>
      <c r="AD42" s="19">
        <v>2.2334302292447983E-2</v>
      </c>
      <c r="AE42" s="19">
        <v>1.0352428381800782E-2</v>
      </c>
      <c r="AF42" s="19">
        <v>2.2676834696783672E-2</v>
      </c>
      <c r="AG42" s="19">
        <v>2.1285955528189328E-2</v>
      </c>
      <c r="AH42" s="19">
        <v>-2.7051002165962568E-3</v>
      </c>
      <c r="AI42" s="19">
        <v>1.2223304176995048E-2</v>
      </c>
      <c r="AJ42" s="19">
        <v>2.5643156861903518E-2</v>
      </c>
      <c r="AK42" s="19">
        <v>7.6454081643221317E-3</v>
      </c>
      <c r="AL42" s="19">
        <v>2.8853545146452379E-2</v>
      </c>
      <c r="AM42" s="19">
        <v>3.0118386330070197E-2</v>
      </c>
      <c r="AN42" s="19">
        <v>3.8691716505163488E-2</v>
      </c>
      <c r="AO42" s="19">
        <v>-3.7217502900772359E-3</v>
      </c>
      <c r="AP42" s="19">
        <v>4.5707927232160606E-3</v>
      </c>
      <c r="AQ42" s="19">
        <v>2.2944048565226444E-2</v>
      </c>
      <c r="AR42" s="19">
        <v>1.3565580497115037E-2</v>
      </c>
      <c r="AS42" s="19">
        <v>4.2570639749598294E-2</v>
      </c>
      <c r="AT42" s="19">
        <v>1.7461083687143442E-2</v>
      </c>
      <c r="AU42" s="19">
        <v>1.754092498894096E-2</v>
      </c>
      <c r="AV42" s="19">
        <v>5.3276901408626398E-2</v>
      </c>
      <c r="AW42" s="19">
        <v>1.5371033426833089E-2</v>
      </c>
      <c r="AX42" s="19">
        <v>-1.2982694725130195E-2</v>
      </c>
      <c r="AY42" s="19">
        <v>3.3057456994820433E-2</v>
      </c>
      <c r="AZ42" s="19">
        <v>2.0715978559687653E-2</v>
      </c>
      <c r="BA42" s="19">
        <v>1.3487876463374446E-2</v>
      </c>
      <c r="BB42" s="19">
        <v>-1.1304754231726832E-3</v>
      </c>
      <c r="BC42" s="19">
        <v>1.9462571483889357E-2</v>
      </c>
      <c r="BD42" s="19">
        <v>2.2130732877644693E-2</v>
      </c>
      <c r="BE42" s="19">
        <v>-1.601684063317052E-3</v>
      </c>
      <c r="BF42" s="19">
        <v>2.7134227919422192E-2</v>
      </c>
      <c r="BG42" s="19">
        <v>1.2958086115865325E-2</v>
      </c>
      <c r="BH42" s="19">
        <v>3.0713067611945477E-2</v>
      </c>
      <c r="BI42" s="19">
        <v>4.9850433299462781E-2</v>
      </c>
      <c r="BJ42" s="19">
        <v>3.5642291516128161E-2</v>
      </c>
      <c r="BK42" s="19">
        <v>-4.9668888669210376E-3</v>
      </c>
      <c r="BL42" s="19">
        <v>3.5959125328292749E-2</v>
      </c>
      <c r="BM42" s="19">
        <v>1.3700577206447309E-2</v>
      </c>
      <c r="BN42" s="19">
        <v>3.3849329661856789E-2</v>
      </c>
      <c r="BO42" s="20">
        <v>2.3544656518220214E-2</v>
      </c>
    </row>
    <row r="43" spans="1:67" x14ac:dyDescent="0.2">
      <c r="A43" s="1" t="s">
        <v>47</v>
      </c>
      <c r="B43" s="6">
        <v>1</v>
      </c>
      <c r="C43" s="11">
        <v>29.2</v>
      </c>
      <c r="D43" s="11">
        <v>46.4</v>
      </c>
      <c r="E43" s="10">
        <v>3959</v>
      </c>
      <c r="F43" s="11">
        <v>2.7</v>
      </c>
      <c r="G43" s="11">
        <v>40.200000000000003</v>
      </c>
      <c r="H43" s="11">
        <v>123.9</v>
      </c>
      <c r="I43" s="29">
        <v>123.74619746151095</v>
      </c>
      <c r="J43" s="29">
        <f t="shared" si="0"/>
        <v>0.15380253848906023</v>
      </c>
      <c r="K43" s="29">
        <f t="shared" si="1"/>
        <v>2.3655220845678851E-2</v>
      </c>
      <c r="L43" s="29">
        <f t="shared" si="2"/>
        <v>5.5640484429066435</v>
      </c>
      <c r="Q43" s="18">
        <v>0.15469821059882308</v>
      </c>
      <c r="R43" s="19">
        <v>-5.6023393500878316E-3</v>
      </c>
      <c r="S43" s="19">
        <v>2.1005384211363935E-2</v>
      </c>
      <c r="T43" s="19">
        <v>8.9853323808759183E-2</v>
      </c>
      <c r="U43" s="19">
        <v>-2.6590636325329729E-2</v>
      </c>
      <c r="V43" s="19">
        <v>-1.066078818281796E-2</v>
      </c>
      <c r="W43" s="19">
        <v>-7.0791725179743054E-2</v>
      </c>
      <c r="X43" s="19">
        <v>-6.564584172307375E-3</v>
      </c>
      <c r="Y43" s="19">
        <v>0.15913374410183478</v>
      </c>
      <c r="Z43" s="19">
        <v>4.2507304414812985E-2</v>
      </c>
      <c r="AA43" s="19">
        <v>8.900552076402013E-2</v>
      </c>
      <c r="AB43" s="19">
        <v>-6.40308545759741E-2</v>
      </c>
      <c r="AC43" s="19">
        <v>2.4378289233798506E-2</v>
      </c>
      <c r="AD43" s="19">
        <v>-2.8546163361066995E-2</v>
      </c>
      <c r="AE43" s="19">
        <v>-2.1470097435849655E-2</v>
      </c>
      <c r="AF43" s="19">
        <v>-6.9447875856657919E-3</v>
      </c>
      <c r="AG43" s="19">
        <v>5.7565800404073136E-3</v>
      </c>
      <c r="AH43" s="19">
        <v>-1.7744956880323681E-2</v>
      </c>
      <c r="AI43" s="19">
        <v>0.15876686022893108</v>
      </c>
      <c r="AJ43" s="19">
        <v>2.2023118791607323E-2</v>
      </c>
      <c r="AK43" s="19">
        <v>-1.2217718284390472E-2</v>
      </c>
      <c r="AL43" s="19">
        <v>-4.3341679338263356E-2</v>
      </c>
      <c r="AM43" s="19">
        <v>-1.9772921090929971E-3</v>
      </c>
      <c r="AN43" s="19">
        <v>-3.7217502900777216E-3</v>
      </c>
      <c r="AO43" s="19">
        <v>0.21977222690608661</v>
      </c>
      <c r="AP43" s="19">
        <v>-1.1765810321238079E-2</v>
      </c>
      <c r="AQ43" s="19">
        <v>5.1281451191332317E-3</v>
      </c>
      <c r="AR43" s="19">
        <v>-1.8609710941072999E-2</v>
      </c>
      <c r="AS43" s="19">
        <v>-9.263571238464996E-3</v>
      </c>
      <c r="AT43" s="19">
        <v>-2.9707847479137822E-2</v>
      </c>
      <c r="AU43" s="19">
        <v>-6.3295821638571531E-2</v>
      </c>
      <c r="AV43" s="19">
        <v>8.8856989555020777E-2</v>
      </c>
      <c r="AW43" s="19">
        <v>-5.9724249033459346E-2</v>
      </c>
      <c r="AX43" s="19">
        <v>4.1713896944876316E-2</v>
      </c>
      <c r="AY43" s="19">
        <v>3.7805891075018409E-2</v>
      </c>
      <c r="AZ43" s="19">
        <v>-9.0252557859459188E-3</v>
      </c>
      <c r="BA43" s="19">
        <v>3.024428532936925E-2</v>
      </c>
      <c r="BB43" s="19">
        <v>-4.4731483645180259E-2</v>
      </c>
      <c r="BC43" s="19">
        <v>-6.9207415690792085E-3</v>
      </c>
      <c r="BD43" s="19">
        <v>-5.4393988642603364E-2</v>
      </c>
      <c r="BE43" s="19">
        <v>0.13414197233940903</v>
      </c>
      <c r="BF43" s="19">
        <v>3.599181108368045E-2</v>
      </c>
      <c r="BG43" s="19">
        <v>8.1008631441014459E-2</v>
      </c>
      <c r="BH43" s="19">
        <v>5.1148703579907862E-2</v>
      </c>
      <c r="BI43" s="19">
        <v>8.9788589263564325E-2</v>
      </c>
      <c r="BJ43" s="19">
        <v>2.4393143255275654E-2</v>
      </c>
      <c r="BK43" s="19">
        <v>1.4536937277359163E-2</v>
      </c>
      <c r="BL43" s="19">
        <v>3.4746775504704286E-5</v>
      </c>
      <c r="BM43" s="19">
        <v>1.9325740271759179E-2</v>
      </c>
      <c r="BN43" s="19">
        <v>-2.0823963679616059E-3</v>
      </c>
      <c r="BO43" s="20">
        <v>-1.1293796677728285E-2</v>
      </c>
    </row>
    <row r="44" spans="1:67" x14ac:dyDescent="0.2">
      <c r="A44" s="1" t="s">
        <v>48</v>
      </c>
      <c r="B44" s="6">
        <v>1</v>
      </c>
      <c r="C44" s="11">
        <v>24.8</v>
      </c>
      <c r="D44" s="11">
        <v>37.799999999999997</v>
      </c>
      <c r="E44" s="10">
        <v>2990</v>
      </c>
      <c r="F44" s="11">
        <v>30.5</v>
      </c>
      <c r="G44" s="11">
        <v>34.299999999999997</v>
      </c>
      <c r="H44" s="11">
        <v>103.6</v>
      </c>
      <c r="I44" s="29">
        <v>115.19355371901402</v>
      </c>
      <c r="J44" s="29">
        <f t="shared" si="0"/>
        <v>-11.593553719014025</v>
      </c>
      <c r="K44" s="29">
        <f t="shared" si="1"/>
        <v>134.41048783566393</v>
      </c>
      <c r="L44" s="29">
        <f t="shared" si="2"/>
        <v>321.88581314878883</v>
      </c>
      <c r="Q44" s="18">
        <v>2.9173623033902363E-3</v>
      </c>
      <c r="R44" s="19">
        <v>-5.3062728295860728E-2</v>
      </c>
      <c r="S44" s="19">
        <v>-6.063002258365896E-4</v>
      </c>
      <c r="T44" s="19">
        <v>4.5341613195062386E-2</v>
      </c>
      <c r="U44" s="19">
        <v>1.2667439341844243E-2</v>
      </c>
      <c r="V44" s="19">
        <v>1.2067691077712772E-2</v>
      </c>
      <c r="W44" s="19">
        <v>2.455047706012306E-2</v>
      </c>
      <c r="X44" s="19">
        <v>5.5137186663155313E-3</v>
      </c>
      <c r="Y44" s="19">
        <v>1.4775821826487651E-2</v>
      </c>
      <c r="Z44" s="19">
        <v>4.9861418958926484E-2</v>
      </c>
      <c r="AA44" s="19">
        <v>1.9739583003920196E-2</v>
      </c>
      <c r="AB44" s="19">
        <v>-3.4202306017089429E-3</v>
      </c>
      <c r="AC44" s="19">
        <v>1.041918210432391E-2</v>
      </c>
      <c r="AD44" s="19">
        <v>2.9361360281047209E-2</v>
      </c>
      <c r="AE44" s="19">
        <v>3.823370964077577E-2</v>
      </c>
      <c r="AF44" s="19">
        <v>2.6458839383765718E-2</v>
      </c>
      <c r="AG44" s="19">
        <v>2.0919158781088756E-2</v>
      </c>
      <c r="AH44" s="19">
        <v>6.9668649433916374E-2</v>
      </c>
      <c r="AI44" s="19">
        <v>-1.2418848305173591E-2</v>
      </c>
      <c r="AJ44" s="19">
        <v>2.1069215388114862E-2</v>
      </c>
      <c r="AK44" s="19">
        <v>3.0822482731210465E-2</v>
      </c>
      <c r="AL44" s="19">
        <v>2.7562126777652081E-2</v>
      </c>
      <c r="AM44" s="19">
        <v>8.6000600430118646E-3</v>
      </c>
      <c r="AN44" s="19">
        <v>4.5707927232156303E-3</v>
      </c>
      <c r="AO44" s="19">
        <v>-1.1765810321237413E-2</v>
      </c>
      <c r="AP44" s="19">
        <v>5.3227079916024447E-2</v>
      </c>
      <c r="AQ44" s="19">
        <v>1.7576781387057427E-2</v>
      </c>
      <c r="AR44" s="19">
        <v>3.5138118854672329E-2</v>
      </c>
      <c r="AS44" s="19">
        <v>-7.7542134567966103E-3</v>
      </c>
      <c r="AT44" s="19">
        <v>3.5279595922855816E-2</v>
      </c>
      <c r="AU44" s="19">
        <v>4.8388748536563289E-2</v>
      </c>
      <c r="AV44" s="19">
        <v>-3.6668768231639615E-2</v>
      </c>
      <c r="AW44" s="19">
        <v>4.9443210813773085E-2</v>
      </c>
      <c r="AX44" s="19">
        <v>5.2174286735056863E-2</v>
      </c>
      <c r="AY44" s="19">
        <v>1.0154159244475922E-2</v>
      </c>
      <c r="AZ44" s="19">
        <v>2.568987913461146E-2</v>
      </c>
      <c r="BA44" s="19">
        <v>3.5660953542834849E-2</v>
      </c>
      <c r="BB44" s="19">
        <v>5.6149908860136988E-2</v>
      </c>
      <c r="BC44" s="19">
        <v>4.3094753597540308E-2</v>
      </c>
      <c r="BD44" s="19">
        <v>5.2965298495255032E-2</v>
      </c>
      <c r="BE44" s="19">
        <v>1.0833120033014496E-2</v>
      </c>
      <c r="BF44" s="19">
        <v>1.6350704196989203E-2</v>
      </c>
      <c r="BG44" s="19">
        <v>2.6646436512227062E-2</v>
      </c>
      <c r="BH44" s="19">
        <v>4.0244901067503225E-3</v>
      </c>
      <c r="BI44" s="19">
        <v>-5.1365758155618516E-2</v>
      </c>
      <c r="BJ44" s="19">
        <v>3.2159248764456333E-3</v>
      </c>
      <c r="BK44" s="19">
        <v>4.1823640135627727E-2</v>
      </c>
      <c r="BL44" s="19">
        <v>6.4423914270186899E-4</v>
      </c>
      <c r="BM44" s="19">
        <v>5.5119248864356304E-2</v>
      </c>
      <c r="BN44" s="19">
        <v>1.2928751448780446E-2</v>
      </c>
      <c r="BO44" s="20">
        <v>1.5412624514116208E-2</v>
      </c>
    </row>
    <row r="45" spans="1:67" x14ac:dyDescent="0.2">
      <c r="A45" s="1" t="s">
        <v>49</v>
      </c>
      <c r="B45" s="6">
        <v>1</v>
      </c>
      <c r="C45" s="11">
        <v>27.4</v>
      </c>
      <c r="D45" s="11">
        <v>53.3</v>
      </c>
      <c r="E45" s="10">
        <v>3123</v>
      </c>
      <c r="F45" s="11">
        <v>0.3</v>
      </c>
      <c r="G45" s="11">
        <v>38.5</v>
      </c>
      <c r="H45" s="11">
        <v>92.7</v>
      </c>
      <c r="I45" s="29">
        <v>104.38706112742463</v>
      </c>
      <c r="J45" s="29">
        <f t="shared" si="0"/>
        <v>-11.687061127424627</v>
      </c>
      <c r="K45" s="29">
        <f t="shared" si="1"/>
        <v>136.58739779615979</v>
      </c>
      <c r="L45" s="29">
        <f t="shared" si="2"/>
        <v>831.8134602076118</v>
      </c>
      <c r="Q45" s="18">
        <v>-1.4270016790084383E-2</v>
      </c>
      <c r="R45" s="19">
        <v>7.6548215470190195E-4</v>
      </c>
      <c r="S45" s="19">
        <v>3.5037406529092416E-2</v>
      </c>
      <c r="T45" s="19">
        <v>9.7460419778949564E-3</v>
      </c>
      <c r="U45" s="19">
        <v>2.1786834871128567E-2</v>
      </c>
      <c r="V45" s="19">
        <v>7.5153871013554585E-2</v>
      </c>
      <c r="W45" s="19">
        <v>-3.3144422426687886E-2</v>
      </c>
      <c r="X45" s="19">
        <v>-1.9679863481904175E-2</v>
      </c>
      <c r="Y45" s="19">
        <v>-1.4137763349834631E-2</v>
      </c>
      <c r="Z45" s="19">
        <v>1.6092492331964192E-2</v>
      </c>
      <c r="AA45" s="19">
        <v>-9.7359592173424103E-3</v>
      </c>
      <c r="AB45" s="19">
        <v>1.4584304497821457E-2</v>
      </c>
      <c r="AC45" s="19">
        <v>7.3240587743558822E-2</v>
      </c>
      <c r="AD45" s="19">
        <v>-1.7947302082352595E-2</v>
      </c>
      <c r="AE45" s="19">
        <v>4.0605811812049863E-2</v>
      </c>
      <c r="AF45" s="19">
        <v>4.6115724603333422E-2</v>
      </c>
      <c r="AG45" s="19">
        <v>4.2405401282892788E-2</v>
      </c>
      <c r="AH45" s="19">
        <v>2.6028960189952655E-2</v>
      </c>
      <c r="AI45" s="19">
        <v>-1.3954360722736092E-2</v>
      </c>
      <c r="AJ45" s="19">
        <v>4.3889747325554035E-2</v>
      </c>
      <c r="AK45" s="19">
        <v>7.8626515584091228E-3</v>
      </c>
      <c r="AL45" s="19">
        <v>1.3757822463049164E-2</v>
      </c>
      <c r="AM45" s="19">
        <v>-6.3681954257140128E-3</v>
      </c>
      <c r="AN45" s="19">
        <v>2.2944048565227242E-2</v>
      </c>
      <c r="AO45" s="19">
        <v>5.1281451191345917E-3</v>
      </c>
      <c r="AP45" s="19">
        <v>1.7576781387058246E-2</v>
      </c>
      <c r="AQ45" s="19">
        <v>6.3390937269372616E-2</v>
      </c>
      <c r="AR45" s="19">
        <v>5.892313759539422E-2</v>
      </c>
      <c r="AS45" s="19">
        <v>1.0572494777025071E-2</v>
      </c>
      <c r="AT45" s="19">
        <v>5.5571935412505213E-2</v>
      </c>
      <c r="AU45" s="19">
        <v>-1.9501594468299549E-2</v>
      </c>
      <c r="AV45" s="19">
        <v>2.4684353573094731E-2</v>
      </c>
      <c r="AW45" s="19">
        <v>-1.8695457318830461E-2</v>
      </c>
      <c r="AX45" s="19">
        <v>1.5023039174520636E-2</v>
      </c>
      <c r="AY45" s="19">
        <v>2.9882326859620618E-2</v>
      </c>
      <c r="AZ45" s="19">
        <v>1.1586381802208071E-2</v>
      </c>
      <c r="BA45" s="19">
        <v>3.084728651613499E-2</v>
      </c>
      <c r="BB45" s="19">
        <v>8.7638356500502501E-2</v>
      </c>
      <c r="BC45" s="19">
        <v>-8.581440518012462E-3</v>
      </c>
      <c r="BD45" s="19">
        <v>-8.5350102552239279E-3</v>
      </c>
      <c r="BE45" s="19">
        <v>-6.0735925659213472E-3</v>
      </c>
      <c r="BF45" s="19">
        <v>4.4339107454010013E-2</v>
      </c>
      <c r="BG45" s="19">
        <v>-6.971350066898363E-3</v>
      </c>
      <c r="BH45" s="19">
        <v>-1.3990147055358559E-2</v>
      </c>
      <c r="BI45" s="19">
        <v>7.5802297317994941E-2</v>
      </c>
      <c r="BJ45" s="19">
        <v>3.8030349922883469E-2</v>
      </c>
      <c r="BK45" s="19">
        <v>2.8442561250467124E-2</v>
      </c>
      <c r="BL45" s="19">
        <v>3.7368309468917484E-2</v>
      </c>
      <c r="BM45" s="19">
        <v>6.0173043124830405E-3</v>
      </c>
      <c r="BN45" s="19">
        <v>1.5118263724672433E-2</v>
      </c>
      <c r="BO45" s="20">
        <v>6.5625917386914201E-2</v>
      </c>
    </row>
    <row r="46" spans="1:67" x14ac:dyDescent="0.2">
      <c r="A46" s="1" t="s">
        <v>50</v>
      </c>
      <c r="B46" s="6">
        <v>1</v>
      </c>
      <c r="C46" s="11">
        <v>28.1</v>
      </c>
      <c r="D46" s="11">
        <v>41.8</v>
      </c>
      <c r="E46" s="10">
        <v>3119</v>
      </c>
      <c r="F46" s="11">
        <v>15.8</v>
      </c>
      <c r="G46" s="11">
        <v>41.6</v>
      </c>
      <c r="H46" s="11">
        <v>99.8</v>
      </c>
      <c r="I46" s="29">
        <v>102.70659594564418</v>
      </c>
      <c r="J46" s="29">
        <f t="shared" si="0"/>
        <v>-2.9065959456441846</v>
      </c>
      <c r="K46" s="29">
        <f t="shared" si="1"/>
        <v>8.4482999912352117</v>
      </c>
      <c r="L46" s="29">
        <f t="shared" si="2"/>
        <v>472.67875432525926</v>
      </c>
      <c r="Q46" s="18">
        <v>-2.7933260551961492E-2</v>
      </c>
      <c r="R46" s="19">
        <v>-3.3652603982876311E-2</v>
      </c>
      <c r="S46" s="19">
        <v>2.1977634536912316E-2</v>
      </c>
      <c r="T46" s="19">
        <v>1.4801847026374375E-2</v>
      </c>
      <c r="U46" s="19">
        <v>3.2842015927131735E-2</v>
      </c>
      <c r="V46" s="19">
        <v>7.2216202346054248E-2</v>
      </c>
      <c r="W46" s="19">
        <v>-1.6856294567064722E-2</v>
      </c>
      <c r="X46" s="19">
        <v>-1.9554258961459819E-2</v>
      </c>
      <c r="Y46" s="19">
        <v>3.3315414375622826E-2</v>
      </c>
      <c r="Z46" s="19">
        <v>5.1673228824094197E-2</v>
      </c>
      <c r="AA46" s="19">
        <v>-2.0791410871479267E-2</v>
      </c>
      <c r="AB46" s="19">
        <v>2.2935249358918136E-3</v>
      </c>
      <c r="AC46" s="19">
        <v>6.1981607201808425E-2</v>
      </c>
      <c r="AD46" s="19">
        <v>-3.6364380326156381E-3</v>
      </c>
      <c r="AE46" s="19">
        <v>4.4101091414346705E-2</v>
      </c>
      <c r="AF46" s="19">
        <v>5.4518456483141617E-2</v>
      </c>
      <c r="AG46" s="19">
        <v>5.1811923157141643E-2</v>
      </c>
      <c r="AH46" s="19">
        <v>2.6217926819927684E-2</v>
      </c>
      <c r="AI46" s="19">
        <v>-3.9571331615139704E-2</v>
      </c>
      <c r="AJ46" s="19">
        <v>3.9834459294048594E-2</v>
      </c>
      <c r="AK46" s="19">
        <v>1.7232096325709961E-2</v>
      </c>
      <c r="AL46" s="19">
        <v>2.7664460066863988E-2</v>
      </c>
      <c r="AM46" s="19">
        <v>-1.2808756929441514E-2</v>
      </c>
      <c r="AN46" s="19">
        <v>1.3565580497114524E-2</v>
      </c>
      <c r="AO46" s="19">
        <v>-1.8609710941072694E-2</v>
      </c>
      <c r="AP46" s="19">
        <v>3.5138118854672454E-2</v>
      </c>
      <c r="AQ46" s="19">
        <v>5.8923137595393388E-2</v>
      </c>
      <c r="AR46" s="19">
        <v>7.0859861625539172E-2</v>
      </c>
      <c r="AS46" s="19">
        <v>1.4795017475188688E-2</v>
      </c>
      <c r="AT46" s="19">
        <v>6.1656242172258235E-2</v>
      </c>
      <c r="AU46" s="19">
        <v>8.4614971910835085E-3</v>
      </c>
      <c r="AV46" s="19">
        <v>-1.8961499200616516E-2</v>
      </c>
      <c r="AW46" s="19">
        <v>1.1438253492733204E-2</v>
      </c>
      <c r="AX46" s="19">
        <v>1.3831877875407017E-2</v>
      </c>
      <c r="AY46" s="19">
        <v>9.5817047998412175E-3</v>
      </c>
      <c r="AZ46" s="19">
        <v>1.5897476880592128E-2</v>
      </c>
      <c r="BA46" s="19">
        <v>4.0056866494422791E-2</v>
      </c>
      <c r="BB46" s="19">
        <v>0.10831425037757619</v>
      </c>
      <c r="BC46" s="19">
        <v>1.2335490517959125E-2</v>
      </c>
      <c r="BD46" s="19">
        <v>2.6492660640980419E-3</v>
      </c>
      <c r="BE46" s="19">
        <v>-2.7276917130018306E-2</v>
      </c>
      <c r="BF46" s="19">
        <v>3.3573438509049244E-2</v>
      </c>
      <c r="BG46" s="19">
        <v>-1.1624675749438151E-2</v>
      </c>
      <c r="BH46" s="19">
        <v>-2.8851399124310811E-2</v>
      </c>
      <c r="BI46" s="19">
        <v>3.3587541941895428E-2</v>
      </c>
      <c r="BJ46" s="19">
        <v>2.500756970295364E-2</v>
      </c>
      <c r="BK46" s="19">
        <v>3.3404978976880273E-2</v>
      </c>
      <c r="BL46" s="19">
        <v>3.6656358597010164E-2</v>
      </c>
      <c r="BM46" s="19">
        <v>1.2938939203323729E-2</v>
      </c>
      <c r="BN46" s="19">
        <v>8.8299989561482356E-3</v>
      </c>
      <c r="BO46" s="20">
        <v>6.6143201121181688E-2</v>
      </c>
    </row>
    <row r="47" spans="1:67" x14ac:dyDescent="0.2">
      <c r="A47" s="1" t="s">
        <v>51</v>
      </c>
      <c r="B47" s="6">
        <v>1</v>
      </c>
      <c r="C47" s="11">
        <v>26.4</v>
      </c>
      <c r="D47" s="11">
        <v>47.4</v>
      </c>
      <c r="E47" s="10">
        <v>3606</v>
      </c>
      <c r="F47" s="11">
        <v>12.5</v>
      </c>
      <c r="G47" s="11">
        <v>42</v>
      </c>
      <c r="H47" s="11">
        <v>106.4</v>
      </c>
      <c r="I47" s="29">
        <v>102.4797041684979</v>
      </c>
      <c r="J47" s="29">
        <f t="shared" si="0"/>
        <v>3.9202958315021021</v>
      </c>
      <c r="K47" s="29">
        <f t="shared" si="1"/>
        <v>15.368719406492758</v>
      </c>
      <c r="L47" s="29">
        <f t="shared" si="2"/>
        <v>229.25522491349437</v>
      </c>
      <c r="Q47" s="18">
        <v>1.6431714212147897E-2</v>
      </c>
      <c r="R47" s="19">
        <v>9.8753273341661729E-2</v>
      </c>
      <c r="S47" s="19">
        <v>3.5621321151181606E-2</v>
      </c>
      <c r="T47" s="19">
        <v>-2.6113637787536934E-2</v>
      </c>
      <c r="U47" s="19">
        <v>7.0925521430433458E-2</v>
      </c>
      <c r="V47" s="19">
        <v>1.0503396008966326E-2</v>
      </c>
      <c r="W47" s="19">
        <v>8.2094160243220637E-2</v>
      </c>
      <c r="X47" s="19">
        <v>5.5510177052066748E-2</v>
      </c>
      <c r="Y47" s="19">
        <v>6.7272419197041605E-2</v>
      </c>
      <c r="Z47" s="19">
        <v>6.3342022004307358E-2</v>
      </c>
      <c r="AA47" s="19">
        <v>-3.3602963309362369E-2</v>
      </c>
      <c r="AB47" s="19">
        <v>4.0133709079128443E-2</v>
      </c>
      <c r="AC47" s="19">
        <v>3.6422644917642744E-3</v>
      </c>
      <c r="AD47" s="19">
        <v>4.5709654235441328E-2</v>
      </c>
      <c r="AE47" s="19">
        <v>-2.5752165139645899E-2</v>
      </c>
      <c r="AF47" s="19">
        <v>3.7857305533782817E-2</v>
      </c>
      <c r="AG47" s="19">
        <v>4.914005487286871E-2</v>
      </c>
      <c r="AH47" s="19">
        <v>-0.10503098690195267</v>
      </c>
      <c r="AI47" s="19">
        <v>1.420796163838639E-3</v>
      </c>
      <c r="AJ47" s="19">
        <v>1.8633072154733768E-2</v>
      </c>
      <c r="AK47" s="19">
        <v>-8.4402288987706076E-5</v>
      </c>
      <c r="AL47" s="19">
        <v>5.6885286443954554E-2</v>
      </c>
      <c r="AM47" s="19">
        <v>2.8389535189479925E-2</v>
      </c>
      <c r="AN47" s="19">
        <v>4.2570639749597308E-2</v>
      </c>
      <c r="AO47" s="19">
        <v>-9.2635712384655788E-3</v>
      </c>
      <c r="AP47" s="19">
        <v>-7.7542134567954724E-3</v>
      </c>
      <c r="AQ47" s="19">
        <v>1.0572494777024405E-2</v>
      </c>
      <c r="AR47" s="19">
        <v>1.4795017475189881E-2</v>
      </c>
      <c r="AS47" s="19">
        <v>0.11069389377726591</v>
      </c>
      <c r="AT47" s="19">
        <v>1.3499158601831818E-4</v>
      </c>
      <c r="AU47" s="19">
        <v>4.562337736038892E-2</v>
      </c>
      <c r="AV47" s="19">
        <v>4.184018789705285E-2</v>
      </c>
      <c r="AW47" s="19">
        <v>4.7855814632274847E-2</v>
      </c>
      <c r="AX47" s="19">
        <v>-9.170170664939653E-2</v>
      </c>
      <c r="AY47" s="19">
        <v>-6.1719936683080068E-4</v>
      </c>
      <c r="AZ47" s="19">
        <v>1.9692753936479152E-2</v>
      </c>
      <c r="BA47" s="19">
        <v>1.9875641850411047E-2</v>
      </c>
      <c r="BB47" s="19">
        <v>-2.3352430810643754E-2</v>
      </c>
      <c r="BC47" s="19">
        <v>5.0883900517093628E-2</v>
      </c>
      <c r="BD47" s="19">
        <v>-3.3509543020796805E-3</v>
      </c>
      <c r="BE47" s="19">
        <v>-5.1913355526450558E-2</v>
      </c>
      <c r="BF47" s="19">
        <v>9.857053003599639E-3</v>
      </c>
      <c r="BG47" s="19">
        <v>-7.7622281861905451E-4</v>
      </c>
      <c r="BH47" s="19">
        <v>2.3932178148795114E-2</v>
      </c>
      <c r="BI47" s="19">
        <v>5.858548785212124E-2</v>
      </c>
      <c r="BJ47" s="19">
        <v>3.4282835835775627E-2</v>
      </c>
      <c r="BK47" s="19">
        <v>-4.8383269835012677E-2</v>
      </c>
      <c r="BL47" s="19">
        <v>7.1903814597026217E-2</v>
      </c>
      <c r="BM47" s="19">
        <v>-1.5837222775024057E-2</v>
      </c>
      <c r="BN47" s="19">
        <v>3.1914708359311927E-2</v>
      </c>
      <c r="BO47" s="20">
        <v>2.6253828045252087E-2</v>
      </c>
    </row>
    <row r="48" spans="1:67" x14ac:dyDescent="0.2">
      <c r="A48" s="1" t="s">
        <v>52</v>
      </c>
      <c r="B48" s="6">
        <v>1</v>
      </c>
      <c r="C48" s="11">
        <v>23.1</v>
      </c>
      <c r="D48" s="11">
        <v>67.3</v>
      </c>
      <c r="E48" s="10">
        <v>3227</v>
      </c>
      <c r="F48" s="11">
        <v>0.6</v>
      </c>
      <c r="G48" s="11">
        <v>36.6</v>
      </c>
      <c r="H48" s="11">
        <v>65.5</v>
      </c>
      <c r="I48" s="29">
        <v>94.041203294960496</v>
      </c>
      <c r="J48" s="29">
        <f t="shared" si="0"/>
        <v>-28.541203294960496</v>
      </c>
      <c r="K48" s="29">
        <f t="shared" si="1"/>
        <v>814.60028552426388</v>
      </c>
      <c r="L48" s="29">
        <f t="shared" si="2"/>
        <v>3140.6134602076113</v>
      </c>
      <c r="Q48" s="18">
        <v>-3.6947039057879327E-2</v>
      </c>
      <c r="R48" s="19">
        <v>-1.6138902516329184E-2</v>
      </c>
      <c r="S48" s="19">
        <v>2.2695499772981211E-2</v>
      </c>
      <c r="T48" s="19">
        <v>8.0499916874493954E-3</v>
      </c>
      <c r="U48" s="19">
        <v>2.3685353361113746E-2</v>
      </c>
      <c r="V48" s="19">
        <v>7.0632945966681737E-2</v>
      </c>
      <c r="W48" s="19">
        <v>-1.173208454325711E-2</v>
      </c>
      <c r="X48" s="19">
        <v>-1.130513409294813E-2</v>
      </c>
      <c r="Y48" s="19">
        <v>-1.5030021882795452E-2</v>
      </c>
      <c r="Z48" s="19">
        <v>1.2461888831344248E-2</v>
      </c>
      <c r="AA48" s="19">
        <v>-6.4115544772465546E-3</v>
      </c>
      <c r="AB48" s="19">
        <v>2.5497458215326743E-2</v>
      </c>
      <c r="AC48" s="19">
        <v>5.8724014211525927E-2</v>
      </c>
      <c r="AD48" s="19">
        <v>3.7147710957086133E-5</v>
      </c>
      <c r="AE48" s="19">
        <v>5.5518830335919978E-2</v>
      </c>
      <c r="AF48" s="19">
        <v>4.2217592146241351E-2</v>
      </c>
      <c r="AG48" s="19">
        <v>3.5553883290865791E-2</v>
      </c>
      <c r="AH48" s="19">
        <v>5.8035345163864549E-2</v>
      </c>
      <c r="AI48" s="19">
        <v>-3.5763832820937397E-2</v>
      </c>
      <c r="AJ48" s="19">
        <v>3.3914971399438582E-2</v>
      </c>
      <c r="AK48" s="19">
        <v>2.7363423402732706E-2</v>
      </c>
      <c r="AL48" s="19">
        <v>2.3044966303685473E-2</v>
      </c>
      <c r="AM48" s="19">
        <v>1.078170254116835E-3</v>
      </c>
      <c r="AN48" s="19">
        <v>1.7461083687142845E-2</v>
      </c>
      <c r="AO48" s="19">
        <v>-2.9707847479137739E-2</v>
      </c>
      <c r="AP48" s="19">
        <v>3.527959592285522E-2</v>
      </c>
      <c r="AQ48" s="19">
        <v>5.5571935412503798E-2</v>
      </c>
      <c r="AR48" s="19">
        <v>6.1656242172257542E-2</v>
      </c>
      <c r="AS48" s="19">
        <v>1.3499158601729122E-4</v>
      </c>
      <c r="AT48" s="19">
        <v>6.2279362074874389E-2</v>
      </c>
      <c r="AU48" s="19">
        <v>9.5743719322644028E-3</v>
      </c>
      <c r="AV48" s="19">
        <v>-1.1134933481266318E-2</v>
      </c>
      <c r="AW48" s="19">
        <v>9.8580778114418788E-3</v>
      </c>
      <c r="AX48" s="19">
        <v>3.7827485371249414E-2</v>
      </c>
      <c r="AY48" s="19">
        <v>1.8862921555917837E-2</v>
      </c>
      <c r="AZ48" s="19">
        <v>2.0717456819583622E-2</v>
      </c>
      <c r="BA48" s="19">
        <v>2.670355716983986E-2</v>
      </c>
      <c r="BB48" s="19">
        <v>0.10060754776528813</v>
      </c>
      <c r="BC48" s="19">
        <v>6.5054801323050082E-4</v>
      </c>
      <c r="BD48" s="19">
        <v>1.892101361937449E-2</v>
      </c>
      <c r="BE48" s="19">
        <v>-1.1193062359012532E-2</v>
      </c>
      <c r="BF48" s="19">
        <v>3.1088953731012135E-2</v>
      </c>
      <c r="BG48" s="19">
        <v>-1.1753776195224025E-2</v>
      </c>
      <c r="BH48" s="19">
        <v>-1.8748356937272809E-2</v>
      </c>
      <c r="BI48" s="19">
        <v>2.6773641512375143E-2</v>
      </c>
      <c r="BJ48" s="19">
        <v>2.335611190030093E-2</v>
      </c>
      <c r="BK48" s="19">
        <v>4.6576160804919109E-2</v>
      </c>
      <c r="BL48" s="19">
        <v>2.4856038551169857E-2</v>
      </c>
      <c r="BM48" s="19">
        <v>1.458935913149137E-2</v>
      </c>
      <c r="BN48" s="19">
        <v>1.4363151844811448E-2</v>
      </c>
      <c r="BO48" s="20">
        <v>5.9645455399038982E-2</v>
      </c>
    </row>
    <row r="49" spans="1:67" x14ac:dyDescent="0.2">
      <c r="A49" s="1" t="s">
        <v>53</v>
      </c>
      <c r="B49" s="6">
        <v>1</v>
      </c>
      <c r="C49" s="11">
        <v>26.8</v>
      </c>
      <c r="D49" s="11">
        <v>57.1</v>
      </c>
      <c r="E49" s="10">
        <v>3468</v>
      </c>
      <c r="F49" s="11">
        <v>0.2</v>
      </c>
      <c r="G49" s="11">
        <v>39.5</v>
      </c>
      <c r="H49" s="11">
        <v>122.6</v>
      </c>
      <c r="I49" s="29">
        <v>105.09240718204438</v>
      </c>
      <c r="J49" s="29">
        <f t="shared" si="0"/>
        <v>17.507592817955612</v>
      </c>
      <c r="K49" s="29">
        <f t="shared" si="1"/>
        <v>306.51580627933089</v>
      </c>
      <c r="L49" s="29">
        <f t="shared" si="2"/>
        <v>1.1211072664359933</v>
      </c>
      <c r="Q49" s="18">
        <v>-1.0487192835286763E-2</v>
      </c>
      <c r="R49" s="19">
        <v>1.5739124378703506E-2</v>
      </c>
      <c r="S49" s="19">
        <v>-6.3583464365220069E-3</v>
      </c>
      <c r="T49" s="19">
        <v>7.2736027973232253E-3</v>
      </c>
      <c r="U49" s="19">
        <v>4.6108346576063969E-2</v>
      </c>
      <c r="V49" s="19">
        <v>-2.428816385396565E-2</v>
      </c>
      <c r="W49" s="19">
        <v>0.11824582122463639</v>
      </c>
      <c r="X49" s="19">
        <v>6.5725045626828238E-2</v>
      </c>
      <c r="Y49" s="19">
        <v>4.095050160965874E-2</v>
      </c>
      <c r="Z49" s="19">
        <v>5.0600583125536724E-2</v>
      </c>
      <c r="AA49" s="19">
        <v>8.3102052386284861E-3</v>
      </c>
      <c r="AB49" s="19">
        <v>4.2642068666962046E-2</v>
      </c>
      <c r="AC49" s="19">
        <v>-4.211001716117968E-2</v>
      </c>
      <c r="AD49" s="19">
        <v>8.540157691078086E-2</v>
      </c>
      <c r="AE49" s="19">
        <v>1.6243532444716768E-2</v>
      </c>
      <c r="AF49" s="19">
        <v>1.4130345654953531E-2</v>
      </c>
      <c r="AG49" s="19">
        <v>1.400852013460668E-2</v>
      </c>
      <c r="AH49" s="19">
        <v>2.2893405762110242E-2</v>
      </c>
      <c r="AI49" s="19">
        <v>-2.5078556922616624E-2</v>
      </c>
      <c r="AJ49" s="19">
        <v>-6.1713686041504692E-3</v>
      </c>
      <c r="AK49" s="19">
        <v>4.8399825953298892E-2</v>
      </c>
      <c r="AL49" s="19">
        <v>6.2386843043303927E-2</v>
      </c>
      <c r="AM49" s="19">
        <v>4.4961309977926904E-2</v>
      </c>
      <c r="AN49" s="19">
        <v>1.7540924988939027E-2</v>
      </c>
      <c r="AO49" s="19">
        <v>-6.329582163857228E-2</v>
      </c>
      <c r="AP49" s="19">
        <v>4.8388748536562831E-2</v>
      </c>
      <c r="AQ49" s="19">
        <v>-1.9501594468301547E-2</v>
      </c>
      <c r="AR49" s="19">
        <v>8.461497191082773E-3</v>
      </c>
      <c r="AS49" s="19">
        <v>4.5623377360386741E-2</v>
      </c>
      <c r="AT49" s="19">
        <v>9.5743719322640142E-3</v>
      </c>
      <c r="AU49" s="19">
        <v>0.1123230069701654</v>
      </c>
      <c r="AV49" s="19">
        <v>-4.9047268275480838E-2</v>
      </c>
      <c r="AW49" s="19">
        <v>0.11236191825307357</v>
      </c>
      <c r="AX49" s="19">
        <v>9.4766436504555851E-3</v>
      </c>
      <c r="AY49" s="19">
        <v>-1.4902483605683456E-2</v>
      </c>
      <c r="AZ49" s="19">
        <v>4.1158240001040299E-2</v>
      </c>
      <c r="BA49" s="19">
        <v>1.518750141668912E-2</v>
      </c>
      <c r="BB49" s="19">
        <v>-2.1082382569512781E-3</v>
      </c>
      <c r="BC49" s="19">
        <v>7.6945058207350592E-2</v>
      </c>
      <c r="BD49" s="19">
        <v>8.2549313298540483E-2</v>
      </c>
      <c r="BE49" s="19">
        <v>-2.1705905147738597E-2</v>
      </c>
      <c r="BF49" s="19">
        <v>-1.8152696094583011E-2</v>
      </c>
      <c r="BG49" s="19">
        <v>1.7677552315880279E-2</v>
      </c>
      <c r="BH49" s="19">
        <v>2.5649647482997334E-2</v>
      </c>
      <c r="BI49" s="19">
        <v>-9.5223613453440631E-2</v>
      </c>
      <c r="BJ49" s="19">
        <v>-9.7703926280340442E-3</v>
      </c>
      <c r="BK49" s="19">
        <v>1.4100688484451063E-2</v>
      </c>
      <c r="BL49" s="19">
        <v>1.1941808105074489E-2</v>
      </c>
      <c r="BM49" s="19">
        <v>3.9353158248895181E-2</v>
      </c>
      <c r="BN49" s="19">
        <v>2.6666583651751313E-2</v>
      </c>
      <c r="BO49" s="20">
        <v>-1.0799039839233998E-2</v>
      </c>
    </row>
    <row r="50" spans="1:67" x14ac:dyDescent="0.2">
      <c r="A50" s="1" t="s">
        <v>54</v>
      </c>
      <c r="B50" s="6">
        <v>1</v>
      </c>
      <c r="C50" s="11">
        <v>26.8</v>
      </c>
      <c r="D50" s="11">
        <v>47.8</v>
      </c>
      <c r="E50" s="10">
        <v>3712</v>
      </c>
      <c r="F50" s="11">
        <v>18.5</v>
      </c>
      <c r="G50" s="11">
        <v>30.2</v>
      </c>
      <c r="H50" s="11">
        <v>124.3</v>
      </c>
      <c r="I50" s="29">
        <v>146.4053392600581</v>
      </c>
      <c r="J50" s="29">
        <f t="shared" si="0"/>
        <v>-22.105339260058102</v>
      </c>
      <c r="K50" s="29">
        <f t="shared" si="1"/>
        <v>488.64602380226609</v>
      </c>
      <c r="L50" s="29">
        <f t="shared" si="2"/>
        <v>7.6111072664360204</v>
      </c>
      <c r="Q50" s="18">
        <v>7.8787851736215109E-2</v>
      </c>
      <c r="R50" s="19">
        <v>0.12326887564842794</v>
      </c>
      <c r="S50" s="19">
        <v>6.0108542214431307E-2</v>
      </c>
      <c r="T50" s="19">
        <v>9.5181396600194298E-3</v>
      </c>
      <c r="U50" s="19">
        <v>1.7920089289595043E-3</v>
      </c>
      <c r="V50" s="19">
        <v>6.0316873742534138E-3</v>
      </c>
      <c r="W50" s="19">
        <v>-3.0045136397841565E-3</v>
      </c>
      <c r="X50" s="19">
        <v>2.4816606992795712E-2</v>
      </c>
      <c r="Y50" s="19">
        <v>-0.11149288998617392</v>
      </c>
      <c r="Z50" s="19">
        <v>-3.5207391874582439E-2</v>
      </c>
      <c r="AA50" s="19">
        <v>2.9126759031769527E-2</v>
      </c>
      <c r="AB50" s="19">
        <v>3.6004339239715355E-2</v>
      </c>
      <c r="AC50" s="19">
        <v>4.0284275607813919E-2</v>
      </c>
      <c r="AD50" s="19">
        <v>-1.2698624605199785E-2</v>
      </c>
      <c r="AE50" s="19">
        <v>-1.9863687678266462E-2</v>
      </c>
      <c r="AF50" s="19">
        <v>7.6119828349035358E-3</v>
      </c>
      <c r="AG50" s="19">
        <v>8.6302162469080804E-3</v>
      </c>
      <c r="AH50" s="19">
        <v>-3.456339314233875E-2</v>
      </c>
      <c r="AI50" s="19">
        <v>9.1391700988395844E-2</v>
      </c>
      <c r="AJ50" s="19">
        <v>3.9778006654642054E-2</v>
      </c>
      <c r="AK50" s="19">
        <v>-3.0178249223024894E-2</v>
      </c>
      <c r="AL50" s="19">
        <v>-4.9521802806137272E-3</v>
      </c>
      <c r="AM50" s="19">
        <v>3.2270658002314885E-2</v>
      </c>
      <c r="AN50" s="19">
        <v>5.3276901408625871E-2</v>
      </c>
      <c r="AO50" s="19">
        <v>8.8856989555020485E-2</v>
      </c>
      <c r="AP50" s="19">
        <v>-3.666876823164042E-2</v>
      </c>
      <c r="AQ50" s="19">
        <v>2.4684353573093037E-2</v>
      </c>
      <c r="AR50" s="19">
        <v>-1.8961499200616905E-2</v>
      </c>
      <c r="AS50" s="19">
        <v>4.1840187897054654E-2</v>
      </c>
      <c r="AT50" s="19">
        <v>-1.1134933481266873E-2</v>
      </c>
      <c r="AU50" s="19">
        <v>-4.9047268275479346E-2</v>
      </c>
      <c r="AV50" s="19">
        <v>0.15513021204606228</v>
      </c>
      <c r="AW50" s="19">
        <v>-5.3534241225588634E-2</v>
      </c>
      <c r="AX50" s="19">
        <v>-2.9603130466720251E-2</v>
      </c>
      <c r="AY50" s="19">
        <v>7.5731777788082363E-2</v>
      </c>
      <c r="AZ50" s="19">
        <v>3.9040197493956444E-3</v>
      </c>
      <c r="BA50" s="19">
        <v>9.047843703420308E-3</v>
      </c>
      <c r="BB50" s="19">
        <v>-6.5998886721399197E-2</v>
      </c>
      <c r="BC50" s="19">
        <v>-8.4110274639857541E-3</v>
      </c>
      <c r="BD50" s="19">
        <v>-1.6509132619948647E-2</v>
      </c>
      <c r="BE50" s="19">
        <v>5.0779642977224801E-2</v>
      </c>
      <c r="BF50" s="19">
        <v>5.5467528379073476E-2</v>
      </c>
      <c r="BG50" s="19">
        <v>4.3797521941276951E-2</v>
      </c>
      <c r="BH50" s="19">
        <v>6.873740687696081E-2</v>
      </c>
      <c r="BI50" s="19">
        <v>0.14451656899794707</v>
      </c>
      <c r="BJ50" s="19">
        <v>6.5613935154209907E-2</v>
      </c>
      <c r="BK50" s="19">
        <v>-3.4989987243311371E-2</v>
      </c>
      <c r="BL50" s="19">
        <v>4.075428605350076E-2</v>
      </c>
      <c r="BM50" s="19">
        <v>1.060243040088843E-2</v>
      </c>
      <c r="BN50" s="19">
        <v>4.2831730252005741E-2</v>
      </c>
      <c r="BO50" s="20">
        <v>1.1824817444435365E-2</v>
      </c>
    </row>
    <row r="51" spans="1:67" x14ac:dyDescent="0.2">
      <c r="A51" s="1" t="s">
        <v>55</v>
      </c>
      <c r="B51" s="6">
        <v>1</v>
      </c>
      <c r="C51" s="11">
        <v>27.5</v>
      </c>
      <c r="D51" s="11">
        <v>63.5</v>
      </c>
      <c r="E51" s="10">
        <v>4053</v>
      </c>
      <c r="F51" s="11">
        <v>2.1</v>
      </c>
      <c r="G51" s="11">
        <v>40.299999999999997</v>
      </c>
      <c r="H51" s="11">
        <v>96.7</v>
      </c>
      <c r="I51" s="29">
        <v>116.92042670852186</v>
      </c>
      <c r="J51" s="29">
        <f t="shared" si="0"/>
        <v>-20.220426708521856</v>
      </c>
      <c r="K51" s="29">
        <f t="shared" si="1"/>
        <v>408.86565627470401</v>
      </c>
      <c r="L51" s="29">
        <f t="shared" si="2"/>
        <v>617.08404844290601</v>
      </c>
      <c r="Q51" s="18">
        <v>-8.2670339863443743E-3</v>
      </c>
      <c r="R51" s="19">
        <v>8.1822647768951262E-3</v>
      </c>
      <c r="S51" s="19">
        <v>-7.4994062977418799E-3</v>
      </c>
      <c r="T51" s="19">
        <v>1.0144607919038637E-2</v>
      </c>
      <c r="U51" s="19">
        <v>4.8019511518053892E-2</v>
      </c>
      <c r="V51" s="19">
        <v>-2.3532986647553988E-2</v>
      </c>
      <c r="W51" s="19">
        <v>0.11582752245556355</v>
      </c>
      <c r="X51" s="19">
        <v>6.2893938326639712E-2</v>
      </c>
      <c r="Y51" s="19">
        <v>5.7550520438714087E-2</v>
      </c>
      <c r="Z51" s="19">
        <v>6.1563122904792295E-2</v>
      </c>
      <c r="AA51" s="19">
        <v>5.5110589456034351E-3</v>
      </c>
      <c r="AB51" s="19">
        <v>3.5447397059326924E-2</v>
      </c>
      <c r="AC51" s="19">
        <v>-4.137938809945918E-2</v>
      </c>
      <c r="AD51" s="19">
        <v>8.43715578535328E-2</v>
      </c>
      <c r="AE51" s="19">
        <v>1.4254686865361577E-2</v>
      </c>
      <c r="AF51" s="19">
        <v>1.7154853473292129E-2</v>
      </c>
      <c r="AG51" s="19">
        <v>1.807541843227857E-2</v>
      </c>
      <c r="AH51" s="19">
        <v>1.6548102825285183E-2</v>
      </c>
      <c r="AI51" s="19">
        <v>-2.6139377319533391E-2</v>
      </c>
      <c r="AJ51" s="19">
        <v>-5.0875844816134982E-3</v>
      </c>
      <c r="AK51" s="19">
        <v>4.6825674273631046E-2</v>
      </c>
      <c r="AL51" s="19">
        <v>6.312617182465001E-2</v>
      </c>
      <c r="AM51" s="19">
        <v>4.0813061628293464E-2</v>
      </c>
      <c r="AN51" s="19">
        <v>1.537103342683277E-2</v>
      </c>
      <c r="AO51" s="19">
        <v>-5.9724249033458632E-2</v>
      </c>
      <c r="AP51" s="19">
        <v>4.9443210813774313E-2</v>
      </c>
      <c r="AQ51" s="19">
        <v>-1.8695457318830655E-2</v>
      </c>
      <c r="AR51" s="19">
        <v>1.1438253492734252E-2</v>
      </c>
      <c r="AS51" s="19">
        <v>4.7855814632274257E-2</v>
      </c>
      <c r="AT51" s="19">
        <v>9.8580778114433221E-3</v>
      </c>
      <c r="AU51" s="19">
        <v>0.11236191825307515</v>
      </c>
      <c r="AV51" s="19">
        <v>-5.3534241225588419E-2</v>
      </c>
      <c r="AW51" s="19">
        <v>0.11321135529437334</v>
      </c>
      <c r="AX51" s="19">
        <v>5.5919877190266365E-3</v>
      </c>
      <c r="AY51" s="19">
        <v>-1.8226030406478522E-2</v>
      </c>
      <c r="AZ51" s="19">
        <v>3.9966716371911994E-2</v>
      </c>
      <c r="BA51" s="19">
        <v>1.886531321460784E-2</v>
      </c>
      <c r="BB51" s="19">
        <v>1.6897455033019204E-3</v>
      </c>
      <c r="BC51" s="19">
        <v>7.9803085669989227E-2</v>
      </c>
      <c r="BD51" s="19">
        <v>7.8427934826478959E-2</v>
      </c>
      <c r="BE51" s="19">
        <v>-2.4781634400528704E-2</v>
      </c>
      <c r="BF51" s="19">
        <v>-1.8082853014199422E-2</v>
      </c>
      <c r="BG51" s="19">
        <v>1.7764792749195929E-2</v>
      </c>
      <c r="BH51" s="19">
        <v>2.2126781672909185E-2</v>
      </c>
      <c r="BI51" s="19">
        <v>-9.557939912298577E-2</v>
      </c>
      <c r="BJ51" s="19">
        <v>-1.0425342113941832E-2</v>
      </c>
      <c r="BK51" s="19">
        <v>1.2562145137906544E-2</v>
      </c>
      <c r="BL51" s="19">
        <v>1.3935063382112853E-2</v>
      </c>
      <c r="BM51" s="19">
        <v>3.9151090814241743E-2</v>
      </c>
      <c r="BN51" s="19">
        <v>2.4369480752499159E-2</v>
      </c>
      <c r="BO51" s="20">
        <v>-9.1482895914855589E-3</v>
      </c>
    </row>
    <row r="52" spans="1:67" x14ac:dyDescent="0.2">
      <c r="A52" s="1" t="s">
        <v>56</v>
      </c>
      <c r="B52" s="6">
        <v>1</v>
      </c>
      <c r="C52" s="11">
        <v>30</v>
      </c>
      <c r="D52" s="11">
        <v>41.6</v>
      </c>
      <c r="E52" s="10">
        <v>3061</v>
      </c>
      <c r="F52" s="11">
        <v>3.9</v>
      </c>
      <c r="G52" s="11">
        <v>41.6</v>
      </c>
      <c r="H52" s="11">
        <v>114.5</v>
      </c>
      <c r="I52" s="29">
        <v>105.70860971662722</v>
      </c>
      <c r="J52" s="29">
        <f t="shared" si="0"/>
        <v>8.7913902833727775</v>
      </c>
      <c r="K52" s="29">
        <f t="shared" si="1"/>
        <v>77.288543114581287</v>
      </c>
      <c r="L52" s="29">
        <f t="shared" si="2"/>
        <v>49.578166089965272</v>
      </c>
      <c r="Q52" s="18">
        <v>6.6875274542643748E-4</v>
      </c>
      <c r="R52" s="19">
        <v>-3.8041280278617834E-2</v>
      </c>
      <c r="S52" s="19">
        <v>-8.0176757430367521E-3</v>
      </c>
      <c r="T52" s="19">
        <v>4.5819868315165366E-2</v>
      </c>
      <c r="U52" s="19">
        <v>-3.3930362520451604E-2</v>
      </c>
      <c r="V52" s="19">
        <v>3.7468969440300204E-2</v>
      </c>
      <c r="W52" s="19">
        <v>-3.3175870323674056E-2</v>
      </c>
      <c r="X52" s="19">
        <v>8.039733034441901E-3</v>
      </c>
      <c r="Y52" s="19">
        <v>3.1126690700335635E-2</v>
      </c>
      <c r="Z52" s="19">
        <v>-7.9209516380143397E-2</v>
      </c>
      <c r="AA52" s="19">
        <v>0.1058443478124266</v>
      </c>
      <c r="AB52" s="19">
        <v>3.8867505253449092E-2</v>
      </c>
      <c r="AC52" s="19">
        <v>1.9722835606748368E-2</v>
      </c>
      <c r="AD52" s="19">
        <v>1.0587314963883251E-2</v>
      </c>
      <c r="AE52" s="19">
        <v>9.0487320884388461E-2</v>
      </c>
      <c r="AF52" s="19">
        <v>-2.5415438134744759E-2</v>
      </c>
      <c r="AG52" s="19">
        <v>-3.5960785035905371E-2</v>
      </c>
      <c r="AH52" s="19">
        <v>0.18596896760201514</v>
      </c>
      <c r="AI52" s="19">
        <v>4.6869825827129369E-2</v>
      </c>
      <c r="AJ52" s="19">
        <v>-1.0794786860098236E-2</v>
      </c>
      <c r="AK52" s="19">
        <v>8.3672148259765572E-2</v>
      </c>
      <c r="AL52" s="19">
        <v>-2.5378853824176179E-2</v>
      </c>
      <c r="AM52" s="19">
        <v>3.5635951638053609E-2</v>
      </c>
      <c r="AN52" s="19">
        <v>-1.2982694725128849E-2</v>
      </c>
      <c r="AO52" s="19">
        <v>4.1713896944878509E-2</v>
      </c>
      <c r="AP52" s="19">
        <v>5.2174286735056169E-2</v>
      </c>
      <c r="AQ52" s="19">
        <v>1.5023039174519887E-2</v>
      </c>
      <c r="AR52" s="19">
        <v>1.3831877875406212E-2</v>
      </c>
      <c r="AS52" s="19">
        <v>-9.1701706649395032E-2</v>
      </c>
      <c r="AT52" s="19">
        <v>3.7827485371249553E-2</v>
      </c>
      <c r="AU52" s="19">
        <v>9.4766436504566398E-3</v>
      </c>
      <c r="AV52" s="19">
        <v>-2.9603130466716004E-2</v>
      </c>
      <c r="AW52" s="19">
        <v>5.591987719025953E-3</v>
      </c>
      <c r="AX52" s="19">
        <v>0.1857428201302827</v>
      </c>
      <c r="AY52" s="19">
        <v>2.1486614130273536E-2</v>
      </c>
      <c r="AZ52" s="19">
        <v>3.0348290410259528E-2</v>
      </c>
      <c r="BA52" s="19">
        <v>-1.3354512820640763E-2</v>
      </c>
      <c r="BB52" s="19">
        <v>6.5323065777831868E-2</v>
      </c>
      <c r="BC52" s="19">
        <v>-3.921138148939568E-2</v>
      </c>
      <c r="BD52" s="19">
        <v>5.3817202229928418E-2</v>
      </c>
      <c r="BE52" s="19">
        <v>0.12685705159240859</v>
      </c>
      <c r="BF52" s="19">
        <v>-1.3759428036780944E-3</v>
      </c>
      <c r="BG52" s="19">
        <v>2.3499161683450787E-2</v>
      </c>
      <c r="BH52" s="19">
        <v>1.673110143772194E-2</v>
      </c>
      <c r="BI52" s="19">
        <v>-5.0096696755925291E-2</v>
      </c>
      <c r="BJ52" s="19">
        <v>-1.9864828650678054E-2</v>
      </c>
      <c r="BK52" s="19">
        <v>0.13304358452835652</v>
      </c>
      <c r="BL52" s="19">
        <v>-5.610562306934333E-2</v>
      </c>
      <c r="BM52" s="19">
        <v>2.5858143414040247E-2</v>
      </c>
      <c r="BN52" s="19">
        <v>1.035525027948403E-3</v>
      </c>
      <c r="BO52" s="20">
        <v>4.059076615031687E-3</v>
      </c>
    </row>
    <row r="53" spans="1:67" x14ac:dyDescent="0.2">
      <c r="A53" s="1" t="s">
        <v>57</v>
      </c>
      <c r="B53" s="6">
        <v>1</v>
      </c>
      <c r="C53" s="11">
        <v>27.2</v>
      </c>
      <c r="D53" s="11">
        <v>54.5</v>
      </c>
      <c r="E53" s="10">
        <v>3812</v>
      </c>
      <c r="F53" s="11">
        <v>2.9</v>
      </c>
      <c r="G53" s="11">
        <v>40.200000000000003</v>
      </c>
      <c r="H53" s="11">
        <v>106.4</v>
      </c>
      <c r="I53" s="29">
        <v>112.17140764748473</v>
      </c>
      <c r="J53" s="29">
        <f t="shared" si="0"/>
        <v>-5.7714076474847218</v>
      </c>
      <c r="K53" s="29">
        <f t="shared" si="1"/>
        <v>33.309146233445134</v>
      </c>
      <c r="L53" s="29">
        <f t="shared" si="2"/>
        <v>229.25522491349437</v>
      </c>
      <c r="Q53" s="18">
        <v>4.3409802365500627E-2</v>
      </c>
      <c r="R53" s="19">
        <v>2.3372749680827504E-2</v>
      </c>
      <c r="S53" s="19">
        <v>3.4507365654737054E-2</v>
      </c>
      <c r="T53" s="19">
        <v>3.9131670352704075E-2</v>
      </c>
      <c r="U53" s="19">
        <v>-7.5980697761799734E-3</v>
      </c>
      <c r="V53" s="19">
        <v>8.8372296210048606E-3</v>
      </c>
      <c r="W53" s="19">
        <v>-4.7310093380849016E-3</v>
      </c>
      <c r="X53" s="19">
        <v>5.5449136249359487E-4</v>
      </c>
      <c r="Y53" s="19">
        <v>-0.12592420274572269</v>
      </c>
      <c r="Z53" s="19">
        <v>-3.7232761630451583E-3</v>
      </c>
      <c r="AA53" s="19">
        <v>2.6497267827491539E-2</v>
      </c>
      <c r="AB53" s="19">
        <v>1.0609624459599204E-2</v>
      </c>
      <c r="AC53" s="19">
        <v>3.7244178629524061E-2</v>
      </c>
      <c r="AD53" s="19">
        <v>-4.5816978451608537E-3</v>
      </c>
      <c r="AE53" s="19">
        <v>1.4490883814345934E-2</v>
      </c>
      <c r="AF53" s="19">
        <v>1.937800765405177E-2</v>
      </c>
      <c r="AG53" s="19">
        <v>1.1503629383643944E-2</v>
      </c>
      <c r="AH53" s="19">
        <v>4.3261152819523419E-2</v>
      </c>
      <c r="AI53" s="19">
        <v>3.9195987291193196E-2</v>
      </c>
      <c r="AJ53" s="19">
        <v>4.3303964841871823E-2</v>
      </c>
      <c r="AK53" s="19">
        <v>-1.1433617748550839E-2</v>
      </c>
      <c r="AL53" s="19">
        <v>4.5248944888425582E-3</v>
      </c>
      <c r="AM53" s="19">
        <v>1.5596419527000877E-2</v>
      </c>
      <c r="AN53" s="19">
        <v>3.3057456994821023E-2</v>
      </c>
      <c r="AO53" s="19">
        <v>3.7805891075019693E-2</v>
      </c>
      <c r="AP53" s="19">
        <v>1.015415924447613E-2</v>
      </c>
      <c r="AQ53" s="19">
        <v>2.9882326859620084E-2</v>
      </c>
      <c r="AR53" s="19">
        <v>9.5817047998415228E-3</v>
      </c>
      <c r="AS53" s="19">
        <v>-6.171993668294129E-4</v>
      </c>
      <c r="AT53" s="19">
        <v>1.886292155591851E-2</v>
      </c>
      <c r="AU53" s="19">
        <v>-1.4902483605681693E-2</v>
      </c>
      <c r="AV53" s="19">
        <v>7.5731777788084126E-2</v>
      </c>
      <c r="AW53" s="19">
        <v>-1.8226030406478404E-2</v>
      </c>
      <c r="AX53" s="19">
        <v>2.1486614130272752E-2</v>
      </c>
      <c r="AY53" s="19">
        <v>6.3639706820118602E-2</v>
      </c>
      <c r="AZ53" s="19">
        <v>1.2501863364543536E-2</v>
      </c>
      <c r="BA53" s="19">
        <v>2.8912760907789006E-2</v>
      </c>
      <c r="BB53" s="19">
        <v>-4.9322456597794551E-4</v>
      </c>
      <c r="BC53" s="19">
        <v>1.4429632634387762E-2</v>
      </c>
      <c r="BD53" s="19">
        <v>2.7031493789019159E-2</v>
      </c>
      <c r="BE53" s="19">
        <v>3.6408758203165109E-2</v>
      </c>
      <c r="BF53" s="19">
        <v>5.2752267336982211E-2</v>
      </c>
      <c r="BG53" s="19">
        <v>4.512717037004188E-2</v>
      </c>
      <c r="BH53" s="19">
        <v>4.0618384380988554E-2</v>
      </c>
      <c r="BI53" s="19">
        <v>5.4227140430433612E-2</v>
      </c>
      <c r="BJ53" s="19">
        <v>4.4326811744358506E-2</v>
      </c>
      <c r="BK53" s="19">
        <v>3.2771234051024445E-3</v>
      </c>
      <c r="BL53" s="19">
        <v>1.5406490434415596E-2</v>
      </c>
      <c r="BM53" s="19">
        <v>5.373169701951544E-2</v>
      </c>
      <c r="BN53" s="19">
        <v>3.2878540566334054E-2</v>
      </c>
      <c r="BO53" s="20">
        <v>1.4978797932009347E-2</v>
      </c>
    </row>
    <row r="54" spans="1:67" x14ac:dyDescent="0.2">
      <c r="A54" s="1" t="s">
        <v>58</v>
      </c>
      <c r="B54" s="6">
        <v>1</v>
      </c>
      <c r="C54" s="11">
        <v>27.2</v>
      </c>
      <c r="D54" s="11">
        <v>62.9</v>
      </c>
      <c r="E54" s="10">
        <v>3815</v>
      </c>
      <c r="F54" s="11">
        <v>0.8</v>
      </c>
      <c r="G54" s="11">
        <v>34.4</v>
      </c>
      <c r="H54" s="32">
        <v>132.19999999999999</v>
      </c>
      <c r="I54" s="33">
        <v>129.87615853834512</v>
      </c>
      <c r="J54" s="33">
        <f t="shared" si="0"/>
        <v>2.3238414616548653</v>
      </c>
      <c r="K54" s="29">
        <f t="shared" si="1"/>
        <v>5.4002391389062208</v>
      </c>
      <c r="L54" s="29">
        <f t="shared" si="2"/>
        <v>113.61051903114182</v>
      </c>
      <c r="Q54" s="18">
        <v>6.4288618041119516E-4</v>
      </c>
      <c r="R54" s="19">
        <v>3.1436659311621373E-2</v>
      </c>
      <c r="S54" s="19">
        <v>1.4535135269559282E-2</v>
      </c>
      <c r="T54" s="19">
        <v>7.0049396978431738E-3</v>
      </c>
      <c r="U54" s="19">
        <v>2.4517274355064501E-2</v>
      </c>
      <c r="V54" s="19">
        <v>1.6429729054216413E-2</v>
      </c>
      <c r="W54" s="19">
        <v>4.3385948234468452E-2</v>
      </c>
      <c r="X54" s="19">
        <v>3.508364724957401E-2</v>
      </c>
      <c r="Y54" s="19">
        <v>1.2577233517368419E-2</v>
      </c>
      <c r="Z54" s="19">
        <v>2.887262933834539E-3</v>
      </c>
      <c r="AA54" s="19">
        <v>2.2260028604900353E-2</v>
      </c>
      <c r="AB54" s="19">
        <v>4.197768358977301E-2</v>
      </c>
      <c r="AC54" s="19">
        <v>6.7715210737561149E-3</v>
      </c>
      <c r="AD54" s="19">
        <v>3.6283608703292572E-2</v>
      </c>
      <c r="AE54" s="19">
        <v>2.8204087038980696E-2</v>
      </c>
      <c r="AF54" s="19">
        <v>1.2796290360707121E-2</v>
      </c>
      <c r="AG54" s="19">
        <v>1.1345827929702759E-2</v>
      </c>
      <c r="AH54" s="19">
        <v>3.5263643683756007E-2</v>
      </c>
      <c r="AI54" s="19">
        <v>7.1491786747159003E-3</v>
      </c>
      <c r="AJ54" s="19">
        <v>8.660023349306635E-3</v>
      </c>
      <c r="AK54" s="19">
        <v>3.5723920845443069E-2</v>
      </c>
      <c r="AL54" s="19">
        <v>2.763585867721436E-2</v>
      </c>
      <c r="AM54" s="19">
        <v>3.2890995590984323E-2</v>
      </c>
      <c r="AN54" s="19">
        <v>2.0715978559687515E-2</v>
      </c>
      <c r="AO54" s="19">
        <v>-9.0252557859452909E-3</v>
      </c>
      <c r="AP54" s="19">
        <v>2.5689879134611612E-2</v>
      </c>
      <c r="AQ54" s="19">
        <v>1.1586381802207196E-2</v>
      </c>
      <c r="AR54" s="19">
        <v>1.5897476880592232E-2</v>
      </c>
      <c r="AS54" s="19">
        <v>1.9692753936479457E-2</v>
      </c>
      <c r="AT54" s="19">
        <v>2.0717456819584062E-2</v>
      </c>
      <c r="AU54" s="19">
        <v>4.1158240001041679E-2</v>
      </c>
      <c r="AV54" s="19">
        <v>3.9040197493964146E-3</v>
      </c>
      <c r="AW54" s="19">
        <v>3.9966716371911779E-2</v>
      </c>
      <c r="AX54" s="19">
        <v>3.0348290410258827E-2</v>
      </c>
      <c r="AY54" s="19">
        <v>1.2501863364543071E-2</v>
      </c>
      <c r="AZ54" s="19">
        <v>2.757173752896773E-2</v>
      </c>
      <c r="BA54" s="19">
        <v>8.804925936514163E-3</v>
      </c>
      <c r="BB54" s="19">
        <v>1.7872504870085404E-2</v>
      </c>
      <c r="BC54" s="19">
        <v>2.1686124742682999E-2</v>
      </c>
      <c r="BD54" s="19">
        <v>3.8581209681443608E-2</v>
      </c>
      <c r="BE54" s="19">
        <v>1.5868188956113485E-2</v>
      </c>
      <c r="BF54" s="19">
        <v>6.9958729757694932E-3</v>
      </c>
      <c r="BG54" s="19">
        <v>1.1998984253940331E-2</v>
      </c>
      <c r="BH54" s="19">
        <v>2.1624366577277787E-2</v>
      </c>
      <c r="BI54" s="19">
        <v>-6.6509646621952384E-3</v>
      </c>
      <c r="BJ54" s="19">
        <v>1.0801172036106407E-2</v>
      </c>
      <c r="BK54" s="19">
        <v>2.915602243647325E-2</v>
      </c>
      <c r="BL54" s="19">
        <v>1.3722968717486406E-2</v>
      </c>
      <c r="BM54" s="19">
        <v>1.6540674556522486E-2</v>
      </c>
      <c r="BN54" s="19">
        <v>2.2620905289723749E-2</v>
      </c>
      <c r="BO54" s="20">
        <v>1.418812093212482E-2</v>
      </c>
    </row>
    <row r="55" spans="1:67" x14ac:dyDescent="0.2">
      <c r="H55" s="34">
        <f>SUM(H4:H54)</f>
        <v>6198.5999999999995</v>
      </c>
      <c r="I55" s="34">
        <f>SUM(I4:I54)</f>
        <v>6198.5999999992418</v>
      </c>
      <c r="J55" s="34">
        <f>SUM(J4:J54)</f>
        <v>7.5868911153520457E-10</v>
      </c>
      <c r="K55" s="34">
        <f>SUM(K4:K54)</f>
        <v>34954.421918973589</v>
      </c>
      <c r="L55" s="34">
        <f>SUM(L4:L54)</f>
        <v>51425.443529411772</v>
      </c>
      <c r="M55" s="25" t="s">
        <v>104</v>
      </c>
      <c r="Q55" s="18">
        <v>4.6689713998779414E-2</v>
      </c>
      <c r="R55" s="19">
        <v>-6.3155240924992528E-2</v>
      </c>
      <c r="S55" s="19">
        <v>1.5720127425631253E-2</v>
      </c>
      <c r="T55" s="19">
        <v>6.7284788225986394E-2</v>
      </c>
      <c r="U55" s="19">
        <v>1.4266834540524138E-2</v>
      </c>
      <c r="V55" s="19">
        <v>3.5588262410164995E-3</v>
      </c>
      <c r="W55" s="19">
        <v>9.9420171340638963E-4</v>
      </c>
      <c r="X55" s="19">
        <v>-1.9946332807457362E-2</v>
      </c>
      <c r="Y55" s="19">
        <v>-6.5431359101008335E-3</v>
      </c>
      <c r="Z55" s="19">
        <v>0.10945217495213799</v>
      </c>
      <c r="AA55" s="19">
        <v>-8.2386278215106079E-3</v>
      </c>
      <c r="AB55" s="19">
        <v>-5.2458092360600547E-2</v>
      </c>
      <c r="AC55" s="19">
        <v>3.0051552166722895E-2</v>
      </c>
      <c r="AD55" s="19">
        <v>3.3471792794661781E-3</v>
      </c>
      <c r="AE55" s="19">
        <v>9.3391561665512324E-4</v>
      </c>
      <c r="AF55" s="19">
        <v>5.1080914660572109E-2</v>
      </c>
      <c r="AG55" s="19">
        <v>4.9136100405621629E-2</v>
      </c>
      <c r="AH55" s="19">
        <v>2.1541215869806396E-3</v>
      </c>
      <c r="AI55" s="19">
        <v>2.3550812646694064E-3</v>
      </c>
      <c r="AJ55" s="19">
        <v>5.2640650580181414E-2</v>
      </c>
      <c r="AK55" s="19">
        <v>-2.1021746378337841E-2</v>
      </c>
      <c r="AL55" s="19">
        <v>2.6695947461525496E-2</v>
      </c>
      <c r="AM55" s="19">
        <v>-1.9337340922431445E-2</v>
      </c>
      <c r="AN55" s="19">
        <v>1.3487876463374307E-2</v>
      </c>
      <c r="AO55" s="19">
        <v>3.0244285329370069E-2</v>
      </c>
      <c r="AP55" s="19">
        <v>3.5660953542835938E-2</v>
      </c>
      <c r="AQ55" s="19">
        <v>3.084728651613497E-2</v>
      </c>
      <c r="AR55" s="19">
        <v>4.0056866494423804E-2</v>
      </c>
      <c r="AS55" s="19">
        <v>1.9875641850410242E-2</v>
      </c>
      <c r="AT55" s="19">
        <v>2.6703557169841491E-2</v>
      </c>
      <c r="AU55" s="19">
        <v>1.5187501416690483E-2</v>
      </c>
      <c r="AV55" s="19">
        <v>9.0478437034206549E-3</v>
      </c>
      <c r="AW55" s="19">
        <v>1.8865313214607521E-2</v>
      </c>
      <c r="AX55" s="19">
        <v>-1.3354512820639319E-2</v>
      </c>
      <c r="AY55" s="19">
        <v>2.891276090778909E-2</v>
      </c>
      <c r="AZ55" s="19">
        <v>8.8049259365146001E-3</v>
      </c>
      <c r="BA55" s="19">
        <v>6.7954883693480378E-2</v>
      </c>
      <c r="BB55" s="19">
        <v>3.9795929554270471E-2</v>
      </c>
      <c r="BC55" s="19">
        <v>6.3105439981620659E-2</v>
      </c>
      <c r="BD55" s="19">
        <v>1.8881386807336961E-2</v>
      </c>
      <c r="BE55" s="19">
        <v>-1.2490509107856991E-2</v>
      </c>
      <c r="BF55" s="19">
        <v>4.9056420446966002E-2</v>
      </c>
      <c r="BG55" s="19">
        <v>4.7180091421059139E-2</v>
      </c>
      <c r="BH55" s="19">
        <v>6.636068974545245E-3</v>
      </c>
      <c r="BI55" s="19">
        <v>7.5492474624426348E-3</v>
      </c>
      <c r="BJ55" s="19">
        <v>3.2106621228523313E-2</v>
      </c>
      <c r="BK55" s="19">
        <v>-1.1533839320878425E-2</v>
      </c>
      <c r="BL55" s="19">
        <v>2.9508290158072201E-2</v>
      </c>
      <c r="BM55" s="19">
        <v>7.2220186077819992E-2</v>
      </c>
      <c r="BN55" s="19">
        <v>1.6020555265911091E-2</v>
      </c>
      <c r="BO55" s="20">
        <v>2.4007314637366578E-2</v>
      </c>
    </row>
    <row r="56" spans="1:67" x14ac:dyDescent="0.2">
      <c r="H56" s="11">
        <f>AVERAGE(H4:H54)</f>
        <v>121.54117647058823</v>
      </c>
      <c r="I56" s="34">
        <f>AVERAGE(I4:I54)</f>
        <v>121.54117647057338</v>
      </c>
      <c r="J56" s="34">
        <f>AVERAGE(J4:J54)</f>
        <v>1.4876257088925579E-11</v>
      </c>
      <c r="K56" s="34">
        <f>AVERAGE(K4:K54)</f>
        <v>685.38082194065862</v>
      </c>
      <c r="L56" s="34">
        <f>AVERAGE(L4:L54)</f>
        <v>1008.3420299884662</v>
      </c>
      <c r="M56" s="25" t="s">
        <v>100</v>
      </c>
      <c r="Q56" s="18">
        <v>-7.6724136604054138E-2</v>
      </c>
      <c r="R56" s="19">
        <v>-8.4293482629816729E-2</v>
      </c>
      <c r="S56" s="19">
        <v>1.5315819704284448E-2</v>
      </c>
      <c r="T56" s="19">
        <v>1.2311604330113378E-2</v>
      </c>
      <c r="U56" s="19">
        <v>2.8357566240461811E-2</v>
      </c>
      <c r="V56" s="19">
        <v>0.12290941202581668</v>
      </c>
      <c r="W56" s="19">
        <v>-5.9777291397509758E-2</v>
      </c>
      <c r="X56" s="19">
        <v>-4.9250195100873084E-2</v>
      </c>
      <c r="Y56" s="19">
        <v>5.56922776458664E-2</v>
      </c>
      <c r="Z56" s="19">
        <v>3.5828865998133896E-2</v>
      </c>
      <c r="AA56" s="19">
        <v>-2.3230714700245229E-2</v>
      </c>
      <c r="AB56" s="19">
        <v>3.9111339096953718E-3</v>
      </c>
      <c r="AC56" s="19">
        <v>9.4522460873347508E-2</v>
      </c>
      <c r="AD56" s="19">
        <v>-2.2469127151368257E-2</v>
      </c>
      <c r="AE56" s="19">
        <v>8.8744582021308444E-2</v>
      </c>
      <c r="AF56" s="19">
        <v>6.4707566612812767E-2</v>
      </c>
      <c r="AG56" s="19">
        <v>5.6985183991792344E-2</v>
      </c>
      <c r="AH56" s="19">
        <v>8.5205587860109511E-2</v>
      </c>
      <c r="AI56" s="19">
        <v>-7.748841042140181E-2</v>
      </c>
      <c r="AJ56" s="19">
        <v>4.1751774431328381E-2</v>
      </c>
      <c r="AK56" s="19">
        <v>4.1550039283651197E-2</v>
      </c>
      <c r="AL56" s="19">
        <v>1.9692580198884611E-2</v>
      </c>
      <c r="AM56" s="19">
        <v>-2.8926517764539077E-2</v>
      </c>
      <c r="AN56" s="19">
        <v>-1.1304754231729608E-3</v>
      </c>
      <c r="AO56" s="19">
        <v>-4.4731483645179676E-2</v>
      </c>
      <c r="AP56" s="19">
        <v>5.6149908860136905E-2</v>
      </c>
      <c r="AQ56" s="19">
        <v>8.7638356500501891E-2</v>
      </c>
      <c r="AR56" s="19">
        <v>0.10831425037757575</v>
      </c>
      <c r="AS56" s="19">
        <v>-2.335243081064553E-2</v>
      </c>
      <c r="AT56" s="19">
        <v>0.1006075477652888</v>
      </c>
      <c r="AU56" s="19">
        <v>-2.1082382569509034E-3</v>
      </c>
      <c r="AV56" s="19">
        <v>-6.5998886721397892E-2</v>
      </c>
      <c r="AW56" s="19">
        <v>1.6897455033004771E-3</v>
      </c>
      <c r="AX56" s="19">
        <v>6.5323065777833977E-2</v>
      </c>
      <c r="AY56" s="19">
        <v>-4.9322456597772346E-4</v>
      </c>
      <c r="AZ56" s="19">
        <v>1.7872504870085522E-2</v>
      </c>
      <c r="BA56" s="19">
        <v>3.9795929554268632E-2</v>
      </c>
      <c r="BB56" s="19">
        <v>0.19261990967101095</v>
      </c>
      <c r="BC56" s="19">
        <v>-1.7431193778633614E-2</v>
      </c>
      <c r="BD56" s="19">
        <v>-4.9702098552303984E-4</v>
      </c>
      <c r="BE56" s="19">
        <v>-2.8173746646164659E-2</v>
      </c>
      <c r="BF56" s="19">
        <v>3.3531923735804409E-2</v>
      </c>
      <c r="BG56" s="19">
        <v>-4.0114190407912503E-2</v>
      </c>
      <c r="BH56" s="19">
        <v>-6.8038576831632946E-2</v>
      </c>
      <c r="BI56" s="19">
        <v>2.3614958541615293E-2</v>
      </c>
      <c r="BJ56" s="19">
        <v>1.4682005353341625E-2</v>
      </c>
      <c r="BK56" s="19">
        <v>8.4612680476440438E-2</v>
      </c>
      <c r="BL56" s="19">
        <v>2.5656172709043003E-2</v>
      </c>
      <c r="BM56" s="19">
        <v>1.6548388181745338E-3</v>
      </c>
      <c r="BN56" s="19">
        <v>-5.6463596231267205E-3</v>
      </c>
      <c r="BO56" s="20">
        <v>9.8625449823995043E-2</v>
      </c>
    </row>
    <row r="57" spans="1:67" x14ac:dyDescent="0.2">
      <c r="Q57" s="18">
        <v>5.2713511257693746E-2</v>
      </c>
      <c r="R57" s="19">
        <v>-3.8776841979374921E-2</v>
      </c>
      <c r="S57" s="19">
        <v>2.7087417839389699E-3</v>
      </c>
      <c r="T57" s="19">
        <v>6.1308682872736484E-2</v>
      </c>
      <c r="U57" s="19">
        <v>3.0086425165112674E-2</v>
      </c>
      <c r="V57" s="19">
        <v>-4.9654144926231547E-2</v>
      </c>
      <c r="W57" s="19">
        <v>8.2598867317022429E-2</v>
      </c>
      <c r="X57" s="19">
        <v>2.4224306708431259E-2</v>
      </c>
      <c r="Y57" s="19">
        <v>-1.0756634903954343E-2</v>
      </c>
      <c r="Z57" s="19">
        <v>0.12962420237924316</v>
      </c>
      <c r="AA57" s="19">
        <v>-9.7347870874938749E-3</v>
      </c>
      <c r="AB57" s="19">
        <v>-3.6383286576644247E-2</v>
      </c>
      <c r="AC57" s="19">
        <v>-2.4996982461004374E-2</v>
      </c>
      <c r="AD57" s="19">
        <v>5.3384859046544705E-2</v>
      </c>
      <c r="AE57" s="19">
        <v>-2.1388630082004978E-2</v>
      </c>
      <c r="AF57" s="19">
        <v>3.9754555533604609E-2</v>
      </c>
      <c r="AG57" s="19">
        <v>3.9611199590701182E-2</v>
      </c>
      <c r="AH57" s="19">
        <v>-1.8532702994974115E-2</v>
      </c>
      <c r="AI57" s="19">
        <v>-3.5927549827991234E-3</v>
      </c>
      <c r="AJ57" s="19">
        <v>3.4521915443039772E-2</v>
      </c>
      <c r="AK57" s="19">
        <v>-1.3497146272402311E-2</v>
      </c>
      <c r="AL57" s="19">
        <v>5.5085680403162932E-2</v>
      </c>
      <c r="AM57" s="19">
        <v>6.5001437465624368E-3</v>
      </c>
      <c r="AN57" s="19">
        <v>1.9462571483888177E-2</v>
      </c>
      <c r="AO57" s="19">
        <v>-6.9207415690791529E-3</v>
      </c>
      <c r="AP57" s="19">
        <v>4.3094753597541169E-2</v>
      </c>
      <c r="AQ57" s="19">
        <v>-8.5814405180131281E-3</v>
      </c>
      <c r="AR57" s="19">
        <v>1.2335490517959957E-2</v>
      </c>
      <c r="AS57" s="19">
        <v>5.0883900517091962E-2</v>
      </c>
      <c r="AT57" s="19">
        <v>6.5054801323166656E-4</v>
      </c>
      <c r="AU57" s="19">
        <v>7.694505820735148E-2</v>
      </c>
      <c r="AV57" s="19">
        <v>-8.4110274639867533E-3</v>
      </c>
      <c r="AW57" s="19">
        <v>7.9803085669988477E-2</v>
      </c>
      <c r="AX57" s="19">
        <v>-3.9211381489394903E-2</v>
      </c>
      <c r="AY57" s="19">
        <v>1.4429632634387041E-2</v>
      </c>
      <c r="AZ57" s="19">
        <v>2.1686124742682611E-2</v>
      </c>
      <c r="BA57" s="19">
        <v>6.3105439981620576E-2</v>
      </c>
      <c r="BB57" s="19">
        <v>-1.7431193778631893E-2</v>
      </c>
      <c r="BC57" s="19">
        <v>0.11080551887825957</v>
      </c>
      <c r="BD57" s="19">
        <v>6.1689798146300386E-2</v>
      </c>
      <c r="BE57" s="19">
        <v>-3.2250213010140007E-2</v>
      </c>
      <c r="BF57" s="19">
        <v>2.5348856496460882E-2</v>
      </c>
      <c r="BG57" s="19">
        <v>6.1291847693261181E-2</v>
      </c>
      <c r="BH57" s="19">
        <v>3.2052216498190345E-2</v>
      </c>
      <c r="BI57" s="19">
        <v>-5.9877625308627905E-2</v>
      </c>
      <c r="BJ57" s="19">
        <v>1.8407601232774698E-2</v>
      </c>
      <c r="BK57" s="19">
        <v>-3.7226512622722141E-2</v>
      </c>
      <c r="BL57" s="19">
        <v>2.7111852055810473E-2</v>
      </c>
      <c r="BM57" s="19">
        <v>9.0796508125455574E-2</v>
      </c>
      <c r="BN57" s="19">
        <v>2.804022826111556E-2</v>
      </c>
      <c r="BO57" s="20">
        <v>-1.2840075973788362E-2</v>
      </c>
    </row>
    <row r="58" spans="1:67" x14ac:dyDescent="0.2">
      <c r="Q58" s="18">
        <v>-1.2835965492444257E-3</v>
      </c>
      <c r="R58" s="19">
        <v>-4.1775090396481418E-3</v>
      </c>
      <c r="S58" s="19">
        <v>-6.2351147704647891E-4</v>
      </c>
      <c r="T58" s="19">
        <v>3.2831069119478619E-2</v>
      </c>
      <c r="U58" s="19">
        <v>7.9610221962937329E-3</v>
      </c>
      <c r="V58" s="19">
        <v>-2.843780558928527E-2</v>
      </c>
      <c r="W58" s="19">
        <v>8.4869333181258055E-2</v>
      </c>
      <c r="X58" s="19">
        <v>4.1994283987276323E-2</v>
      </c>
      <c r="Y58" s="19">
        <v>-0.10781636512229811</v>
      </c>
      <c r="Z58" s="19">
        <v>7.7362980717142482E-3</v>
      </c>
      <c r="AA58" s="19">
        <v>3.1105077499006838E-2</v>
      </c>
      <c r="AB58" s="19">
        <v>3.8563436176614216E-2</v>
      </c>
      <c r="AC58" s="19">
        <v>-2.4362856560060098E-2</v>
      </c>
      <c r="AD58" s="19">
        <v>6.174875772074058E-2</v>
      </c>
      <c r="AE58" s="19">
        <v>3.3142969734744288E-2</v>
      </c>
      <c r="AF58" s="19">
        <v>6.5118763834692188E-3</v>
      </c>
      <c r="AG58" s="19">
        <v>-5.3461018065936866E-3</v>
      </c>
      <c r="AH58" s="19">
        <v>9.4359208818034779E-2</v>
      </c>
      <c r="AI58" s="19">
        <v>-1.1607751432495705E-2</v>
      </c>
      <c r="AJ58" s="19">
        <v>1.0998435055949496E-2</v>
      </c>
      <c r="AK58" s="19">
        <v>3.5518723952375125E-2</v>
      </c>
      <c r="AL58" s="19">
        <v>4.0816256867905673E-2</v>
      </c>
      <c r="AM58" s="19">
        <v>4.3214836164454914E-2</v>
      </c>
      <c r="AN58" s="19">
        <v>2.2130732877644693E-2</v>
      </c>
      <c r="AO58" s="19">
        <v>-5.4393988642602253E-2</v>
      </c>
      <c r="AP58" s="19">
        <v>5.2965298495255192E-2</v>
      </c>
      <c r="AQ58" s="19">
        <v>-8.535010255224712E-3</v>
      </c>
      <c r="AR58" s="19">
        <v>2.6492660640980159E-3</v>
      </c>
      <c r="AS58" s="19">
        <v>-3.3509543020796562E-3</v>
      </c>
      <c r="AT58" s="19">
        <v>1.8921013619375066E-2</v>
      </c>
      <c r="AU58" s="19">
        <v>8.2549313298541635E-2</v>
      </c>
      <c r="AV58" s="19">
        <v>-1.6509132619947298E-2</v>
      </c>
      <c r="AW58" s="19">
        <v>7.8427934826478418E-2</v>
      </c>
      <c r="AX58" s="19">
        <v>5.3817202229928363E-2</v>
      </c>
      <c r="AY58" s="19">
        <v>2.703149378901909E-2</v>
      </c>
      <c r="AZ58" s="19">
        <v>3.8581209681443691E-2</v>
      </c>
      <c r="BA58" s="19">
        <v>1.8881386807336351E-2</v>
      </c>
      <c r="BB58" s="19">
        <v>-4.9702098552317775E-4</v>
      </c>
      <c r="BC58" s="19">
        <v>6.1689798146300434E-2</v>
      </c>
      <c r="BD58" s="19">
        <v>0.10508276437220639</v>
      </c>
      <c r="BE58" s="19">
        <v>1.2547136432989006E-2</v>
      </c>
      <c r="BF58" s="19">
        <v>9.2150177731990454E-3</v>
      </c>
      <c r="BG58" s="19">
        <v>4.0985842211519186E-2</v>
      </c>
      <c r="BH58" s="19">
        <v>4.0744819582551134E-2</v>
      </c>
      <c r="BI58" s="19">
        <v>-8.900118546857666E-2</v>
      </c>
      <c r="BJ58" s="19">
        <v>3.3625560546095418E-3</v>
      </c>
      <c r="BK58" s="19">
        <v>2.8384884292335821E-2</v>
      </c>
      <c r="BL58" s="19">
        <v>-1.1165431072549123E-2</v>
      </c>
      <c r="BM58" s="19">
        <v>7.9097804842545749E-2</v>
      </c>
      <c r="BN58" s="19">
        <v>3.5227029856817887E-2</v>
      </c>
      <c r="BO58" s="20">
        <v>-1.6555869260433925E-2</v>
      </c>
    </row>
    <row r="59" spans="1:67" x14ac:dyDescent="0.2">
      <c r="Q59" s="18">
        <v>8.4156249861941479E-2</v>
      </c>
      <c r="R59" s="19">
        <v>2.2379281635484777E-2</v>
      </c>
      <c r="S59" s="19">
        <v>8.2078541168429733E-3</v>
      </c>
      <c r="T59" s="19">
        <v>5.6010039950849064E-2</v>
      </c>
      <c r="U59" s="19">
        <v>-3.6194061959213604E-2</v>
      </c>
      <c r="V59" s="19">
        <v>-2.2856764636446925E-3</v>
      </c>
      <c r="W59" s="19">
        <v>-3.1893139087999595E-2</v>
      </c>
      <c r="X59" s="19">
        <v>2.5301964457134146E-2</v>
      </c>
      <c r="Y59" s="19">
        <v>6.7778085558764384E-2</v>
      </c>
      <c r="Z59" s="19">
        <v>-6.1688453281706357E-2</v>
      </c>
      <c r="AA59" s="19">
        <v>0.11923527361542369</v>
      </c>
      <c r="AB59" s="19">
        <v>1.7612683505593987E-2</v>
      </c>
      <c r="AC59" s="19">
        <v>4.9498541210581115E-3</v>
      </c>
      <c r="AD59" s="19">
        <v>3.6444683246437681E-3</v>
      </c>
      <c r="AE59" s="19">
        <v>3.2915279396225738E-2</v>
      </c>
      <c r="AF59" s="19">
        <v>-3.7626825930462841E-2</v>
      </c>
      <c r="AG59" s="19">
        <v>-3.7038506849101108E-2</v>
      </c>
      <c r="AH59" s="19">
        <v>9.4842079876301222E-2</v>
      </c>
      <c r="AI59" s="19">
        <v>0.12581425556402581</v>
      </c>
      <c r="AJ59" s="19">
        <v>-8.4741457873879558E-3</v>
      </c>
      <c r="AK59" s="19">
        <v>4.614947341811465E-2</v>
      </c>
      <c r="AL59" s="19">
        <v>-3.8743192571988515E-2</v>
      </c>
      <c r="AM59" s="19">
        <v>4.1002027132622659E-2</v>
      </c>
      <c r="AN59" s="19">
        <v>-1.6016840633168439E-3</v>
      </c>
      <c r="AO59" s="19">
        <v>0.13414197233940986</v>
      </c>
      <c r="AP59" s="19">
        <v>1.083312003301308E-2</v>
      </c>
      <c r="AQ59" s="19">
        <v>-6.0735925659229362E-3</v>
      </c>
      <c r="AR59" s="19">
        <v>-2.7276917130019451E-2</v>
      </c>
      <c r="AS59" s="19">
        <v>-5.191335552644899E-2</v>
      </c>
      <c r="AT59" s="19">
        <v>-1.1193062359013295E-2</v>
      </c>
      <c r="AU59" s="19">
        <v>-2.1705905147737937E-2</v>
      </c>
      <c r="AV59" s="19">
        <v>5.0779642977226952E-2</v>
      </c>
      <c r="AW59" s="19">
        <v>-2.4781634400529572E-2</v>
      </c>
      <c r="AX59" s="19">
        <v>0.12685705159240612</v>
      </c>
      <c r="AY59" s="19">
        <v>3.640875820316429E-2</v>
      </c>
      <c r="AZ59" s="19">
        <v>1.586818895611309E-2</v>
      </c>
      <c r="BA59" s="19">
        <v>-1.2490509107858414E-2</v>
      </c>
      <c r="BB59" s="19">
        <v>-2.8173746646167175E-2</v>
      </c>
      <c r="BC59" s="19">
        <v>-3.225021301014025E-2</v>
      </c>
      <c r="BD59" s="19">
        <v>1.2547136432987801E-2</v>
      </c>
      <c r="BE59" s="19">
        <v>0.15517259227485314</v>
      </c>
      <c r="BF59" s="19">
        <v>7.3602697300519174E-3</v>
      </c>
      <c r="BG59" s="19">
        <v>5.7183361405148195E-2</v>
      </c>
      <c r="BH59" s="19">
        <v>5.754300968198095E-2</v>
      </c>
      <c r="BI59" s="19">
        <v>1.7327490841986731E-2</v>
      </c>
      <c r="BJ59" s="19">
        <v>-6.2487873465899568E-4</v>
      </c>
      <c r="BK59" s="19">
        <v>7.6779976547613982E-2</v>
      </c>
      <c r="BL59" s="19">
        <v>-3.8196483627925618E-2</v>
      </c>
      <c r="BM59" s="19">
        <v>1.604057946971689E-2</v>
      </c>
      <c r="BN59" s="19">
        <v>7.5208762430022252E-3</v>
      </c>
      <c r="BO59" s="20">
        <v>-2.2136913012550774E-2</v>
      </c>
    </row>
    <row r="60" spans="1:67" x14ac:dyDescent="0.2">
      <c r="Q60" s="18">
        <v>3.8404917001932215E-2</v>
      </c>
      <c r="R60" s="19">
        <v>-1.3241754266318684E-2</v>
      </c>
      <c r="S60" s="19">
        <v>3.364254030552874E-2</v>
      </c>
      <c r="T60" s="19">
        <v>4.6681844144667042E-2</v>
      </c>
      <c r="U60" s="19">
        <v>3.6675429123708622E-3</v>
      </c>
      <c r="V60" s="19">
        <v>2.4115345213474582E-2</v>
      </c>
      <c r="W60" s="19">
        <v>-2.0128071416726262E-2</v>
      </c>
      <c r="X60" s="19">
        <v>-1.9956573610085487E-2</v>
      </c>
      <c r="Y60" s="19">
        <v>-8.1136104243841253E-2</v>
      </c>
      <c r="Z60" s="19">
        <v>4.4632079232904437E-2</v>
      </c>
      <c r="AA60" s="19">
        <v>1.2894616895364683E-3</v>
      </c>
      <c r="AB60" s="19">
        <v>-1.8534833967775916E-2</v>
      </c>
      <c r="AC60" s="19">
        <v>5.2183983719302163E-2</v>
      </c>
      <c r="AD60" s="19">
        <v>-1.4705462938957595E-2</v>
      </c>
      <c r="AE60" s="19">
        <v>1.1302421842338428E-2</v>
      </c>
      <c r="AF60" s="19">
        <v>4.1622606956399341E-2</v>
      </c>
      <c r="AG60" s="19">
        <v>3.615328504501366E-2</v>
      </c>
      <c r="AH60" s="19">
        <v>1.8386999723690678E-2</v>
      </c>
      <c r="AI60" s="19">
        <v>1.7200469094167836E-2</v>
      </c>
      <c r="AJ60" s="19">
        <v>5.5687893343624811E-2</v>
      </c>
      <c r="AK60" s="19">
        <v>-2.2319550673000926E-2</v>
      </c>
      <c r="AL60" s="19">
        <v>1.1450385935654402E-2</v>
      </c>
      <c r="AM60" s="19">
        <v>-7.7985836321423571E-3</v>
      </c>
      <c r="AN60" s="19">
        <v>2.713422791942173E-2</v>
      </c>
      <c r="AO60" s="19">
        <v>3.5991811083680658E-2</v>
      </c>
      <c r="AP60" s="19">
        <v>1.6350704196988974E-2</v>
      </c>
      <c r="AQ60" s="19">
        <v>4.4339107454009014E-2</v>
      </c>
      <c r="AR60" s="19">
        <v>3.3573438509049147E-2</v>
      </c>
      <c r="AS60" s="19">
        <v>9.8570530035992365E-3</v>
      </c>
      <c r="AT60" s="19">
        <v>3.1088953731012531E-2</v>
      </c>
      <c r="AU60" s="19">
        <v>-1.8152696094582185E-2</v>
      </c>
      <c r="AV60" s="19">
        <v>5.5467528379073761E-2</v>
      </c>
      <c r="AW60" s="19">
        <v>-1.8082853014200297E-2</v>
      </c>
      <c r="AX60" s="19">
        <v>-1.375942803678698E-3</v>
      </c>
      <c r="AY60" s="19">
        <v>5.2752267336981497E-2</v>
      </c>
      <c r="AZ60" s="19">
        <v>6.9958729757692156E-3</v>
      </c>
      <c r="BA60" s="19">
        <v>4.9056420446965072E-2</v>
      </c>
      <c r="BB60" s="19">
        <v>3.3531923735804325E-2</v>
      </c>
      <c r="BC60" s="19">
        <v>2.5348856496460376E-2</v>
      </c>
      <c r="BD60" s="19">
        <v>9.215017773198525E-3</v>
      </c>
      <c r="BE60" s="19">
        <v>7.3602697300522435E-3</v>
      </c>
      <c r="BF60" s="19">
        <v>6.0033534773911122E-2</v>
      </c>
      <c r="BG60" s="19">
        <v>3.7864263883965216E-2</v>
      </c>
      <c r="BH60" s="19">
        <v>1.6955259552785484E-2</v>
      </c>
      <c r="BI60" s="19">
        <v>6.1006067495934652E-2</v>
      </c>
      <c r="BJ60" s="19">
        <v>4.7243145385716459E-2</v>
      </c>
      <c r="BK60" s="19">
        <v>-4.8862794015965272E-3</v>
      </c>
      <c r="BL60" s="19">
        <v>3.0282677660878027E-2</v>
      </c>
      <c r="BM60" s="19">
        <v>5.3996187535239326E-2</v>
      </c>
      <c r="BN60" s="19">
        <v>2.4600784076717466E-2</v>
      </c>
      <c r="BO60" s="20">
        <v>3.3851556764986773E-2</v>
      </c>
    </row>
    <row r="61" spans="1:67" x14ac:dyDescent="0.2">
      <c r="Q61" s="18">
        <v>9.8604763661437E-2</v>
      </c>
      <c r="R61" s="19">
        <v>-3.0859560484350707E-2</v>
      </c>
      <c r="S61" s="19">
        <v>9.016914804983997E-3</v>
      </c>
      <c r="T61" s="19">
        <v>8.5998933131506222E-2</v>
      </c>
      <c r="U61" s="19">
        <v>-1.422266098847004E-2</v>
      </c>
      <c r="V61" s="19">
        <v>-4.8074476419730561E-2</v>
      </c>
      <c r="W61" s="19">
        <v>1.9198457746539693E-2</v>
      </c>
      <c r="X61" s="19">
        <v>9.6155580404217178E-3</v>
      </c>
      <c r="Y61" s="19">
        <v>-3.1191789330552305E-2</v>
      </c>
      <c r="Z61" s="19">
        <v>6.4986889260187669E-2</v>
      </c>
      <c r="AA61" s="19">
        <v>4.8893032516961851E-2</v>
      </c>
      <c r="AB61" s="19">
        <v>-4.1933061221590684E-2</v>
      </c>
      <c r="AC61" s="19">
        <v>-8.5777474167803014E-3</v>
      </c>
      <c r="AD61" s="19">
        <v>1.8876730067402592E-2</v>
      </c>
      <c r="AE61" s="19">
        <v>-1.2360193985221368E-2</v>
      </c>
      <c r="AF61" s="19">
        <v>9.9533559459744365E-3</v>
      </c>
      <c r="AG61" s="19">
        <v>7.9063591341279951E-3</v>
      </c>
      <c r="AH61" s="19">
        <v>2.8907033499889601E-2</v>
      </c>
      <c r="AI61" s="19">
        <v>7.0406870822611656E-2</v>
      </c>
      <c r="AJ61" s="19">
        <v>3.236017738320137E-2</v>
      </c>
      <c r="AK61" s="19">
        <v>-1.3837484987073795E-2</v>
      </c>
      <c r="AL61" s="19">
        <v>6.9912367651689261E-3</v>
      </c>
      <c r="AM61" s="19">
        <v>1.0916718764201614E-2</v>
      </c>
      <c r="AN61" s="19">
        <v>1.295808611586495E-2</v>
      </c>
      <c r="AO61" s="19">
        <v>8.1008631441015055E-2</v>
      </c>
      <c r="AP61" s="19">
        <v>2.6646436512227117E-2</v>
      </c>
      <c r="AQ61" s="19">
        <v>-6.9713500668991402E-3</v>
      </c>
      <c r="AR61" s="19">
        <v>-1.1624675749437957E-2</v>
      </c>
      <c r="AS61" s="19">
        <v>-7.7622281861916553E-4</v>
      </c>
      <c r="AT61" s="19">
        <v>-1.1753776195223414E-2</v>
      </c>
      <c r="AU61" s="19">
        <v>1.7677552315881192E-2</v>
      </c>
      <c r="AV61" s="19">
        <v>4.3797521941277395E-2</v>
      </c>
      <c r="AW61" s="19">
        <v>1.7764792749195166E-2</v>
      </c>
      <c r="AX61" s="19">
        <v>2.3499161683450287E-2</v>
      </c>
      <c r="AY61" s="19">
        <v>4.5127170370041311E-2</v>
      </c>
      <c r="AZ61" s="19">
        <v>1.1998984253940123E-2</v>
      </c>
      <c r="BA61" s="19">
        <v>4.7180091421058702E-2</v>
      </c>
      <c r="BB61" s="19">
        <v>-4.0114190407912254E-2</v>
      </c>
      <c r="BC61" s="19">
        <v>6.1291847693261126E-2</v>
      </c>
      <c r="BD61" s="19">
        <v>4.0985842211518769E-2</v>
      </c>
      <c r="BE61" s="19">
        <v>5.7183361405148556E-2</v>
      </c>
      <c r="BF61" s="19">
        <v>3.786426388396559E-2</v>
      </c>
      <c r="BG61" s="19">
        <v>8.5757420835567116E-2</v>
      </c>
      <c r="BH61" s="19">
        <v>5.5493718406133152E-2</v>
      </c>
      <c r="BI61" s="19">
        <v>-1.5804766581711718E-2</v>
      </c>
      <c r="BJ61" s="19">
        <v>2.2740635717440283E-2</v>
      </c>
      <c r="BK61" s="19">
        <v>-7.0471431057574918E-3</v>
      </c>
      <c r="BL61" s="19">
        <v>-2.5705740560214158E-3</v>
      </c>
      <c r="BM61" s="19">
        <v>8.8664278566788532E-2</v>
      </c>
      <c r="BN61" s="19">
        <v>2.3248893734624715E-2</v>
      </c>
      <c r="BO61" s="20">
        <v>-2.5802048987759868E-2</v>
      </c>
    </row>
    <row r="62" spans="1:67" x14ac:dyDescent="0.2">
      <c r="Q62" s="18">
        <v>6.7663649856968877E-2</v>
      </c>
      <c r="R62" s="19">
        <v>6.8550325233781878E-2</v>
      </c>
      <c r="S62" s="19">
        <v>2.1676728283616623E-2</v>
      </c>
      <c r="T62" s="19">
        <v>2.8800366545053017E-2</v>
      </c>
      <c r="U62" s="19">
        <v>3.276996074540281E-3</v>
      </c>
      <c r="V62" s="19">
        <v>-3.4486992483531265E-2</v>
      </c>
      <c r="W62" s="19">
        <v>5.3401899352445964E-2</v>
      </c>
      <c r="X62" s="19">
        <v>5.106502312347809E-2</v>
      </c>
      <c r="Y62" s="19">
        <v>-4.1606526730977034E-2</v>
      </c>
      <c r="Z62" s="19">
        <v>-8.3985936743534162E-3</v>
      </c>
      <c r="AA62" s="19">
        <v>5.2012509631632231E-2</v>
      </c>
      <c r="AB62" s="19">
        <v>3.1920844957451955E-2</v>
      </c>
      <c r="AC62" s="19">
        <v>-1.6240843849287395E-2</v>
      </c>
      <c r="AD62" s="19">
        <v>3.7263449786402961E-2</v>
      </c>
      <c r="AE62" s="19">
        <v>-7.0371995401328213E-3</v>
      </c>
      <c r="AF62" s="19">
        <v>-8.9439183058962445E-3</v>
      </c>
      <c r="AG62" s="19">
        <v>-8.8821820769679552E-3</v>
      </c>
      <c r="AH62" s="19">
        <v>1.4800244301155285E-2</v>
      </c>
      <c r="AI62" s="19">
        <v>7.2581057517493081E-2</v>
      </c>
      <c r="AJ62" s="19">
        <v>9.7231943223569026E-3</v>
      </c>
      <c r="AK62" s="19">
        <v>1.0143814213920688E-2</v>
      </c>
      <c r="AL62" s="19">
        <v>1.3100364545908044E-2</v>
      </c>
      <c r="AM62" s="19">
        <v>4.7429078340717301E-2</v>
      </c>
      <c r="AN62" s="19">
        <v>3.0713067611945546E-2</v>
      </c>
      <c r="AO62" s="19">
        <v>5.1148703579908611E-2</v>
      </c>
      <c r="AP62" s="19">
        <v>4.0244901067503225E-3</v>
      </c>
      <c r="AQ62" s="19">
        <v>-1.3990147055359503E-2</v>
      </c>
      <c r="AR62" s="19">
        <v>-2.8851399124310645E-2</v>
      </c>
      <c r="AS62" s="19">
        <v>2.3932178148796668E-2</v>
      </c>
      <c r="AT62" s="19">
        <v>-1.8748356937272531E-2</v>
      </c>
      <c r="AU62" s="19">
        <v>2.5649647482999024E-2</v>
      </c>
      <c r="AV62" s="19">
        <v>6.8737406876961726E-2</v>
      </c>
      <c r="AW62" s="19">
        <v>2.2126781672909383E-2</v>
      </c>
      <c r="AX62" s="19">
        <v>1.6731101437719775E-2</v>
      </c>
      <c r="AY62" s="19">
        <v>4.0618384380987846E-2</v>
      </c>
      <c r="AZ62" s="19">
        <v>2.1624366577277752E-2</v>
      </c>
      <c r="BA62" s="19">
        <v>6.6360689745454116E-3</v>
      </c>
      <c r="BB62" s="19">
        <v>-6.8038576831633335E-2</v>
      </c>
      <c r="BC62" s="19">
        <v>3.2052216498191594E-2</v>
      </c>
      <c r="BD62" s="19">
        <v>4.0744819582550641E-2</v>
      </c>
      <c r="BE62" s="19">
        <v>5.7543009681980409E-2</v>
      </c>
      <c r="BF62" s="19">
        <v>1.6955259552785949E-2</v>
      </c>
      <c r="BG62" s="19">
        <v>5.5493718406133569E-2</v>
      </c>
      <c r="BH62" s="19">
        <v>6.9465676874139293E-2</v>
      </c>
      <c r="BI62" s="19">
        <v>1.2626840084017432E-2</v>
      </c>
      <c r="BJ62" s="19">
        <v>2.2840516567224162E-2</v>
      </c>
      <c r="BK62" s="19">
        <v>-3.8206000035498344E-3</v>
      </c>
      <c r="BL62" s="19">
        <v>6.1467536478831686E-3</v>
      </c>
      <c r="BM62" s="19">
        <v>3.913676778534983E-2</v>
      </c>
      <c r="BN62" s="19">
        <v>3.4945549922850767E-2</v>
      </c>
      <c r="BO62" s="20">
        <v>-2.4257534927657365E-2</v>
      </c>
    </row>
    <row r="63" spans="1:67" x14ac:dyDescent="0.2">
      <c r="Q63" s="18">
        <v>3.1048952407544794E-2</v>
      </c>
      <c r="R63" s="19">
        <v>0.12879257439066283</v>
      </c>
      <c r="S63" s="19">
        <v>7.7904895397845217E-2</v>
      </c>
      <c r="T63" s="19">
        <v>-2.9444174869199244E-2</v>
      </c>
      <c r="U63" s="19">
        <v>2.9287138407013594E-2</v>
      </c>
      <c r="V63" s="19">
        <v>9.6081044663848925E-2</v>
      </c>
      <c r="W63" s="19">
        <v>-6.7016802634759259E-2</v>
      </c>
      <c r="X63" s="19">
        <v>-7.2781319450069548E-3</v>
      </c>
      <c r="Y63" s="19">
        <v>1.4921938839232152E-3</v>
      </c>
      <c r="Z63" s="19">
        <v>-3.319783894487513E-2</v>
      </c>
      <c r="AA63" s="19">
        <v>-9.9159560701061189E-3</v>
      </c>
      <c r="AB63" s="19">
        <v>4.1607562471129067E-2</v>
      </c>
      <c r="AC63" s="19">
        <v>0.10414974693360715</v>
      </c>
      <c r="AD63" s="19">
        <v>-5.264520873516193E-2</v>
      </c>
      <c r="AE63" s="19">
        <v>1.5133122558406154E-3</v>
      </c>
      <c r="AF63" s="19">
        <v>3.7746656199113764E-2</v>
      </c>
      <c r="AG63" s="19">
        <v>4.5442431631265268E-2</v>
      </c>
      <c r="AH63" s="19">
        <v>-7.6841555718032806E-2</v>
      </c>
      <c r="AI63" s="19">
        <v>5.7908006208756135E-2</v>
      </c>
      <c r="AJ63" s="19">
        <v>4.9678822085342716E-2</v>
      </c>
      <c r="AK63" s="19">
        <v>-2.4653376136686972E-2</v>
      </c>
      <c r="AL63" s="19">
        <v>-1.0425515044694536E-2</v>
      </c>
      <c r="AM63" s="19">
        <v>3.5456095374265147E-3</v>
      </c>
      <c r="AN63" s="19">
        <v>4.9850433299462801E-2</v>
      </c>
      <c r="AO63" s="19">
        <v>8.9788589263564214E-2</v>
      </c>
      <c r="AP63" s="19">
        <v>-5.1365758155618502E-2</v>
      </c>
      <c r="AQ63" s="19">
        <v>7.5802297317993844E-2</v>
      </c>
      <c r="AR63" s="19">
        <v>3.3587541941895699E-2</v>
      </c>
      <c r="AS63" s="19">
        <v>5.8585487852123419E-2</v>
      </c>
      <c r="AT63" s="19">
        <v>2.6773641512375185E-2</v>
      </c>
      <c r="AU63" s="19">
        <v>-9.5223613453438299E-2</v>
      </c>
      <c r="AV63" s="19">
        <v>0.14451656899794726</v>
      </c>
      <c r="AW63" s="19">
        <v>-9.557939912298502E-2</v>
      </c>
      <c r="AX63" s="19">
        <v>-5.0096696755928483E-2</v>
      </c>
      <c r="AY63" s="19">
        <v>5.4227140430432461E-2</v>
      </c>
      <c r="AZ63" s="19">
        <v>-6.6509646621952974E-3</v>
      </c>
      <c r="BA63" s="19">
        <v>7.5492474624428152E-3</v>
      </c>
      <c r="BB63" s="19">
        <v>2.3614958541614883E-2</v>
      </c>
      <c r="BC63" s="19">
        <v>-5.9877625308626309E-2</v>
      </c>
      <c r="BD63" s="19">
        <v>-8.9001185468577104E-2</v>
      </c>
      <c r="BE63" s="19">
        <v>1.7327490841985177E-2</v>
      </c>
      <c r="BF63" s="19">
        <v>6.1006067495934693E-2</v>
      </c>
      <c r="BG63" s="19">
        <v>-1.580476658171176E-2</v>
      </c>
      <c r="BH63" s="19">
        <v>1.2626840084017099E-2</v>
      </c>
      <c r="BI63" s="19">
        <v>0.23477258945794907</v>
      </c>
      <c r="BJ63" s="19">
        <v>7.6064924054935937E-2</v>
      </c>
      <c r="BK63" s="19">
        <v>-1.7022461118110066E-2</v>
      </c>
      <c r="BL63" s="19">
        <v>7.6686800613028155E-2</v>
      </c>
      <c r="BM63" s="19">
        <v>-6.1266496979078461E-2</v>
      </c>
      <c r="BN63" s="19">
        <v>2.4435736893705221E-2</v>
      </c>
      <c r="BO63" s="20">
        <v>7.9892225169962333E-2</v>
      </c>
    </row>
    <row r="64" spans="1:67" x14ac:dyDescent="0.2">
      <c r="Q64" s="18">
        <v>2.8038176526271053E-2</v>
      </c>
      <c r="R64" s="19">
        <v>3.7489607031322092E-2</v>
      </c>
      <c r="S64" s="19">
        <v>3.9476512214509443E-2</v>
      </c>
      <c r="T64" s="19">
        <v>1.7542184546152986E-2</v>
      </c>
      <c r="U64" s="19">
        <v>1.9271566251416437E-2</v>
      </c>
      <c r="V64" s="19">
        <v>2.7285180777434026E-2</v>
      </c>
      <c r="W64" s="19">
        <v>3.2282107044312447E-3</v>
      </c>
      <c r="X64" s="19">
        <v>3.6013260048902984E-3</v>
      </c>
      <c r="Y64" s="19">
        <v>-6.0269545957271228E-2</v>
      </c>
      <c r="Z64" s="19">
        <v>2.4504561808493669E-2</v>
      </c>
      <c r="AA64" s="19">
        <v>-3.2855176546396705E-3</v>
      </c>
      <c r="AB64" s="19">
        <v>1.2493865538236101E-2</v>
      </c>
      <c r="AC64" s="19">
        <v>4.4327355758099318E-2</v>
      </c>
      <c r="AD64" s="19">
        <v>-2.0588171644722736E-3</v>
      </c>
      <c r="AE64" s="19">
        <v>5.6235167347680193E-3</v>
      </c>
      <c r="AF64" s="19">
        <v>3.5467050515378323E-2</v>
      </c>
      <c r="AG64" s="19">
        <v>3.3665784766054779E-2</v>
      </c>
      <c r="AH64" s="19">
        <v>-8.968285089097805E-3</v>
      </c>
      <c r="AI64" s="19">
        <v>1.8406668452028235E-2</v>
      </c>
      <c r="AJ64" s="19">
        <v>4.394226906057324E-2</v>
      </c>
      <c r="AK64" s="19">
        <v>-1.3513757509175772E-2</v>
      </c>
      <c r="AL64" s="19">
        <v>1.8965475049192833E-2</v>
      </c>
      <c r="AM64" s="19">
        <v>8.3224527518306057E-3</v>
      </c>
      <c r="AN64" s="19">
        <v>3.5642291516128168E-2</v>
      </c>
      <c r="AO64" s="19">
        <v>2.4393143255276251E-2</v>
      </c>
      <c r="AP64" s="19">
        <v>3.215924876446119E-3</v>
      </c>
      <c r="AQ64" s="19">
        <v>3.8030349922882845E-2</v>
      </c>
      <c r="AR64" s="19">
        <v>2.500756970295423E-2</v>
      </c>
      <c r="AS64" s="19">
        <v>3.4282835835776349E-2</v>
      </c>
      <c r="AT64" s="19">
        <v>2.3356111900301707E-2</v>
      </c>
      <c r="AU64" s="19">
        <v>-9.7703926280322331E-3</v>
      </c>
      <c r="AV64" s="19">
        <v>6.5613935154210545E-2</v>
      </c>
      <c r="AW64" s="19">
        <v>-1.0425342113941707E-2</v>
      </c>
      <c r="AX64" s="19">
        <v>-1.9864828650678845E-2</v>
      </c>
      <c r="AY64" s="19">
        <v>4.4326811744358104E-2</v>
      </c>
      <c r="AZ64" s="19">
        <v>1.0801172036106602E-2</v>
      </c>
      <c r="BA64" s="19">
        <v>3.2106621228523362E-2</v>
      </c>
      <c r="BB64" s="19">
        <v>1.4682005353342076E-2</v>
      </c>
      <c r="BC64" s="19">
        <v>1.8407601232775517E-2</v>
      </c>
      <c r="BD64" s="19">
        <v>3.3625560546095522E-3</v>
      </c>
      <c r="BE64" s="19">
        <v>-6.2487873465880139E-4</v>
      </c>
      <c r="BF64" s="19">
        <v>4.7243145385717014E-2</v>
      </c>
      <c r="BG64" s="19">
        <v>2.2740635717440671E-2</v>
      </c>
      <c r="BH64" s="19">
        <v>2.2840516567224106E-2</v>
      </c>
      <c r="BI64" s="19">
        <v>7.6064924054936034E-2</v>
      </c>
      <c r="BJ64" s="19">
        <v>4.6998182889899716E-2</v>
      </c>
      <c r="BK64" s="19">
        <v>-1.2407927642920369E-2</v>
      </c>
      <c r="BL64" s="19">
        <v>4.0931356156415202E-2</v>
      </c>
      <c r="BM64" s="19">
        <v>2.6065282828665104E-2</v>
      </c>
      <c r="BN64" s="19">
        <v>2.9322387676393627E-2</v>
      </c>
      <c r="BO64" s="20">
        <v>3.4102167563322655E-2</v>
      </c>
    </row>
    <row r="65" spans="15:67" x14ac:dyDescent="0.2">
      <c r="Q65" s="18">
        <v>-2.5578730547500483E-2</v>
      </c>
      <c r="R65" s="19">
        <v>-1.1122489863745727E-2</v>
      </c>
      <c r="S65" s="19">
        <v>1.924264249416649E-3</v>
      </c>
      <c r="T65" s="19">
        <v>1.328529259107547E-2</v>
      </c>
      <c r="U65" s="19">
        <v>-8.698731999096411E-4</v>
      </c>
      <c r="V65" s="19">
        <v>6.3455136727825212E-2</v>
      </c>
      <c r="W65" s="19">
        <v>-2.1472051868968473E-2</v>
      </c>
      <c r="X65" s="19">
        <v>1.2284739722161125E-2</v>
      </c>
      <c r="Y65" s="19">
        <v>8.1206685868146694E-2</v>
      </c>
      <c r="Z65" s="19">
        <v>-5.526809751011072E-2</v>
      </c>
      <c r="AA65" s="19">
        <v>6.5655241528444389E-2</v>
      </c>
      <c r="AB65" s="19">
        <v>5.0140748480847763E-2</v>
      </c>
      <c r="AC65" s="19">
        <v>3.2258286840558259E-2</v>
      </c>
      <c r="AD65" s="19">
        <v>1.2677999357936766E-2</v>
      </c>
      <c r="AE65" s="19">
        <v>8.2113004276936935E-2</v>
      </c>
      <c r="AF65" s="19">
        <v>-4.7824636460279107E-3</v>
      </c>
      <c r="AG65" s="19">
        <v>-9.6146621529232291E-3</v>
      </c>
      <c r="AH65" s="19">
        <v>0.12593296357116168</v>
      </c>
      <c r="AI65" s="19">
        <v>1.5875173016660776E-2</v>
      </c>
      <c r="AJ65" s="19">
        <v>-7.5649742363559994E-3</v>
      </c>
      <c r="AK65" s="19">
        <v>7.9659282681012022E-2</v>
      </c>
      <c r="AL65" s="19">
        <v>-6.266572430859485E-3</v>
      </c>
      <c r="AM65" s="19">
        <v>2.9229327383194833E-2</v>
      </c>
      <c r="AN65" s="19">
        <v>-4.9668888669208155E-3</v>
      </c>
      <c r="AO65" s="19">
        <v>1.4536937277360024E-2</v>
      </c>
      <c r="AP65" s="19">
        <v>4.1823640135626713E-2</v>
      </c>
      <c r="AQ65" s="19">
        <v>2.8442561250465875E-2</v>
      </c>
      <c r="AR65" s="19">
        <v>3.3404978976879163E-2</v>
      </c>
      <c r="AS65" s="19">
        <v>-4.8383269835012427E-2</v>
      </c>
      <c r="AT65" s="19">
        <v>4.6576160804918776E-2</v>
      </c>
      <c r="AU65" s="19">
        <v>1.410068848445143E-2</v>
      </c>
      <c r="AV65" s="19">
        <v>-3.4989987243309012E-2</v>
      </c>
      <c r="AW65" s="19">
        <v>1.2562145137905347E-2</v>
      </c>
      <c r="AX65" s="19">
        <v>0.13304358452835591</v>
      </c>
      <c r="AY65" s="19">
        <v>3.2771234051022224E-3</v>
      </c>
      <c r="AZ65" s="19">
        <v>2.9156022436473195E-2</v>
      </c>
      <c r="BA65" s="19">
        <v>-1.1533839320880354E-2</v>
      </c>
      <c r="BB65" s="19">
        <v>8.4612680476438551E-2</v>
      </c>
      <c r="BC65" s="19">
        <v>-3.7226512622723362E-2</v>
      </c>
      <c r="BD65" s="19">
        <v>2.8384884292335193E-2</v>
      </c>
      <c r="BE65" s="19">
        <v>7.6779976547615356E-2</v>
      </c>
      <c r="BF65" s="19">
        <v>-4.886279401596777E-3</v>
      </c>
      <c r="BG65" s="19">
        <v>-7.0471431057579359E-3</v>
      </c>
      <c r="BH65" s="19">
        <v>-3.8206000035490018E-3</v>
      </c>
      <c r="BI65" s="19">
        <v>-1.7022461118108609E-2</v>
      </c>
      <c r="BJ65" s="19">
        <v>-1.2407927642920549E-2</v>
      </c>
      <c r="BK65" s="19">
        <v>0.11208355524409247</v>
      </c>
      <c r="BL65" s="19">
        <v>-2.278036208626498E-2</v>
      </c>
      <c r="BM65" s="19">
        <v>-7.8847550660988697E-3</v>
      </c>
      <c r="BN65" s="19">
        <v>5.4677211383119539E-4</v>
      </c>
      <c r="BO65" s="20">
        <v>3.0460084362217643E-2</v>
      </c>
    </row>
    <row r="66" spans="15:67" x14ac:dyDescent="0.2">
      <c r="Q66" s="18">
        <v>6.410554553869352E-3</v>
      </c>
      <c r="R66" s="19">
        <v>5.5197137763716014E-2</v>
      </c>
      <c r="S66" s="19">
        <v>3.8546870276855084E-2</v>
      </c>
      <c r="T66" s="19">
        <v>-9.1090732530431512E-3</v>
      </c>
      <c r="U66" s="19">
        <v>5.0853119455401948E-2</v>
      </c>
      <c r="V66" s="19">
        <v>4.0058710340955483E-2</v>
      </c>
      <c r="W66" s="19">
        <v>2.7908496623648665E-2</v>
      </c>
      <c r="X66" s="19">
        <v>1.8199122714578589E-2</v>
      </c>
      <c r="Y66" s="19">
        <v>2.6332204009984927E-2</v>
      </c>
      <c r="Z66" s="19">
        <v>5.1069634028404975E-2</v>
      </c>
      <c r="AA66" s="19">
        <v>-2.9645655098202293E-2</v>
      </c>
      <c r="AB66" s="19">
        <v>2.3062756643219384E-2</v>
      </c>
      <c r="AC66" s="19">
        <v>3.8816324724381651E-2</v>
      </c>
      <c r="AD66" s="19">
        <v>1.3457010561307325E-2</v>
      </c>
      <c r="AE66" s="19">
        <v>-1.3086460465085437E-3</v>
      </c>
      <c r="AF66" s="19">
        <v>4.6474925860604616E-2</v>
      </c>
      <c r="AG66" s="19">
        <v>5.1572579197014842E-2</v>
      </c>
      <c r="AH66" s="19">
        <v>-5.8211416888029388E-2</v>
      </c>
      <c r="AI66" s="19">
        <v>-6.1302572554056689E-3</v>
      </c>
      <c r="AJ66" s="19">
        <v>3.5074062832805994E-2</v>
      </c>
      <c r="AK66" s="19">
        <v>-4.3370019472513677E-3</v>
      </c>
      <c r="AL66" s="19">
        <v>3.8731444367911261E-2</v>
      </c>
      <c r="AM66" s="19">
        <v>8.5782307170964647E-3</v>
      </c>
      <c r="AN66" s="19">
        <v>3.5959125328291992E-2</v>
      </c>
      <c r="AO66" s="19">
        <v>3.4746775504468363E-5</v>
      </c>
      <c r="AP66" s="19">
        <v>6.4423914270247962E-4</v>
      </c>
      <c r="AQ66" s="19">
        <v>3.7368309468916616E-2</v>
      </c>
      <c r="AR66" s="19">
        <v>3.6656358597010885E-2</v>
      </c>
      <c r="AS66" s="19">
        <v>7.1903814597025939E-2</v>
      </c>
      <c r="AT66" s="19">
        <v>2.4856038551170578E-2</v>
      </c>
      <c r="AU66" s="19">
        <v>1.1941808105076203E-2</v>
      </c>
      <c r="AV66" s="19">
        <v>4.0754286053499844E-2</v>
      </c>
      <c r="AW66" s="19">
        <v>1.393506338211286E-2</v>
      </c>
      <c r="AX66" s="19">
        <v>-5.6105623069344301E-2</v>
      </c>
      <c r="AY66" s="19">
        <v>1.5406490434414583E-2</v>
      </c>
      <c r="AZ66" s="19">
        <v>1.3722968717486163E-2</v>
      </c>
      <c r="BA66" s="19">
        <v>2.9508290158072284E-2</v>
      </c>
      <c r="BB66" s="19">
        <v>2.5656172709043967E-2</v>
      </c>
      <c r="BC66" s="19">
        <v>2.7111852055811375E-2</v>
      </c>
      <c r="BD66" s="19">
        <v>-1.1165431072549258E-2</v>
      </c>
      <c r="BE66" s="19">
        <v>-3.8196483627926325E-2</v>
      </c>
      <c r="BF66" s="19">
        <v>3.0282677660878297E-2</v>
      </c>
      <c r="BG66" s="19">
        <v>-2.5705740560214574E-3</v>
      </c>
      <c r="BH66" s="19">
        <v>6.1467536478821416E-3</v>
      </c>
      <c r="BI66" s="19">
        <v>7.6686800613026837E-2</v>
      </c>
      <c r="BJ66" s="19">
        <v>4.0931356156414564E-2</v>
      </c>
      <c r="BK66" s="19">
        <v>-2.2780362086264994E-2</v>
      </c>
      <c r="BL66" s="19">
        <v>6.247409829788815E-2</v>
      </c>
      <c r="BM66" s="19">
        <v>-4.9533176510824506E-3</v>
      </c>
      <c r="BN66" s="19">
        <v>2.5229808462398196E-2</v>
      </c>
      <c r="BO66" s="20">
        <v>4.6959598465139696E-2</v>
      </c>
    </row>
    <row r="67" spans="15:67" x14ac:dyDescent="0.2">
      <c r="Q67" s="18">
        <v>6.7678903645249033E-2</v>
      </c>
      <c r="R67" s="19">
        <v>-9.0205909275311164E-2</v>
      </c>
      <c r="S67" s="19">
        <v>2.4898349019151014E-3</v>
      </c>
      <c r="T67" s="19">
        <v>0.10238290139214991</v>
      </c>
      <c r="U67" s="19">
        <v>-1.6652717505792711E-2</v>
      </c>
      <c r="V67" s="19">
        <v>-4.8665406707158465E-2</v>
      </c>
      <c r="W67" s="19">
        <v>2.7669822474073819E-2</v>
      </c>
      <c r="X67" s="19">
        <v>-1.2996667372582149E-2</v>
      </c>
      <c r="Y67" s="19">
        <v>-0.13072214764489076</v>
      </c>
      <c r="Z67" s="19">
        <v>9.5247700241957611E-2</v>
      </c>
      <c r="AA67" s="19">
        <v>2.2222182628678755E-2</v>
      </c>
      <c r="AB67" s="19">
        <v>-5.8374211990198807E-2</v>
      </c>
      <c r="AC67" s="19">
        <v>-1.6103454930591343E-3</v>
      </c>
      <c r="AD67" s="19">
        <v>2.0839097551974245E-2</v>
      </c>
      <c r="AE67" s="19">
        <v>2.873610800798343E-3</v>
      </c>
      <c r="AF67" s="19">
        <v>3.2391945362984988E-2</v>
      </c>
      <c r="AG67" s="19">
        <v>2.0370801832417122E-2</v>
      </c>
      <c r="AH67" s="19">
        <v>6.963751660716716E-2</v>
      </c>
      <c r="AI67" s="19">
        <v>1.4821939895978492E-2</v>
      </c>
      <c r="AJ67" s="19">
        <v>5.2640170155736847E-2</v>
      </c>
      <c r="AK67" s="19">
        <v>-2.3238242433863465E-2</v>
      </c>
      <c r="AL67" s="19">
        <v>2.4570094581239224E-2</v>
      </c>
      <c r="AM67" s="19">
        <v>-4.8703301894905057E-3</v>
      </c>
      <c r="AN67" s="19">
        <v>1.370057720644792E-2</v>
      </c>
      <c r="AO67" s="19">
        <v>1.9325740271760983E-2</v>
      </c>
      <c r="AP67" s="19">
        <v>5.511924886435754E-2</v>
      </c>
      <c r="AQ67" s="19">
        <v>6.0173043124834846E-3</v>
      </c>
      <c r="AR67" s="19">
        <v>1.2938939203324978E-2</v>
      </c>
      <c r="AS67" s="19">
        <v>-1.583722277502414E-2</v>
      </c>
      <c r="AT67" s="19">
        <v>1.4589359131493257E-2</v>
      </c>
      <c r="AU67" s="19">
        <v>3.9353158248896722E-2</v>
      </c>
      <c r="AV67" s="19">
        <v>1.0602430400890206E-2</v>
      </c>
      <c r="AW67" s="19">
        <v>3.9151090814241507E-2</v>
      </c>
      <c r="AX67" s="19">
        <v>2.5858143414042301E-2</v>
      </c>
      <c r="AY67" s="19">
        <v>5.3731697019516307E-2</v>
      </c>
      <c r="AZ67" s="19">
        <v>1.654067455652343E-2</v>
      </c>
      <c r="BA67" s="19">
        <v>7.2220186077820187E-2</v>
      </c>
      <c r="BB67" s="19">
        <v>1.6548388181760743E-3</v>
      </c>
      <c r="BC67" s="19">
        <v>9.0796508125455838E-2</v>
      </c>
      <c r="BD67" s="19">
        <v>7.9097804842546707E-2</v>
      </c>
      <c r="BE67" s="19">
        <v>1.6040579469719374E-2</v>
      </c>
      <c r="BF67" s="19">
        <v>5.3996187535240832E-2</v>
      </c>
      <c r="BG67" s="19">
        <v>8.8664278566789573E-2</v>
      </c>
      <c r="BH67" s="19">
        <v>3.913676778535069E-2</v>
      </c>
      <c r="BI67" s="19">
        <v>-6.1266496979077309E-2</v>
      </c>
      <c r="BJ67" s="19">
        <v>2.606528282866577E-2</v>
      </c>
      <c r="BK67" s="19">
        <v>-7.8847550660964827E-3</v>
      </c>
      <c r="BL67" s="19">
        <v>-4.9533176510819232E-3</v>
      </c>
      <c r="BM67" s="19">
        <v>0.13522604260517562</v>
      </c>
      <c r="BN67" s="19">
        <v>2.831654701555357E-2</v>
      </c>
      <c r="BO67" s="20">
        <v>-1.6702138103263375E-2</v>
      </c>
    </row>
    <row r="68" spans="15:67" x14ac:dyDescent="0.2">
      <c r="Q68" s="18">
        <v>1.6929289191518926E-2</v>
      </c>
      <c r="R68" s="19">
        <v>5.1419146654429509E-2</v>
      </c>
      <c r="S68" s="19">
        <v>2.7195339348086562E-2</v>
      </c>
      <c r="T68" s="19">
        <v>8.9222706228984372E-3</v>
      </c>
      <c r="U68" s="19">
        <v>2.1615569481709375E-2</v>
      </c>
      <c r="V68" s="19">
        <v>6.7092318740699652E-3</v>
      </c>
      <c r="W68" s="19">
        <v>4.3804160675235626E-2</v>
      </c>
      <c r="X68" s="19">
        <v>3.1963590960205693E-2</v>
      </c>
      <c r="Y68" s="19">
        <v>-5.5836795147292756E-2</v>
      </c>
      <c r="Z68" s="19">
        <v>4.7390592062341585E-3</v>
      </c>
      <c r="AA68" s="19">
        <v>1.2411085644230789E-2</v>
      </c>
      <c r="AB68" s="19">
        <v>3.8257254982169933E-2</v>
      </c>
      <c r="AC68" s="19">
        <v>1.2997751844942285E-2</v>
      </c>
      <c r="AD68" s="19">
        <v>2.7977458724852661E-2</v>
      </c>
      <c r="AE68" s="19">
        <v>1.1743051512127456E-2</v>
      </c>
      <c r="AF68" s="19">
        <v>1.807285296720413E-2</v>
      </c>
      <c r="AG68" s="19">
        <v>1.532644806044622E-2</v>
      </c>
      <c r="AH68" s="19">
        <v>1.4170308052344482E-2</v>
      </c>
      <c r="AI68" s="19">
        <v>1.5607979466046334E-2</v>
      </c>
      <c r="AJ68" s="19">
        <v>2.3068010246420561E-2</v>
      </c>
      <c r="AK68" s="19">
        <v>1.0778178849316089E-2</v>
      </c>
      <c r="AL68" s="19">
        <v>2.799560732417828E-2</v>
      </c>
      <c r="AM68" s="19">
        <v>3.1216984874794965E-2</v>
      </c>
      <c r="AN68" s="19">
        <v>3.3849329661856276E-2</v>
      </c>
      <c r="AO68" s="19">
        <v>-2.0823963679613977E-3</v>
      </c>
      <c r="AP68" s="19">
        <v>1.2928751448780251E-2</v>
      </c>
      <c r="AQ68" s="19">
        <v>1.5118263724671149E-2</v>
      </c>
      <c r="AR68" s="19">
        <v>8.8299989561480552E-3</v>
      </c>
      <c r="AS68" s="19">
        <v>3.1914708359312149E-2</v>
      </c>
      <c r="AT68" s="19">
        <v>1.43631518448116E-2</v>
      </c>
      <c r="AU68" s="19">
        <v>2.6666583651752403E-2</v>
      </c>
      <c r="AV68" s="19">
        <v>4.2831730252006095E-2</v>
      </c>
      <c r="AW68" s="19">
        <v>2.4369480752498614E-2</v>
      </c>
      <c r="AX68" s="19">
        <v>1.0355250279467931E-3</v>
      </c>
      <c r="AY68" s="19">
        <v>3.2878540566333117E-2</v>
      </c>
      <c r="AZ68" s="19">
        <v>2.2620905289723318E-2</v>
      </c>
      <c r="BA68" s="19">
        <v>1.6020555265910605E-2</v>
      </c>
      <c r="BB68" s="19">
        <v>-5.6463596231270952E-3</v>
      </c>
      <c r="BC68" s="19">
        <v>2.8040228261115852E-2</v>
      </c>
      <c r="BD68" s="19">
        <v>3.5227029856817312E-2</v>
      </c>
      <c r="BE68" s="19">
        <v>7.520876243001795E-3</v>
      </c>
      <c r="BF68" s="19">
        <v>2.4600784076717511E-2</v>
      </c>
      <c r="BG68" s="19">
        <v>2.3248893734624604E-2</v>
      </c>
      <c r="BH68" s="19">
        <v>3.4945549922850344E-2</v>
      </c>
      <c r="BI68" s="19">
        <v>2.443573689370486E-2</v>
      </c>
      <c r="BJ68" s="19">
        <v>2.9322387676393113E-2</v>
      </c>
      <c r="BK68" s="19">
        <v>5.4677211383052926E-4</v>
      </c>
      <c r="BL68" s="19">
        <v>2.5229808462398307E-2</v>
      </c>
      <c r="BM68" s="19">
        <v>2.8316547015552349E-2</v>
      </c>
      <c r="BN68" s="19">
        <v>3.2928634364444348E-2</v>
      </c>
      <c r="BO68" s="20">
        <v>1.2854147151617562E-2</v>
      </c>
    </row>
    <row r="69" spans="15:67" x14ac:dyDescent="0.2">
      <c r="Q69" s="21">
        <v>-3.3207717460239261E-2</v>
      </c>
      <c r="R69" s="22">
        <v>1.6422937844441821E-2</v>
      </c>
      <c r="S69" s="22">
        <v>3.5658065332584338E-2</v>
      </c>
      <c r="T69" s="22">
        <v>-1.015975122118485E-2</v>
      </c>
      <c r="U69" s="22">
        <v>3.7681396086076006E-2</v>
      </c>
      <c r="V69" s="22">
        <v>8.9063711156187331E-2</v>
      </c>
      <c r="W69" s="22">
        <v>-2.3481461051239522E-2</v>
      </c>
      <c r="X69" s="22">
        <v>-1.1191592373925613E-2</v>
      </c>
      <c r="Y69" s="22">
        <v>2.8318648863129348E-2</v>
      </c>
      <c r="Z69" s="22">
        <v>1.6101634159816219E-2</v>
      </c>
      <c r="AA69" s="22">
        <v>-2.0984703263598088E-2</v>
      </c>
      <c r="AB69" s="22">
        <v>2.9180427611877446E-2</v>
      </c>
      <c r="AC69" s="22">
        <v>7.388741084777567E-2</v>
      </c>
      <c r="AD69" s="22">
        <v>-1.1223249117794931E-2</v>
      </c>
      <c r="AE69" s="22">
        <v>4.3317155720222433E-2</v>
      </c>
      <c r="AF69" s="22">
        <v>4.9517879883806827E-2</v>
      </c>
      <c r="AG69" s="22">
        <v>4.8781238490545928E-2</v>
      </c>
      <c r="AH69" s="22">
        <v>8.3479536823213296E-3</v>
      </c>
      <c r="AI69" s="22">
        <v>-2.8114311362545885E-2</v>
      </c>
      <c r="AJ69" s="22">
        <v>3.6947083053093611E-2</v>
      </c>
      <c r="AK69" s="22">
        <v>1.8093853353937317E-2</v>
      </c>
      <c r="AL69" s="22">
        <v>2.1964245149025792E-2</v>
      </c>
      <c r="AM69" s="22">
        <v>-3.3786590277108675E-3</v>
      </c>
      <c r="AN69" s="22">
        <v>2.3544656518220172E-2</v>
      </c>
      <c r="AO69" s="22">
        <v>-1.1293796677727813E-2</v>
      </c>
      <c r="AP69" s="22">
        <v>1.541262451411661E-2</v>
      </c>
      <c r="AQ69" s="22">
        <v>6.5625917386913563E-2</v>
      </c>
      <c r="AR69" s="22">
        <v>6.614320112118191E-2</v>
      </c>
      <c r="AS69" s="22">
        <v>2.6253828045251976E-2</v>
      </c>
      <c r="AT69" s="22">
        <v>5.9645455399039787E-2</v>
      </c>
      <c r="AU69" s="22">
        <v>-1.0799039839232617E-2</v>
      </c>
      <c r="AV69" s="22">
        <v>1.1824817444436142E-2</v>
      </c>
      <c r="AW69" s="22">
        <v>-9.1482895914858642E-3</v>
      </c>
      <c r="AX69" s="22">
        <v>4.0590766150317981E-3</v>
      </c>
      <c r="AY69" s="22">
        <v>1.4978797932009166E-2</v>
      </c>
      <c r="AZ69" s="22">
        <v>1.4188120932125056E-2</v>
      </c>
      <c r="BA69" s="22">
        <v>2.4007314637366141E-2</v>
      </c>
      <c r="BB69" s="22">
        <v>9.8625449823995348E-2</v>
      </c>
      <c r="BC69" s="22">
        <v>-1.2840075973788279E-2</v>
      </c>
      <c r="BD69" s="22">
        <v>-1.6555869260433786E-2</v>
      </c>
      <c r="BE69" s="22">
        <v>-2.2136913012549983E-2</v>
      </c>
      <c r="BF69" s="22">
        <v>3.385155676498719E-2</v>
      </c>
      <c r="BG69" s="22">
        <v>-2.5802048987759701E-2</v>
      </c>
      <c r="BH69" s="22">
        <v>-2.4257534927657226E-2</v>
      </c>
      <c r="BI69" s="22">
        <v>7.9892225169962375E-2</v>
      </c>
      <c r="BJ69" s="22">
        <v>3.4102167563322475E-2</v>
      </c>
      <c r="BK69" s="22">
        <v>3.0460084362218309E-2</v>
      </c>
      <c r="BL69" s="22">
        <v>4.6959598465139828E-2</v>
      </c>
      <c r="BM69" s="22">
        <v>-1.6702138103264208E-2</v>
      </c>
      <c r="BN69" s="22">
        <v>1.2854147151618048E-2</v>
      </c>
      <c r="BO69" s="23">
        <v>7.556447017025808E-2</v>
      </c>
    </row>
    <row r="71" spans="15:67" x14ac:dyDescent="0.2">
      <c r="O71" s="3" t="s">
        <v>84</v>
      </c>
    </row>
    <row r="72" spans="15:67" x14ac:dyDescent="0.2">
      <c r="R72" s="3" t="s">
        <v>83</v>
      </c>
      <c r="S72" s="3" t="s">
        <v>145</v>
      </c>
      <c r="T72" s="3" t="s">
        <v>156</v>
      </c>
      <c r="U72" s="3" t="s">
        <v>130</v>
      </c>
      <c r="V72" s="3" t="s">
        <v>164</v>
      </c>
      <c r="W72" s="3" t="s">
        <v>165</v>
      </c>
    </row>
    <row r="73" spans="15:67" x14ac:dyDescent="0.2">
      <c r="P73">
        <v>0</v>
      </c>
      <c r="Q73" s="25" t="s">
        <v>75</v>
      </c>
      <c r="R73" s="26" cm="1">
        <f t="array" ref="R73:R78">MMULT( $Q$10:$V$15, MMULT( TRANSPOSE($B$4:$G$54), $H$4:$H$54 ) )</f>
        <v>59.463336360182439</v>
      </c>
      <c r="S73" s="26">
        <f>$Q$86*SQRT(VLOOKUP(Q73,$P$10:$V$15,P73+2,0))</f>
        <v>80.387584783210144</v>
      </c>
      <c r="T73" s="6">
        <f t="shared" ref="T73:T78" si="3">R73/S73</f>
        <v>0.73970796013518281</v>
      </c>
      <c r="U73" s="26">
        <f>TDIST(ABS(T73),$T$3-$T$4,2)</f>
        <v>0.46323572163399285</v>
      </c>
      <c r="V73" s="26">
        <f>R73-(TINV(0.05,$T$3-$T$4-1))*(S73)</f>
        <v>-102.44557057562741</v>
      </c>
      <c r="W73" s="26">
        <f>R73+(TINV(0.05,$T$3-$T$4-1))*(S73)</f>
        <v>221.37224329599229</v>
      </c>
    </row>
    <row r="74" spans="15:67" x14ac:dyDescent="0.2">
      <c r="P74">
        <v>1</v>
      </c>
      <c r="Q74" s="25" t="s">
        <v>62</v>
      </c>
      <c r="R74" s="26">
        <v>4.1177575770576169</v>
      </c>
      <c r="S74" s="26">
        <f t="shared" ref="S74:S78" si="4">$Q$86*SQRT(VLOOKUP(Q74,$P$10:$V$15,P74+2,0))</f>
        <v>2.3911835906397747</v>
      </c>
      <c r="T74" s="6">
        <f t="shared" si="3"/>
        <v>1.7220583116982195</v>
      </c>
      <c r="U74" s="26">
        <f t="shared" ref="U74:U78" si="5">TDIST(ABS(T74),$T$3-$T$4,2)</f>
        <v>9.1777689092202741E-2</v>
      </c>
      <c r="V74" s="26">
        <f t="shared" ref="V74:V78" si="6">R74-(TINV(0.05,$T$3-$T$4-1))*(S74)</f>
        <v>-0.69833339628622237</v>
      </c>
      <c r="W74" s="26">
        <f t="shared" ref="W74:W78" si="7">R74+(TINV(0.05,$T$3-$T$4-1))*(S74)</f>
        <v>8.9338485504014571</v>
      </c>
    </row>
    <row r="75" spans="15:67" x14ac:dyDescent="0.2">
      <c r="P75">
        <v>2</v>
      </c>
      <c r="Q75" s="25" t="s">
        <v>63</v>
      </c>
      <c r="R75" s="26">
        <v>-6.6816779200735255E-2</v>
      </c>
      <c r="S75" s="26">
        <f t="shared" si="4"/>
        <v>0.80544603437252582</v>
      </c>
      <c r="T75" s="6">
        <f t="shared" si="3"/>
        <v>-8.2956245793410793E-2</v>
      </c>
      <c r="U75" s="26">
        <f t="shared" si="5"/>
        <v>0.93424627564084961</v>
      </c>
      <c r="V75" s="26">
        <f t="shared" si="6"/>
        <v>-1.6890683665910777</v>
      </c>
      <c r="W75" s="26">
        <f t="shared" si="7"/>
        <v>1.5554348081896072</v>
      </c>
    </row>
    <row r="76" spans="15:67" x14ac:dyDescent="0.2">
      <c r="P76">
        <v>3</v>
      </c>
      <c r="Q76" s="25" t="s">
        <v>64</v>
      </c>
      <c r="R76" s="26">
        <v>1.9458184395499734E-2</v>
      </c>
      <c r="S76" s="26">
        <f t="shared" si="4"/>
        <v>9.7458346915060209E-3</v>
      </c>
      <c r="T76" s="6">
        <f t="shared" si="3"/>
        <v>1.9965641744835367</v>
      </c>
      <c r="U76" s="26">
        <f t="shared" si="5"/>
        <v>5.1810362800515396E-2</v>
      </c>
      <c r="V76" s="26">
        <f t="shared" si="6"/>
        <v>-1.7093428413505335E-4</v>
      </c>
      <c r="W76" s="26">
        <f t="shared" si="7"/>
        <v>3.908730307513452E-2</v>
      </c>
    </row>
    <row r="77" spans="15:67" x14ac:dyDescent="0.2">
      <c r="P77">
        <v>4</v>
      </c>
      <c r="Q77" s="25" t="s">
        <v>65</v>
      </c>
      <c r="R77" s="26">
        <v>0.31147178876702597</v>
      </c>
      <c r="S77" s="26">
        <f t="shared" si="4"/>
        <v>0.41757728514690756</v>
      </c>
      <c r="T77" s="6">
        <f t="shared" si="3"/>
        <v>0.74590213559496488</v>
      </c>
      <c r="U77" s="26">
        <f t="shared" si="5"/>
        <v>0.45952144814369889</v>
      </c>
      <c r="V77" s="26">
        <f t="shared" si="6"/>
        <v>-0.52957203636702377</v>
      </c>
      <c r="W77" s="26">
        <f t="shared" si="7"/>
        <v>1.1525156139010757</v>
      </c>
    </row>
    <row r="78" spans="15:67" x14ac:dyDescent="0.2">
      <c r="P78">
        <v>5</v>
      </c>
      <c r="Q78" s="25" t="s">
        <v>67</v>
      </c>
      <c r="R78" s="26">
        <v>-3.2520220757535867</v>
      </c>
      <c r="S78" s="26">
        <f t="shared" si="4"/>
        <v>1.0201856938401417</v>
      </c>
      <c r="T78" s="6">
        <f t="shared" si="3"/>
        <v>-3.1876766116102422</v>
      </c>
      <c r="U78" s="26">
        <f t="shared" si="5"/>
        <v>2.579430925559947E-3</v>
      </c>
      <c r="V78" s="26">
        <f t="shared" si="6"/>
        <v>-5.3067815390047723</v>
      </c>
      <c r="W78" s="26">
        <f t="shared" si="7"/>
        <v>-1.1972626125024006</v>
      </c>
    </row>
    <row r="80" spans="15:67" x14ac:dyDescent="0.2">
      <c r="O80" s="3" t="s">
        <v>92</v>
      </c>
    </row>
    <row r="81" spans="16:21" x14ac:dyDescent="0.2">
      <c r="P81" s="6"/>
      <c r="Q81" s="38" t="s">
        <v>95</v>
      </c>
      <c r="R81" s="38" t="s">
        <v>96</v>
      </c>
      <c r="S81" s="38" t="s">
        <v>97</v>
      </c>
      <c r="T81" s="38" t="s">
        <v>98</v>
      </c>
      <c r="U81" s="38" t="s">
        <v>99</v>
      </c>
    </row>
    <row r="82" spans="16:21" x14ac:dyDescent="0.2">
      <c r="P82" s="38" t="s">
        <v>93</v>
      </c>
      <c r="Q82" s="6">
        <f>T4</f>
        <v>5</v>
      </c>
      <c r="R82" s="36">
        <f>R84-R83</f>
        <v>16471.021610438183</v>
      </c>
      <c r="S82" s="6">
        <f>R82/Q82</f>
        <v>3294.2043220876367</v>
      </c>
      <c r="T82" s="26">
        <f>S82/S83</f>
        <v>4.2409282246913094</v>
      </c>
      <c r="U82" s="26">
        <f>FDIST(T82,Q82,Q83)</f>
        <v>3.0389974419693894E-3</v>
      </c>
    </row>
    <row r="83" spans="16:21" x14ac:dyDescent="0.2">
      <c r="P83" s="38" t="s">
        <v>88</v>
      </c>
      <c r="Q83" s="6">
        <f>Q84-Q82</f>
        <v>45</v>
      </c>
      <c r="R83" s="26">
        <f>K55</f>
        <v>34954.421918973589</v>
      </c>
      <c r="S83" s="6">
        <f>R83/Q83</f>
        <v>776.76493153274646</v>
      </c>
      <c r="T83" s="6"/>
      <c r="U83" s="6"/>
    </row>
    <row r="84" spans="16:21" x14ac:dyDescent="0.2">
      <c r="P84" s="38" t="s">
        <v>94</v>
      </c>
      <c r="Q84" s="6">
        <f>T3-1</f>
        <v>50</v>
      </c>
      <c r="R84" s="26">
        <f>L55</f>
        <v>51425.443529411772</v>
      </c>
      <c r="S84" s="6"/>
      <c r="T84" s="6"/>
      <c r="U84" s="6"/>
    </row>
    <row r="86" spans="16:21" ht="13.5" x14ac:dyDescent="0.25">
      <c r="P86" s="42" t="s">
        <v>146</v>
      </c>
      <c r="Q86" s="6" cm="1">
        <f t="array" ref="Q86">SQRT((MMULT(TRANSPOSE(J4:J54),J4:J54))/($T$3-$T$4-1))</f>
        <v>27.870502893431013</v>
      </c>
    </row>
    <row r="88" spans="16:21" x14ac:dyDescent="0.2">
      <c r="P88" s="38" t="s">
        <v>153</v>
      </c>
      <c r="Q88" s="26">
        <f>R82/R84</f>
        <v>0.32028934472909126</v>
      </c>
      <c r="R88" s="26">
        <f>1-R83/R84</f>
        <v>0.32028934472909132</v>
      </c>
    </row>
    <row r="89" spans="16:21" x14ac:dyDescent="0.2">
      <c r="P89" s="38" t="s">
        <v>155</v>
      </c>
      <c r="Q89" s="26">
        <f>1-(R83/(T3-T4-1))/(R84/(T3-1))</f>
        <v>0.24476593858787909</v>
      </c>
      <c r="R89" s="6"/>
    </row>
  </sheetData>
  <mergeCells count="1">
    <mergeCell ref="B1:G1"/>
  </mergeCells>
  <phoneticPr fontId="5"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112D5-D0F9-40CC-8D64-4C8904B128EF}">
  <dimension ref="A1:P29"/>
  <sheetViews>
    <sheetView workbookViewId="0"/>
  </sheetViews>
  <sheetFormatPr defaultRowHeight="12.75" x14ac:dyDescent="0.2"/>
  <cols>
    <col min="1" max="1" width="20.5703125" bestFit="1" customWidth="1"/>
    <col min="2" max="2" width="32.42578125" customWidth="1"/>
    <col min="3" max="3" width="10.28515625" bestFit="1" customWidth="1"/>
    <col min="4" max="5" width="16.85546875" bestFit="1" customWidth="1"/>
    <col min="8" max="9" width="10.28515625" bestFit="1" customWidth="1"/>
    <col min="10" max="10" width="11.42578125" bestFit="1" customWidth="1"/>
    <col min="11" max="11" width="13.85546875" bestFit="1" customWidth="1"/>
    <col min="12" max="12" width="12.28515625" bestFit="1" customWidth="1"/>
    <col min="16" max="16" width="29.85546875" bestFit="1" customWidth="1"/>
  </cols>
  <sheetData>
    <row r="1" spans="1:6" ht="26.25" x14ac:dyDescent="0.4">
      <c r="A1" s="44" t="s">
        <v>171</v>
      </c>
    </row>
    <row r="2" spans="1:6" x14ac:dyDescent="0.2">
      <c r="A2" s="2"/>
      <c r="C2" s="39" t="s">
        <v>135</v>
      </c>
      <c r="D2" s="39" t="s">
        <v>138</v>
      </c>
      <c r="E2" s="39" t="s">
        <v>139</v>
      </c>
    </row>
    <row r="3" spans="1:6" x14ac:dyDescent="0.2">
      <c r="A3" s="30" t="s">
        <v>137</v>
      </c>
      <c r="B3" s="40" t="s">
        <v>7</v>
      </c>
      <c r="C3" s="9" t="s">
        <v>140</v>
      </c>
      <c r="D3" s="9" t="s">
        <v>140</v>
      </c>
      <c r="E3" s="9" t="s">
        <v>140</v>
      </c>
    </row>
    <row r="4" spans="1:6" x14ac:dyDescent="0.2">
      <c r="A4" s="49" t="s">
        <v>136</v>
      </c>
      <c r="B4" s="27" t="s">
        <v>1</v>
      </c>
      <c r="C4" s="9" t="s">
        <v>140</v>
      </c>
      <c r="D4" s="9" t="s">
        <v>141</v>
      </c>
      <c r="E4" s="9" t="s">
        <v>140</v>
      </c>
    </row>
    <row r="5" spans="1:6" x14ac:dyDescent="0.2">
      <c r="A5" s="49"/>
      <c r="B5" s="27" t="s">
        <v>2</v>
      </c>
      <c r="C5" s="9" t="s">
        <v>140</v>
      </c>
      <c r="D5" s="9" t="s">
        <v>141</v>
      </c>
      <c r="E5" s="9" t="s">
        <v>140</v>
      </c>
    </row>
    <row r="6" spans="1:6" x14ac:dyDescent="0.2">
      <c r="A6" s="49"/>
      <c r="B6" s="27" t="s">
        <v>3</v>
      </c>
      <c r="C6" s="9" t="s">
        <v>140</v>
      </c>
      <c r="D6" s="9" t="s">
        <v>141</v>
      </c>
      <c r="E6" s="9" t="s">
        <v>140</v>
      </c>
    </row>
    <row r="7" spans="1:6" x14ac:dyDescent="0.2">
      <c r="A7" s="49"/>
      <c r="B7" s="27" t="s">
        <v>4</v>
      </c>
      <c r="C7" s="9" t="s">
        <v>140</v>
      </c>
      <c r="D7" s="9" t="s">
        <v>141</v>
      </c>
      <c r="E7" s="9" t="s">
        <v>140</v>
      </c>
    </row>
    <row r="8" spans="1:6" x14ac:dyDescent="0.2">
      <c r="A8" s="49"/>
      <c r="B8" s="40" t="s">
        <v>5</v>
      </c>
      <c r="C8" s="9" t="s">
        <v>140</v>
      </c>
      <c r="D8" s="9" t="s">
        <v>140</v>
      </c>
      <c r="E8" s="9" t="s">
        <v>141</v>
      </c>
    </row>
    <row r="9" spans="1:6" x14ac:dyDescent="0.2">
      <c r="A9" s="49"/>
      <c r="B9" s="27" t="s">
        <v>6</v>
      </c>
      <c r="C9" s="9" t="s">
        <v>140</v>
      </c>
      <c r="D9" s="9" t="s">
        <v>141</v>
      </c>
      <c r="E9" s="9" t="s">
        <v>140</v>
      </c>
    </row>
    <row r="11" spans="1:6" x14ac:dyDescent="0.2">
      <c r="A11" s="45" t="s">
        <v>111</v>
      </c>
    </row>
    <row r="12" spans="1:6" x14ac:dyDescent="0.2">
      <c r="A12" s="3"/>
      <c r="B12" s="50" t="s">
        <v>166</v>
      </c>
      <c r="C12" s="9" t="s">
        <v>157</v>
      </c>
      <c r="D12" s="43" t="s">
        <v>159</v>
      </c>
      <c r="F12" s="3" t="s">
        <v>162</v>
      </c>
    </row>
    <row r="13" spans="1:6" x14ac:dyDescent="0.2">
      <c r="A13" s="3"/>
      <c r="B13" s="50"/>
      <c r="C13" s="9" t="s">
        <v>158</v>
      </c>
      <c r="D13" s="43" t="s">
        <v>160</v>
      </c>
      <c r="F13" s="3" t="s">
        <v>161</v>
      </c>
    </row>
    <row r="15" spans="1:6" ht="13.5" x14ac:dyDescent="0.25">
      <c r="B15" s="50" t="s">
        <v>142</v>
      </c>
      <c r="C15" s="25" t="s">
        <v>112</v>
      </c>
      <c r="D15" s="2" t="s">
        <v>113</v>
      </c>
    </row>
    <row r="16" spans="1:6" x14ac:dyDescent="0.2">
      <c r="B16" s="50"/>
      <c r="C16" s="25" t="s">
        <v>114</v>
      </c>
      <c r="D16" s="2" t="s">
        <v>115</v>
      </c>
    </row>
    <row r="18" spans="1:16" ht="13.5" x14ac:dyDescent="0.25">
      <c r="B18" s="50" t="s">
        <v>143</v>
      </c>
      <c r="C18" s="25" t="s">
        <v>112</v>
      </c>
      <c r="D18" s="2" t="s">
        <v>116</v>
      </c>
    </row>
    <row r="19" spans="1:16" x14ac:dyDescent="0.2">
      <c r="B19" s="50"/>
      <c r="C19" s="25" t="s">
        <v>114</v>
      </c>
      <c r="D19" s="2" t="s">
        <v>117</v>
      </c>
    </row>
    <row r="20" spans="1:16" x14ac:dyDescent="0.2">
      <c r="A20" s="45" t="s">
        <v>169</v>
      </c>
    </row>
    <row r="21" spans="1:16" x14ac:dyDescent="0.2">
      <c r="B21" s="38" t="s">
        <v>118</v>
      </c>
      <c r="C21" s="38" t="s">
        <v>119</v>
      </c>
      <c r="D21" s="38" t="s">
        <v>120</v>
      </c>
      <c r="E21" s="38" t="s">
        <v>121</v>
      </c>
      <c r="F21" s="38" t="s">
        <v>122</v>
      </c>
      <c r="G21" s="38" t="s">
        <v>123</v>
      </c>
      <c r="H21" s="38" t="s">
        <v>124</v>
      </c>
      <c r="I21" s="38" t="s">
        <v>125</v>
      </c>
      <c r="J21" s="38" t="s">
        <v>126</v>
      </c>
      <c r="K21" s="38" t="s">
        <v>127</v>
      </c>
      <c r="L21" s="38" t="s">
        <v>128</v>
      </c>
      <c r="M21" s="38" t="s">
        <v>129</v>
      </c>
      <c r="N21" s="38" t="s">
        <v>131</v>
      </c>
      <c r="O21" s="38" t="s">
        <v>112</v>
      </c>
      <c r="P21" s="42" t="s">
        <v>132</v>
      </c>
    </row>
    <row r="22" spans="1:16" x14ac:dyDescent="0.2">
      <c r="B22" s="41" t="s">
        <v>142</v>
      </c>
      <c r="C22" s="6">
        <v>51</v>
      </c>
      <c r="D22" s="6">
        <v>6</v>
      </c>
      <c r="E22" s="6">
        <v>1</v>
      </c>
      <c r="F22" s="6">
        <v>5</v>
      </c>
      <c r="G22" s="6">
        <v>44</v>
      </c>
      <c r="H22" s="26">
        <f>Reduced_Model_1!N79</f>
        <v>50325.934129689478</v>
      </c>
      <c r="I22" s="26">
        <f>Full_Model!S84</f>
        <v>34925.968853908475</v>
      </c>
      <c r="J22" s="26">
        <f>(H22-I22)/F22</f>
        <v>3079.9930551562006</v>
      </c>
      <c r="K22" s="26">
        <f>I22/G22</f>
        <v>793.77201940701082</v>
      </c>
      <c r="L22" s="26">
        <f>J22/K22</f>
        <v>3.880198570689247</v>
      </c>
      <c r="M22" s="26">
        <f>FINV(0.05,F22,G22)</f>
        <v>2.4270401198339093</v>
      </c>
      <c r="N22" s="26">
        <f>FDIST(L22,F22,G22)</f>
        <v>5.3310137649050524E-3</v>
      </c>
      <c r="O22" s="25" t="s">
        <v>144</v>
      </c>
      <c r="P22" s="25" t="s">
        <v>115</v>
      </c>
    </row>
    <row r="23" spans="1:16" x14ac:dyDescent="0.2">
      <c r="B23" s="41" t="s">
        <v>143</v>
      </c>
      <c r="C23" s="6">
        <v>51</v>
      </c>
      <c r="D23" s="6">
        <v>6</v>
      </c>
      <c r="E23" s="6">
        <v>5</v>
      </c>
      <c r="F23" s="6">
        <v>1</v>
      </c>
      <c r="G23" s="6">
        <v>44</v>
      </c>
      <c r="H23" s="26">
        <f>Reduced_Model_2!R83</f>
        <v>34954.421918973589</v>
      </c>
      <c r="I23" s="26">
        <f>Full_Model!S84</f>
        <v>34925.968853908475</v>
      </c>
      <c r="J23" s="26">
        <f>(H23-I23)/F23</f>
        <v>28.45306506511406</v>
      </c>
      <c r="K23" s="26">
        <f>I23/G23</f>
        <v>793.77201940701082</v>
      </c>
      <c r="L23" s="26">
        <f>J23/K23</f>
        <v>3.5845386798050639E-2</v>
      </c>
      <c r="M23" s="26">
        <f>FINV(0.05,F23,G23)</f>
        <v>4.06170646011934</v>
      </c>
      <c r="N23" s="26">
        <f>FDIST(L23,F23,G23)</f>
        <v>0.85070581054180539</v>
      </c>
      <c r="O23" s="25" t="s">
        <v>133</v>
      </c>
      <c r="P23" s="25" t="s">
        <v>134</v>
      </c>
    </row>
    <row r="25" spans="1:16" x14ac:dyDescent="0.2">
      <c r="C25" s="3" t="s">
        <v>163</v>
      </c>
    </row>
    <row r="27" spans="1:16" x14ac:dyDescent="0.2">
      <c r="B27" s="3" t="s">
        <v>170</v>
      </c>
    </row>
    <row r="28" spans="1:16" x14ac:dyDescent="0.2">
      <c r="B28" s="46" t="s">
        <v>167</v>
      </c>
    </row>
    <row r="29" spans="1:16" x14ac:dyDescent="0.2">
      <c r="B29" s="47" t="s">
        <v>168</v>
      </c>
    </row>
  </sheetData>
  <mergeCells count="4">
    <mergeCell ref="A4:A9"/>
    <mergeCell ref="B15:B16"/>
    <mergeCell ref="B18:B19"/>
    <mergeCell ref="B12:B13"/>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Full_Model</vt:lpstr>
      <vt:lpstr>Reduced_Model_1</vt:lpstr>
      <vt:lpstr>Reduced_Model_2</vt:lpstr>
      <vt:lpstr>Result</vt:lpstr>
    </vt:vector>
  </TitlesOfParts>
  <Company>Columbia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Juran</dc:creator>
  <cp:lastModifiedBy>Hyunwoo Woo</cp:lastModifiedBy>
  <dcterms:created xsi:type="dcterms:W3CDTF">2003-09-09T14:37:04Z</dcterms:created>
  <dcterms:modified xsi:type="dcterms:W3CDTF">2024-05-20T12:52:56Z</dcterms:modified>
</cp:coreProperties>
</file>