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30" windowWidth="28710" windowHeight="12420"/>
  </bookViews>
  <sheets>
    <sheet name="全局配置表" sheetId="1" r:id="rId1"/>
    <sheet name="说明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20" i="1" l="1"/>
  <c r="O23" i="3" l="1"/>
  <c r="M6" i="3" l="1"/>
  <c r="I27" i="3" l="1"/>
  <c r="I28" i="3"/>
  <c r="I26" i="3"/>
  <c r="I20" i="3"/>
  <c r="I21" i="3"/>
  <c r="I22" i="3"/>
  <c r="I23" i="3"/>
  <c r="I24" i="3"/>
  <c r="I25" i="3"/>
  <c r="I19" i="3"/>
  <c r="D15" i="3" l="1"/>
</calcChain>
</file>

<file path=xl/sharedStrings.xml><?xml version="1.0" encoding="utf-8"?>
<sst xmlns="http://schemas.openxmlformats.org/spreadsheetml/2006/main" count="293" uniqueCount="285">
  <si>
    <t>序号</t>
  </si>
  <si>
    <t>名称</t>
  </si>
  <si>
    <t>说明</t>
  </si>
  <si>
    <t>公式内容</t>
  </si>
  <si>
    <t>参数</t>
  </si>
  <si>
    <t>id</t>
  </si>
  <si>
    <t>name</t>
  </si>
  <si>
    <t>desc</t>
  </si>
  <si>
    <t>regex</t>
  </si>
  <si>
    <t>args</t>
  </si>
  <si>
    <t>攻速公式</t>
  </si>
  <si>
    <t>a/(1+b/1000)</t>
  </si>
  <si>
    <t>a:技能冷却时间;b:攻击速度值</t>
  </si>
  <si>
    <t>移动速度</t>
  </si>
  <si>
    <t>a*(1+b/1000)</t>
  </si>
  <si>
    <t>a:移动速度基础值;b:移动速度值</t>
  </si>
  <si>
    <t>暴击公式</t>
  </si>
  <si>
    <t>闪避公式</t>
  </si>
  <si>
    <t>calBlock</t>
  </si>
  <si>
    <t>麻痹公式</t>
  </si>
  <si>
    <t>a:自身麻痹;b:目标抗麻</t>
  </si>
  <si>
    <t>伤害加深</t>
  </si>
  <si>
    <t>min(a/20000+1,b)</t>
  </si>
  <si>
    <t>a:伤害加深;b:伤害加深最大值参数</t>
  </si>
  <si>
    <t>攻击力之和</t>
  </si>
  <si>
    <t>a*(1+b+c)+(d+e+f+g)*(1+h)</t>
  </si>
  <si>
    <t>a:人物基础攻击力;b:药品带来的攻击力提升比例;c:BUFF带来的攻击力提升比例;d:装备基础属性攻击力;e:装备强化攻击力;f:附加属性攻击力;g:宝石镶嵌带来的攻击力;h:套装属性带来的攻击力提升比例</t>
  </si>
  <si>
    <t>防御力之和</t>
  </si>
  <si>
    <t>a*(1+b+c-p)+(d+e+f+g)*(1+h)</t>
  </si>
  <si>
    <t>a:人物基础防御力;b:药品带来的防御力提升比例;c:BUFF带来的防御力提升比例;d:装备基础属性防御力;e:装备强化防御力;f:附加属性防御力;g:宝石镶嵌带来的防御力;h:套装属性带来的防御力提升比例;p:麻痹减防御</t>
  </si>
  <si>
    <t>伤害公式</t>
  </si>
  <si>
    <t>(a-b)*e</t>
  </si>
  <si>
    <t>a:攻击力之和;b:防御力之和;e:伤害加深</t>
  </si>
  <si>
    <t>最终伤害</t>
  </si>
  <si>
    <t>random(85,120)/100*b</t>
  </si>
  <si>
    <t>a:随机伤害区间,b:基础伤害</t>
  </si>
  <si>
    <t>calBuyGoldDiamond</t>
  </si>
  <si>
    <t>x:金币购买次数</t>
  </si>
  <si>
    <t>calBuyGold</t>
  </si>
  <si>
    <t>购买金币获得公式</t>
  </si>
  <si>
    <t>calBuyRealm</t>
  </si>
  <si>
    <t>境界购买次数</t>
  </si>
  <si>
    <t>x:已购买次数</t>
  </si>
  <si>
    <t>calBuyEquip</t>
  </si>
  <si>
    <t>装备购买次数</t>
  </si>
  <si>
    <t>calBuyBoss</t>
  </si>
  <si>
    <t>炼狱boss购买次数</t>
  </si>
  <si>
    <t>110*x-70</t>
  </si>
  <si>
    <t>x:购买次数</t>
  </si>
  <si>
    <t>calPkOutHonor</t>
  </si>
  <si>
    <t>PK获得荣誉</t>
  </si>
  <si>
    <t>a:胜负参数;x:历史pk值</t>
  </si>
  <si>
    <t>calPkOutGold</t>
  </si>
  <si>
    <t>PK获得的金币</t>
  </si>
  <si>
    <t>a:pk值;b:对方玩家等级;x:己方红黄名参数;y:敌方红黄名参数</t>
  </si>
  <si>
    <t>calPkOutExpc</t>
  </si>
  <si>
    <t>pk获得的经验</t>
  </si>
  <si>
    <t>calEquipSubjoin</t>
  </si>
  <si>
    <t>装备附加概率公式</t>
  </si>
  <si>
    <t>a:装备属性;c:装备属性随机倍率</t>
  </si>
  <si>
    <t>calEquipGrade</t>
  </si>
  <si>
    <t>装备评分公式</t>
  </si>
  <si>
    <t>a+c*b</t>
  </si>
  <si>
    <t>a:基础评分;c:附加值;b:装备附加参数</t>
  </si>
  <si>
    <t>calSmeltIntensify</t>
  </si>
  <si>
    <t>熔炼获得强化石数量</t>
  </si>
  <si>
    <t>a*int(1+b/20)</t>
  </si>
  <si>
    <t>a:熔炼参数;b:装备等级</t>
  </si>
  <si>
    <t>获得杀戮值计算</t>
  </si>
  <si>
    <t>calSmeltUpId</t>
  </si>
  <si>
    <t>随机装备升阶熔炼ID</t>
  </si>
  <si>
    <t>a+100000+random(1,3)*10000</t>
  </si>
  <si>
    <t>a:模板装备ID</t>
  </si>
  <si>
    <t>随机装备熔炼ID</t>
  </si>
  <si>
    <t>calSkillCd</t>
  </si>
  <si>
    <t>技能CD时间（s）</t>
  </si>
  <si>
    <t>int(a/6+1)*120</t>
  </si>
  <si>
    <t>a:技能等级</t>
  </si>
  <si>
    <t>calSkillDiamond</t>
  </si>
  <si>
    <t>清除CD需要消费元宝（s）</t>
  </si>
  <si>
    <t>a:当前的CD时间</t>
  </si>
  <si>
    <t>calBaseCombat</t>
  </si>
  <si>
    <t>基础属性战斗力公式</t>
  </si>
  <si>
    <t>a:血量之和;a1:血量参数;b:攻击之和;b1:攻击参数;c:物防之和;c1:物防参数;d:魔防之和;d1:魔防参数;e:暴击之和;e1:暴击参数;f:抗暴之和;f1:抗暴参数;g:闪避之和;g1:闪避参数;h:命中之和;h1:命中参数;j:攻击频率;j1:攻击频率参数</t>
  </si>
  <si>
    <t>戒指战力公式</t>
  </si>
  <si>
    <t>int(a+b+c+d)</t>
  </si>
  <si>
    <t>a:戒指1;b:戒指2;c:戒指3;d:戒指4</t>
  </si>
  <si>
    <t>calSkillCombat</t>
  </si>
  <si>
    <t>技能战力公式</t>
  </si>
  <si>
    <t>int(k*k1+l*l1+m*m1+n*n1+s*s1)</t>
  </si>
  <si>
    <t>k:第1技能战力;k1:第1技能等级;l:第2技能战力;l1:第2技能等级;m:第3技能战力;m1:第3技能等级;n:第4技能战力;n1:第4技能等级;s:第5技能战力;s1:第5技能等级</t>
  </si>
  <si>
    <t>总战力公式</t>
  </si>
  <si>
    <t>a+b+c</t>
  </si>
  <si>
    <t>c_game.powerToPAttackZS[0]:从game表中的powerToPAttackZS的第一个参数读取数据</t>
  </si>
  <si>
    <t>int=parseInt</t>
  </si>
  <si>
    <t>技能等级上限</t>
    <phoneticPr fontId="3" type="noConversion"/>
  </si>
  <si>
    <t>int(a/2)</t>
    <phoneticPr fontId="3" type="noConversion"/>
  </si>
  <si>
    <r>
      <t>a</t>
    </r>
    <r>
      <rPr>
        <sz val="9"/>
        <color indexed="8"/>
        <rFont val="微软雅黑"/>
        <family val="2"/>
        <charset val="134"/>
      </rPr>
      <t>:</t>
    </r>
    <r>
      <rPr>
        <sz val="9"/>
        <color indexed="8"/>
        <rFont val="微软雅黑"/>
        <family val="2"/>
        <charset val="134"/>
      </rPr>
      <t>玩家等级</t>
    </r>
    <phoneticPr fontId="3" type="noConversion"/>
  </si>
  <si>
    <t>a:购买次数</t>
    <phoneticPr fontId="3" type="noConversion"/>
  </si>
  <si>
    <t>购买金币钻石消耗公式</t>
    <phoneticPr fontId="3" type="noConversion"/>
  </si>
  <si>
    <t>装备背包购买消耗公式</t>
    <phoneticPr fontId="3" type="noConversion"/>
  </si>
  <si>
    <t>callCountCombat</t>
    <phoneticPr fontId="3" type="noConversion"/>
  </si>
  <si>
    <t>callBuyEquipBag</t>
    <phoneticPr fontId="3" type="noConversion"/>
  </si>
  <si>
    <t>int(a/300)</t>
    <phoneticPr fontId="3" type="noConversion"/>
  </si>
  <si>
    <t>a:基础属性战斗力;b:戒指战力;c:技能战力</t>
    <phoneticPr fontId="3" type="noConversion"/>
  </si>
  <si>
    <t>random(int(b/180),int(b/120))</t>
    <phoneticPr fontId="3" type="noConversion"/>
  </si>
  <si>
    <t>离线每装备转化的金币</t>
    <phoneticPr fontId="3" type="noConversion"/>
  </si>
  <si>
    <t>离线获得的金币数</t>
    <phoneticPr fontId="3" type="noConversion"/>
  </si>
  <si>
    <t>离线获得的经验数</t>
    <phoneticPr fontId="3" type="noConversion"/>
  </si>
  <si>
    <t>离线获得的装备数</t>
    <phoneticPr fontId="3" type="noConversion"/>
  </si>
  <si>
    <t>离线获得的装备等级</t>
    <phoneticPr fontId="3" type="noConversion"/>
  </si>
  <si>
    <t>int(4*exp(0.45*(a/40)))</t>
    <phoneticPr fontId="3" type="noConversion"/>
  </si>
  <si>
    <t>int(a/40+1)*10</t>
    <phoneticPr fontId="3" type="noConversion"/>
  </si>
  <si>
    <t>callEquipTraGold</t>
    <phoneticPr fontId="3" type="noConversion"/>
  </si>
  <si>
    <t>callEquipLvl</t>
    <phoneticPr fontId="3" type="noConversion"/>
  </si>
  <si>
    <t xml:space="preserve">callOfflineExp </t>
    <phoneticPr fontId="3" type="noConversion"/>
  </si>
  <si>
    <t>callOfflineEquipCount</t>
    <phoneticPr fontId="3" type="noConversion"/>
  </si>
  <si>
    <t>calSmeltId</t>
    <phoneticPr fontId="3" type="noConversion"/>
  </si>
  <si>
    <t>a+random(1,3)*10000</t>
    <phoneticPr fontId="3" type="noConversion"/>
  </si>
  <si>
    <t>a:当前所在的普通关卡ID</t>
    <phoneticPr fontId="3" type="noConversion"/>
  </si>
  <si>
    <t>b:离线时间</t>
    <phoneticPr fontId="3" type="noConversion"/>
  </si>
  <si>
    <t>离线获得的装备ID</t>
    <phoneticPr fontId="3" type="noConversion"/>
  </si>
  <si>
    <t>(int(a/10)+1)+100000+random(1,3)*10000+random(1,6)*1000</t>
    <phoneticPr fontId="3" type="noConversion"/>
  </si>
  <si>
    <t>a:当前所在的普通关卡ID</t>
    <phoneticPr fontId="3" type="noConversion"/>
  </si>
  <si>
    <t>callOfflineGold</t>
    <phoneticPr fontId="3" type="noConversion"/>
  </si>
  <si>
    <t>callOfflineEquipId</t>
    <phoneticPr fontId="3" type="noConversion"/>
  </si>
  <si>
    <t>s+b*a</t>
    <phoneticPr fontId="3" type="noConversion"/>
  </si>
  <si>
    <t>a:金币购买次数;b:增量值;s:等级购买金币基数</t>
    <phoneticPr fontId="3" type="noConversion"/>
  </si>
  <si>
    <t>calKillValue</t>
    <phoneticPr fontId="3" type="noConversion"/>
  </si>
  <si>
    <t>int(a*pow(x,0.25))</t>
    <phoneticPr fontId="3" type="noConversion"/>
  </si>
  <si>
    <t>min(max((b-a)*0.006,0.005),0.5)</t>
    <phoneticPr fontId="3" type="noConversion"/>
  </si>
  <si>
    <t>a:攻方杀戮值;b:防御方杀戮值</t>
    <phoneticPr fontId="3" type="noConversion"/>
  </si>
  <si>
    <t>a:离线掉落装备等级</t>
    <phoneticPr fontId="3" type="noConversion"/>
  </si>
  <si>
    <t>a:刷新次数</t>
    <phoneticPr fontId="3" type="noConversion"/>
  </si>
  <si>
    <t>int(a/2)+3</t>
    <phoneticPr fontId="3" type="noConversion"/>
  </si>
  <si>
    <t>callRefreshShop</t>
    <phoneticPr fontId="3" type="noConversion"/>
  </si>
  <si>
    <t>10+10*int(x/1.5)</t>
    <phoneticPr fontId="3" type="noConversion"/>
  </si>
  <si>
    <t>int((a*a1+b*b1+c*c1+d*d1+e*e1+f*f1+g*g1+h*h1)*(j/j1))</t>
    <phoneticPr fontId="3" type="noConversion"/>
  </si>
  <si>
    <t>max(min(100*(b-d)/(c+100),0.05),0.95)</t>
    <phoneticPr fontId="3" type="noConversion"/>
  </si>
  <si>
    <t>max(min(100*(b-d)/(c+100),0.05),0.5)</t>
    <phoneticPr fontId="3" type="noConversion"/>
  </si>
  <si>
    <t>b:自身爆击;d:目标抗暴</t>
    <phoneticPr fontId="3" type="noConversion"/>
  </si>
  <si>
    <t>b:自身命中;d:目标闪避</t>
    <phoneticPr fontId="3" type="noConversion"/>
  </si>
  <si>
    <t>刷新商店消耗金币</t>
    <phoneticPr fontId="3" type="noConversion"/>
  </si>
  <si>
    <t>(5*+1+a/2.6)*(c/60)</t>
    <phoneticPr fontId="3" type="noConversion"/>
  </si>
  <si>
    <r>
      <t>a*(c/10)*</t>
    </r>
    <r>
      <rPr>
        <sz val="11"/>
        <color indexed="8"/>
        <rFont val="宋体"/>
        <family val="3"/>
        <charset val="134"/>
      </rPr>
      <t>log(b)</t>
    </r>
    <r>
      <rPr>
        <sz val="11"/>
        <color indexed="8"/>
        <rFont val="宋体"/>
        <family val="3"/>
        <charset val="134"/>
      </rPr>
      <t>/3+（-10*LOG(c)+100）/100</t>
    </r>
    <phoneticPr fontId="3" type="noConversion"/>
  </si>
  <si>
    <t>a:当前所在的普通关卡获得的金币;b:领主等级;c:离线时间(秒)</t>
    <phoneticPr fontId="3" type="noConversion"/>
  </si>
  <si>
    <t>pk消耗元宝数量</t>
    <phoneticPr fontId="3" type="noConversion"/>
  </si>
  <si>
    <t>a:PK购买次数</t>
    <phoneticPr fontId="3" type="noConversion"/>
  </si>
  <si>
    <t>pk战力值匹配</t>
    <phoneticPr fontId="3" type="noConversion"/>
  </si>
  <si>
    <t>calRefreshPKCost</t>
    <phoneticPr fontId="3" type="noConversion"/>
  </si>
  <si>
    <t>calPkCombatCfg</t>
    <phoneticPr fontId="3" type="noConversion"/>
  </si>
  <si>
    <t>calPkKillCfg</t>
    <phoneticPr fontId="3" type="noConversion"/>
  </si>
  <si>
    <t>a:自己的杀戮值;b:PK杀戮值取值区间值</t>
  </si>
  <si>
    <t>a:自己等级;b:自身战力;c:PK战力取值区间</t>
  </si>
  <si>
    <t>a*(c/10)*log(b+1)/3*(-10*log(c)/2.5+100)/100</t>
    <phoneticPr fontId="3" type="noConversion"/>
  </si>
  <si>
    <t>max((a+b),0)</t>
    <phoneticPr fontId="3" type="noConversion"/>
  </si>
  <si>
    <t>PK值清除消耗元宝</t>
    <phoneticPr fontId="3" type="noConversion"/>
  </si>
  <si>
    <t>a:当前的PK值</t>
    <phoneticPr fontId="3" type="noConversion"/>
  </si>
  <si>
    <t>calClearPkCost</t>
    <phoneticPr fontId="3" type="noConversion"/>
  </si>
  <si>
    <t>int(15)</t>
    <phoneticPr fontId="3" type="noConversion"/>
  </si>
  <si>
    <t>a:pk值;b:对方玩家等级;c:pk差异值(升级表);x:己方红黄名参数;y:敌方红黄名参数</t>
    <phoneticPr fontId="3" type="noConversion"/>
  </si>
  <si>
    <t>(100+random(b,b))*(x+y)*25</t>
    <phoneticPr fontId="3" type="noConversion"/>
  </si>
  <si>
    <t>(50*c+random(b,b))*(x+y)</t>
    <phoneticPr fontId="3" type="noConversion"/>
  </si>
  <si>
    <t>int(25*pow((abs(max(a-b,2))),0.1))</t>
    <phoneticPr fontId="3" type="noConversion"/>
  </si>
  <si>
    <t>熔炼获得货币数量</t>
    <phoneticPr fontId="3" type="noConversion"/>
  </si>
  <si>
    <t>a:装备颜色参数;b:装备等级参数</t>
    <phoneticPr fontId="3" type="noConversion"/>
  </si>
  <si>
    <t>int(a*b)</t>
    <phoneticPr fontId="3" type="noConversion"/>
  </si>
  <si>
    <t>calSmeltGetCurrency</t>
    <phoneticPr fontId="3" type="noConversion"/>
  </si>
  <si>
    <t>calBreakCombat</t>
    <phoneticPr fontId="3" type="noConversion"/>
  </si>
  <si>
    <t>pk杀戮值匹配</t>
    <phoneticPr fontId="3" type="noConversion"/>
  </si>
  <si>
    <t>min(int(a/4),1)*1000</t>
    <phoneticPr fontId="3" type="noConversion"/>
  </si>
  <si>
    <t>calBossRate</t>
    <phoneticPr fontId="3" type="noConversion"/>
  </si>
  <si>
    <t>pk红名掠夺boo令牌几率（万分率）</t>
    <phoneticPr fontId="3" type="noConversion"/>
  </si>
  <si>
    <t>b:己方红名点</t>
    <phoneticPr fontId="3" type="noConversion"/>
  </si>
  <si>
    <t>a*c*(-10*log(c)/2.5+80)/100</t>
    <phoneticPr fontId="3" type="noConversion"/>
  </si>
  <si>
    <t>a:每秒获得的经验;c:离线时间(秒)</t>
    <phoneticPr fontId="3" type="noConversion"/>
  </si>
  <si>
    <t>int(a/2)</t>
    <phoneticPr fontId="3" type="noConversion"/>
  </si>
  <si>
    <t>a:公会退会次数</t>
    <phoneticPr fontId="3" type="noConversion"/>
  </si>
  <si>
    <t>公会退会次数需要CD</t>
    <phoneticPr fontId="3" type="noConversion"/>
  </si>
  <si>
    <t>min((b*10),3500)</t>
    <phoneticPr fontId="3" type="noConversion"/>
  </si>
  <si>
    <t>max(((15*a)/100*c+b),0)</t>
    <phoneticPr fontId="3" type="noConversion"/>
  </si>
  <si>
    <t>max(60,int(a/2)*1200)</t>
    <phoneticPr fontId="3" type="noConversion"/>
  </si>
  <si>
    <t>int(a*((c+random(1,20))/100))</t>
    <phoneticPr fontId="3" type="noConversion"/>
  </si>
  <si>
    <t>a:传承武器当前等级</t>
    <phoneticPr fontId="3" type="noConversion"/>
  </si>
  <si>
    <t>10+2&lt;&lt;x-1</t>
    <phoneticPr fontId="3" type="noConversion"/>
  </si>
  <si>
    <t>传承消耗金币（暂时不用）</t>
    <phoneticPr fontId="3" type="noConversion"/>
  </si>
  <si>
    <t>红包公式</t>
    <phoneticPr fontId="3" type="noConversion"/>
  </si>
  <si>
    <t>calQuitGuildCfg</t>
    <phoneticPr fontId="3" type="noConversion"/>
  </si>
  <si>
    <t>calRedEnvelopeShareCfg</t>
    <phoneticPr fontId="3" type="noConversion"/>
  </si>
  <si>
    <t>max(1,int((a/b)*random(50,125)/100))</t>
    <phoneticPr fontId="3" type="noConversion"/>
  </si>
  <si>
    <t>每日国库发放钱粮</t>
    <phoneticPr fontId="3" type="noConversion"/>
  </si>
  <si>
    <t>calCoffersPersonRecource</t>
    <phoneticPr fontId="3" type="noConversion"/>
  </si>
  <si>
    <t>a:当前红包剩余总金额;b:当前剩余分配红包数</t>
    <phoneticPr fontId="3" type="noConversion"/>
  </si>
  <si>
    <t>a:当前玩家等级;b:当前金币贮藏量;c:领取金币参数1;d:领取金币参数2</t>
    <phoneticPr fontId="3" type="noConversion"/>
  </si>
  <si>
    <t>国库城防防守者增加血量</t>
    <phoneticPr fontId="3" type="noConversion"/>
  </si>
  <si>
    <t>国库城防显示增加血量百分比</t>
    <phoneticPr fontId="3" type="noConversion"/>
  </si>
  <si>
    <t>a:当前城防值;b:城防参数</t>
    <phoneticPr fontId="3" type="noConversion"/>
  </si>
  <si>
    <t>a:当前城防值;b:城防参数;c:当前防守者血量</t>
    <phoneticPr fontId="3" type="noConversion"/>
  </si>
  <si>
    <t>int((a*b*c)/100)</t>
    <phoneticPr fontId="3" type="noConversion"/>
  </si>
  <si>
    <t>calCoffersPersonHp</t>
    <phoneticPr fontId="3" type="noConversion"/>
  </si>
  <si>
    <t>calCoffersAllHp</t>
    <phoneticPr fontId="3" type="noConversion"/>
  </si>
  <si>
    <t>(a*b)/100</t>
    <phoneticPr fontId="3" type="noConversion"/>
  </si>
  <si>
    <t>int(a*a*b/c*exp(d))</t>
    <phoneticPr fontId="3" type="noConversion"/>
  </si>
  <si>
    <t>离线获得的铜宝箱数量</t>
    <phoneticPr fontId="3" type="noConversion"/>
  </si>
  <si>
    <t>离线获得的银宝箱数量</t>
    <phoneticPr fontId="3" type="noConversion"/>
  </si>
  <si>
    <t>离线获得的金宝箱数量</t>
    <phoneticPr fontId="3" type="noConversion"/>
  </si>
  <si>
    <t>b:离线分钟</t>
    <phoneticPr fontId="3" type="noConversion"/>
  </si>
  <si>
    <t>b:离线分钟</t>
    <phoneticPr fontId="3" type="noConversion"/>
  </si>
  <si>
    <t>calCuChests</t>
    <phoneticPr fontId="3" type="noConversion"/>
  </si>
  <si>
    <t>calAgChests</t>
    <phoneticPr fontId="3" type="noConversion"/>
  </si>
  <si>
    <t>calAuChests</t>
    <phoneticPr fontId="3" type="noConversion"/>
  </si>
  <si>
    <t>int(random((0.75*b/40),(0.85*b/40)))</t>
    <phoneticPr fontId="3" type="noConversion"/>
  </si>
  <si>
    <t>int(random((0.75*b/120),(0.85*b/120)))</t>
    <phoneticPr fontId="3" type="noConversion"/>
  </si>
  <si>
    <t>int(random((0.75*b/360),(0.85*b/360)))</t>
    <phoneticPr fontId="3" type="noConversion"/>
  </si>
  <si>
    <t>国库掠夺金币公式</t>
    <phoneticPr fontId="3" type="noConversion"/>
  </si>
  <si>
    <t>a:伤害量计算获得金币;b:国库当前金币;c:被击破守卫人数</t>
    <phoneticPr fontId="3" type="noConversion"/>
  </si>
  <si>
    <t>(a+b*0.018)*c*0.25</t>
    <phoneticPr fontId="3" type="noConversion"/>
  </si>
  <si>
    <t>calCoffersLoot</t>
    <phoneticPr fontId="3" type="noConversion"/>
  </si>
  <si>
    <t>宝物发放公式</t>
    <phoneticPr fontId="3" type="noConversion"/>
  </si>
  <si>
    <t>a:国库剩余量;b:行会人数</t>
    <phoneticPr fontId="3" type="noConversion"/>
  </si>
  <si>
    <t>int(a/b)</t>
    <phoneticPr fontId="3" type="noConversion"/>
  </si>
  <si>
    <t>积分公式</t>
    <phoneticPr fontId="3" type="noConversion"/>
  </si>
  <si>
    <t>a*100+b*200</t>
    <phoneticPr fontId="3" type="noConversion"/>
  </si>
  <si>
    <t>a:击杀人数;b:造成总伤害</t>
    <phoneticPr fontId="3" type="noConversion"/>
  </si>
  <si>
    <t>a+b*0.018</t>
    <phoneticPr fontId="3" type="noConversion"/>
  </si>
  <si>
    <t>抢夺国库宝物数量公式</t>
    <phoneticPr fontId="3" type="noConversion"/>
  </si>
  <si>
    <t>世界BOSS秒CD花费</t>
    <phoneticPr fontId="3" type="noConversion"/>
  </si>
  <si>
    <t>行会BOSS秒CD花费</t>
    <phoneticPr fontId="3" type="noConversion"/>
  </si>
  <si>
    <t>行会副本秒CD花费</t>
    <phoneticPr fontId="3" type="noConversion"/>
  </si>
  <si>
    <t>a:购买次数</t>
    <phoneticPr fontId="3" type="noConversion"/>
  </si>
  <si>
    <t>跨服战进攻秒CD花费</t>
    <phoneticPr fontId="3" type="noConversion"/>
  </si>
  <si>
    <t>calGuildCopyCd</t>
    <phoneticPr fontId="3" type="noConversion"/>
  </si>
  <si>
    <t>20+(a-1)*20</t>
    <phoneticPr fontId="3" type="noConversion"/>
  </si>
  <si>
    <t>10+(a-1)*15</t>
    <phoneticPr fontId="3" type="noConversion"/>
  </si>
  <si>
    <t>20+(a-1)*30</t>
    <phoneticPr fontId="3" type="noConversion"/>
  </si>
  <si>
    <t>calClearGuildWarCd</t>
    <phoneticPr fontId="3" type="noConversion"/>
  </si>
  <si>
    <t>跨服个人鼓舞花费元宝</t>
    <phoneticPr fontId="3" type="noConversion"/>
  </si>
  <si>
    <t>a:鼓舞次数</t>
    <phoneticPr fontId="3" type="noConversion"/>
  </si>
  <si>
    <t>100+(a-1)*100</t>
    <phoneticPr fontId="3" type="noConversion"/>
  </si>
  <si>
    <t>隐姓埋名元宝消耗</t>
    <phoneticPr fontId="3" type="noConversion"/>
  </si>
  <si>
    <t>高级密探元宝消耗</t>
    <phoneticPr fontId="3" type="noConversion"/>
  </si>
  <si>
    <t>a:购买次数</t>
    <phoneticPr fontId="3" type="noConversion"/>
  </si>
  <si>
    <t>calIncognito</t>
    <phoneticPr fontId="3" type="noConversion"/>
  </si>
  <si>
    <t>calSpies</t>
    <phoneticPr fontId="3" type="noConversion"/>
  </si>
  <si>
    <t>calInspireGuildWar</t>
    <phoneticPr fontId="3" type="noConversion"/>
  </si>
  <si>
    <t>爬塔宝库购买抽奖消耗</t>
    <phoneticPr fontId="3" type="noConversion"/>
  </si>
  <si>
    <t>calPaTaAward</t>
    <phoneticPr fontId="3" type="noConversion"/>
  </si>
  <si>
    <t>int(100*pow(1.1,a-1))</t>
    <phoneticPr fontId="3" type="noConversion"/>
  </si>
  <si>
    <t>int(100+30*a)</t>
    <phoneticPr fontId="3" type="noConversion"/>
  </si>
  <si>
    <t>a:伤害量计算获得宝箱;b:行会当前宝箱数量</t>
    <phoneticPr fontId="3" type="noConversion"/>
  </si>
  <si>
    <t>a:购买次数;b:当前塔层数</t>
    <phoneticPr fontId="3" type="noConversion"/>
  </si>
  <si>
    <t>随机宝箱开出等级</t>
    <phoneticPr fontId="3" type="noConversion"/>
  </si>
  <si>
    <t>a:人物等级</t>
    <phoneticPr fontId="3" type="noConversion"/>
  </si>
  <si>
    <t>int(a/10)+1</t>
    <phoneticPr fontId="3" type="noConversion"/>
  </si>
  <si>
    <t>calEquipLvlCfg</t>
    <phoneticPr fontId="3" type="noConversion"/>
  </si>
  <si>
    <t>法宝洗资质成功概率</t>
    <phoneticPr fontId="3" type="noConversion"/>
  </si>
  <si>
    <t>法宝资质增加</t>
    <phoneticPr fontId="3" type="noConversion"/>
  </si>
  <si>
    <t>a:当前剩余秒数</t>
    <phoneticPr fontId="3" type="noConversion"/>
  </si>
  <si>
    <t>int(int(a/6)*0.5)</t>
    <phoneticPr fontId="3" type="noConversion"/>
  </si>
  <si>
    <t>a:当前资质;b:上限资质</t>
    <phoneticPr fontId="3" type="noConversion"/>
  </si>
  <si>
    <t>法宝资质减少</t>
    <phoneticPr fontId="3" type="noConversion"/>
  </si>
  <si>
    <t>calTrumpPro</t>
    <phoneticPr fontId="3" type="noConversion"/>
  </si>
  <si>
    <t>calTrumpAdd</t>
    <phoneticPr fontId="3" type="noConversion"/>
  </si>
  <si>
    <t>calTrumpSub</t>
    <phoneticPr fontId="3" type="noConversion"/>
  </si>
  <si>
    <t>int(max(((b-a)/random(30,100)),1))</t>
    <phoneticPr fontId="3" type="noConversion"/>
  </si>
  <si>
    <t>清除BOSS CD花费</t>
    <phoneticPr fontId="3" type="noConversion"/>
  </si>
  <si>
    <t>calGuildBossRepeat</t>
    <phoneticPr fontId="3" type="noConversion"/>
  </si>
  <si>
    <t>1.31-a/b</t>
    <phoneticPr fontId="3" type="noConversion"/>
  </si>
  <si>
    <t>int(max(((b-a)/random(50,100)),1))+random(3,7)</t>
    <phoneticPr fontId="3" type="noConversion"/>
  </si>
  <si>
    <t>int(4300*((a/10)&lt;&lt;1.92))</t>
    <phoneticPr fontId="3" type="noConversion"/>
  </si>
  <si>
    <t>a:当前BOSS等级;b:剩余CD时间(秒);c:今日召唤次数</t>
    <phoneticPr fontId="3" type="noConversion"/>
  </si>
  <si>
    <t>10+2&lt;&lt;x-1</t>
    <phoneticPr fontId="3" type="noConversion"/>
  </si>
  <si>
    <t>int(a*3+b*0.005+500*(c+1)+pow(4.5,c))</t>
    <phoneticPr fontId="3" type="noConversion"/>
  </si>
  <si>
    <t>凌云石购买价格</t>
    <phoneticPr fontId="3" type="noConversion"/>
  </si>
  <si>
    <t>calBuyLingyun</t>
    <phoneticPr fontId="3" type="noConversion"/>
  </si>
  <si>
    <t>a*2+5</t>
    <phoneticPr fontId="3" type="noConversion"/>
  </si>
  <si>
    <t>a:购买次数</t>
    <phoneticPr fontId="3" type="noConversion"/>
  </si>
  <si>
    <t>calFundVipCount</t>
    <phoneticPr fontId="3" type="noConversion"/>
  </si>
  <si>
    <t>计算基金vip购买次数</t>
    <phoneticPr fontId="3" type="noConversion"/>
  </si>
  <si>
    <t>a&gt;=b?1:0</t>
    <phoneticPr fontId="3" type="noConversion"/>
  </si>
  <si>
    <t>a:人物vip等级;b:vip限制等级</t>
    <phoneticPr fontId="3" type="noConversion"/>
  </si>
  <si>
    <t>恶人谷惩戒花费元</t>
    <phoneticPr fontId="3" type="noConversion"/>
  </si>
  <si>
    <t>int(150000*exp(0.2*a)/10000)+b*5</t>
    <phoneticPr fontId="3" type="noConversion"/>
  </si>
  <si>
    <t>a:惩戒次数</t>
    <phoneticPr fontId="3" type="noConversion"/>
  </si>
  <si>
    <t>int(30*exp(0.04*a))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</si>
</sst>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charset val="134"/>
    </font>
    <font>
      <sz val="9"/>
      <color indexed="8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9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>
      <pane xSplit="1" ySplit="2" topLeftCell="B51" activePane="bottomRight" state="frozen"/>
      <selection pane="topRight"/>
      <selection pane="bottomLeft"/>
      <selection pane="bottomRight" activeCell="C80" sqref="C80"/>
    </sheetView>
  </sheetViews>
  <sheetFormatPr defaultColWidth="8.875" defaultRowHeight="14.25" x14ac:dyDescent="0.15"/>
  <cols>
    <col min="1" max="1" width="8.875" style="1"/>
    <col min="2" max="2" width="28.875" style="1" customWidth="1"/>
    <col min="3" max="3" width="25.125" style="1" customWidth="1"/>
    <col min="4" max="4" width="91.75" style="1" customWidth="1"/>
    <col min="5" max="5" width="104" style="1" customWidth="1"/>
    <col min="6" max="6" width="42.5" style="1" customWidth="1"/>
    <col min="7" max="16384" width="8.875" style="1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15">
      <c r="A3" s="3">
        <v>1</v>
      </c>
      <c r="B3" s="3"/>
      <c r="C3" s="3" t="s">
        <v>10</v>
      </c>
      <c r="D3" s="3" t="s">
        <v>11</v>
      </c>
      <c r="E3" s="4" t="s">
        <v>12</v>
      </c>
    </row>
    <row r="4" spans="1:5" x14ac:dyDescent="0.15">
      <c r="C4" s="1" t="s">
        <v>13</v>
      </c>
      <c r="D4" s="1" t="s">
        <v>14</v>
      </c>
      <c r="E4" s="1" t="s">
        <v>15</v>
      </c>
    </row>
    <row r="5" spans="1:5" x14ac:dyDescent="0.15">
      <c r="C5" s="1" t="s">
        <v>16</v>
      </c>
      <c r="D5" s="1" t="s">
        <v>139</v>
      </c>
      <c r="E5" s="1" t="s">
        <v>140</v>
      </c>
    </row>
    <row r="6" spans="1:5" x14ac:dyDescent="0.15">
      <c r="C6" s="1" t="s">
        <v>17</v>
      </c>
      <c r="D6" s="1" t="s">
        <v>138</v>
      </c>
      <c r="E6" s="1" t="s">
        <v>141</v>
      </c>
    </row>
    <row r="7" spans="1:5" x14ac:dyDescent="0.15">
      <c r="A7" s="3">
        <v>6</v>
      </c>
      <c r="B7" s="1" t="s">
        <v>18</v>
      </c>
      <c r="C7" s="1" t="s">
        <v>19</v>
      </c>
      <c r="D7" s="1" t="s">
        <v>130</v>
      </c>
      <c r="E7" s="1" t="s">
        <v>20</v>
      </c>
    </row>
    <row r="8" spans="1:5" x14ac:dyDescent="0.15">
      <c r="C8" s="1" t="s">
        <v>21</v>
      </c>
      <c r="D8" s="1" t="s">
        <v>22</v>
      </c>
      <c r="E8" s="1" t="s">
        <v>23</v>
      </c>
    </row>
    <row r="9" spans="1:5" x14ac:dyDescent="0.15">
      <c r="C9" s="1" t="s">
        <v>24</v>
      </c>
      <c r="D9" s="1" t="s">
        <v>25</v>
      </c>
      <c r="E9" s="1" t="s">
        <v>26</v>
      </c>
    </row>
    <row r="10" spans="1:5" x14ac:dyDescent="0.15">
      <c r="C10" s="1" t="s">
        <v>27</v>
      </c>
      <c r="D10" s="1" t="s">
        <v>28</v>
      </c>
      <c r="E10" s="1" t="s">
        <v>29</v>
      </c>
    </row>
    <row r="11" spans="1:5" x14ac:dyDescent="0.15">
      <c r="C11" s="1" t="s">
        <v>30</v>
      </c>
      <c r="D11" s="1" t="s">
        <v>31</v>
      </c>
      <c r="E11" s="1" t="s">
        <v>32</v>
      </c>
    </row>
    <row r="12" spans="1:5" x14ac:dyDescent="0.15">
      <c r="C12" s="1" t="s">
        <v>33</v>
      </c>
      <c r="D12" s="1" t="s">
        <v>34</v>
      </c>
      <c r="E12" s="1" t="s">
        <v>35</v>
      </c>
    </row>
    <row r="13" spans="1:5" x14ac:dyDescent="0.15">
      <c r="A13" s="3">
        <v>17</v>
      </c>
      <c r="B13" s="3" t="s">
        <v>36</v>
      </c>
      <c r="C13" s="3" t="s">
        <v>99</v>
      </c>
      <c r="D13" s="3" t="s">
        <v>136</v>
      </c>
      <c r="E13" s="3" t="s">
        <v>37</v>
      </c>
    </row>
    <row r="14" spans="1:5" x14ac:dyDescent="0.15">
      <c r="A14" s="3">
        <v>18</v>
      </c>
      <c r="B14" s="3" t="s">
        <v>38</v>
      </c>
      <c r="C14" s="3" t="s">
        <v>39</v>
      </c>
      <c r="D14" s="3" t="s">
        <v>126</v>
      </c>
      <c r="E14" s="3" t="s">
        <v>127</v>
      </c>
    </row>
    <row r="15" spans="1:5" x14ac:dyDescent="0.15">
      <c r="A15" s="1">
        <v>19</v>
      </c>
      <c r="B15" s="1" t="s">
        <v>40</v>
      </c>
      <c r="C15" s="1" t="s">
        <v>41</v>
      </c>
      <c r="D15" s="1" t="s">
        <v>271</v>
      </c>
      <c r="E15" s="1" t="s">
        <v>42</v>
      </c>
    </row>
    <row r="16" spans="1:5" x14ac:dyDescent="0.15">
      <c r="A16" s="1">
        <v>20</v>
      </c>
      <c r="B16" s="1" t="s">
        <v>43</v>
      </c>
      <c r="C16" s="1" t="s">
        <v>44</v>
      </c>
      <c r="D16" s="1" t="s">
        <v>184</v>
      </c>
      <c r="E16" s="1" t="s">
        <v>42</v>
      </c>
    </row>
    <row r="17" spans="1:7" x14ac:dyDescent="0.15">
      <c r="A17" s="1">
        <v>21</v>
      </c>
      <c r="B17" s="1" t="s">
        <v>45</v>
      </c>
      <c r="C17" s="1" t="s">
        <v>46</v>
      </c>
      <c r="D17" s="1" t="s">
        <v>47</v>
      </c>
      <c r="E17" s="1" t="s">
        <v>48</v>
      </c>
    </row>
    <row r="18" spans="1:7" x14ac:dyDescent="0.15">
      <c r="A18" s="1">
        <v>22</v>
      </c>
      <c r="B18" s="1" t="s">
        <v>49</v>
      </c>
      <c r="C18" s="1" t="s">
        <v>50</v>
      </c>
      <c r="D18" s="1" t="s">
        <v>129</v>
      </c>
      <c r="E18" s="1" t="s">
        <v>51</v>
      </c>
    </row>
    <row r="19" spans="1:7" x14ac:dyDescent="0.15">
      <c r="A19" s="1">
        <v>23</v>
      </c>
      <c r="B19" s="1" t="s">
        <v>52</v>
      </c>
      <c r="C19" s="5" t="s">
        <v>53</v>
      </c>
      <c r="D19" s="1" t="s">
        <v>161</v>
      </c>
      <c r="E19" s="1" t="s">
        <v>54</v>
      </c>
    </row>
    <row r="20" spans="1:7" x14ac:dyDescent="0.15">
      <c r="A20" s="1">
        <v>24</v>
      </c>
      <c r="B20" s="1" t="s">
        <v>55</v>
      </c>
      <c r="C20" s="1" t="s">
        <v>56</v>
      </c>
      <c r="D20" s="1" t="s">
        <v>162</v>
      </c>
      <c r="E20" s="1" t="s">
        <v>160</v>
      </c>
      <c r="G20" s="1">
        <f ca="1">(40*40+RANDBETWEEN(70,70))*(2)</f>
        <v>3340</v>
      </c>
    </row>
    <row r="21" spans="1:7" x14ac:dyDescent="0.15">
      <c r="A21" s="1">
        <v>25</v>
      </c>
      <c r="B21" s="1" t="s">
        <v>57</v>
      </c>
      <c r="C21" s="1" t="s">
        <v>58</v>
      </c>
      <c r="D21" s="1" t="s">
        <v>182</v>
      </c>
      <c r="E21" s="1" t="s">
        <v>59</v>
      </c>
    </row>
    <row r="22" spans="1:7" x14ac:dyDescent="0.15">
      <c r="A22" s="1">
        <v>26</v>
      </c>
      <c r="B22" s="1" t="s">
        <v>60</v>
      </c>
      <c r="C22" s="1" t="s">
        <v>61</v>
      </c>
      <c r="D22" s="1" t="s">
        <v>62</v>
      </c>
      <c r="E22" s="1" t="s">
        <v>63</v>
      </c>
    </row>
    <row r="23" spans="1:7" x14ac:dyDescent="0.15">
      <c r="A23" s="1">
        <v>27</v>
      </c>
      <c r="B23" s="1" t="s">
        <v>64</v>
      </c>
      <c r="C23" s="1" t="s">
        <v>65</v>
      </c>
      <c r="D23" s="1" t="s">
        <v>66</v>
      </c>
      <c r="E23" s="1" t="s">
        <v>67</v>
      </c>
    </row>
    <row r="24" spans="1:7" x14ac:dyDescent="0.15">
      <c r="A24" s="1">
        <v>28</v>
      </c>
      <c r="B24" s="1" t="s">
        <v>128</v>
      </c>
      <c r="C24" s="1" t="s">
        <v>68</v>
      </c>
      <c r="D24" s="1" t="s">
        <v>163</v>
      </c>
      <c r="E24" s="1" t="s">
        <v>131</v>
      </c>
    </row>
    <row r="25" spans="1:7" x14ac:dyDescent="0.15">
      <c r="A25" s="1">
        <v>29</v>
      </c>
      <c r="B25" s="1" t="s">
        <v>69</v>
      </c>
      <c r="C25" s="1" t="s">
        <v>70</v>
      </c>
      <c r="D25" s="1" t="s">
        <v>71</v>
      </c>
      <c r="E25" s="1" t="s">
        <v>72</v>
      </c>
    </row>
    <row r="26" spans="1:7" x14ac:dyDescent="0.15">
      <c r="A26" s="1">
        <v>30</v>
      </c>
      <c r="B26" s="1" t="s">
        <v>117</v>
      </c>
      <c r="C26" s="1" t="s">
        <v>73</v>
      </c>
      <c r="D26" s="1" t="s">
        <v>118</v>
      </c>
      <c r="E26" s="1" t="s">
        <v>72</v>
      </c>
    </row>
    <row r="27" spans="1:7" x14ac:dyDescent="0.15">
      <c r="A27" s="1">
        <v>31</v>
      </c>
      <c r="B27" s="1" t="s">
        <v>74</v>
      </c>
      <c r="C27" s="1" t="s">
        <v>75</v>
      </c>
      <c r="D27" s="1" t="s">
        <v>76</v>
      </c>
      <c r="E27" s="1" t="s">
        <v>77</v>
      </c>
    </row>
    <row r="28" spans="1:7" x14ac:dyDescent="0.15">
      <c r="A28" s="1">
        <v>32</v>
      </c>
      <c r="B28" s="1" t="s">
        <v>78</v>
      </c>
      <c r="C28" s="1" t="s">
        <v>79</v>
      </c>
      <c r="D28" s="1" t="s">
        <v>103</v>
      </c>
      <c r="E28" s="1" t="s">
        <v>80</v>
      </c>
    </row>
    <row r="29" spans="1:7" ht="28.5" x14ac:dyDescent="0.15">
      <c r="A29" s="1">
        <v>33</v>
      </c>
      <c r="B29" s="1" t="s">
        <v>81</v>
      </c>
      <c r="C29" s="1" t="s">
        <v>82</v>
      </c>
      <c r="D29" s="1" t="s">
        <v>137</v>
      </c>
      <c r="E29" s="5" t="s">
        <v>83</v>
      </c>
    </row>
    <row r="30" spans="1:7" x14ac:dyDescent="0.15">
      <c r="A30" s="1">
        <v>34</v>
      </c>
      <c r="B30" s="1" t="s">
        <v>168</v>
      </c>
      <c r="C30" s="1" t="s">
        <v>84</v>
      </c>
      <c r="D30" s="1" t="s">
        <v>85</v>
      </c>
      <c r="E30" s="5" t="s">
        <v>86</v>
      </c>
    </row>
    <row r="31" spans="1:7" ht="28.5" x14ac:dyDescent="0.15">
      <c r="A31" s="1">
        <v>35</v>
      </c>
      <c r="B31" s="1" t="s">
        <v>87</v>
      </c>
      <c r="C31" s="1" t="s">
        <v>88</v>
      </c>
      <c r="D31" s="1" t="s">
        <v>89</v>
      </c>
      <c r="E31" s="5" t="s">
        <v>90</v>
      </c>
    </row>
    <row r="32" spans="1:7" x14ac:dyDescent="0.15">
      <c r="A32" s="1">
        <v>36</v>
      </c>
      <c r="B32" s="1" t="s">
        <v>101</v>
      </c>
      <c r="C32" s="1" t="s">
        <v>91</v>
      </c>
      <c r="D32" s="1" t="s">
        <v>92</v>
      </c>
      <c r="E32" s="1" t="s">
        <v>104</v>
      </c>
    </row>
    <row r="33" spans="1:5" x14ac:dyDescent="0.15">
      <c r="A33" s="1">
        <v>37</v>
      </c>
      <c r="C33" s="6" t="s">
        <v>95</v>
      </c>
      <c r="D33" s="1" t="s">
        <v>96</v>
      </c>
      <c r="E33" s="1" t="s">
        <v>97</v>
      </c>
    </row>
    <row r="34" spans="1:5" x14ac:dyDescent="0.15">
      <c r="A34" s="1">
        <v>38</v>
      </c>
      <c r="B34" s="1" t="s">
        <v>102</v>
      </c>
      <c r="C34" s="1" t="s">
        <v>100</v>
      </c>
      <c r="D34" s="1" t="s">
        <v>134</v>
      </c>
      <c r="E34" s="1" t="s">
        <v>98</v>
      </c>
    </row>
    <row r="35" spans="1:5" x14ac:dyDescent="0.15">
      <c r="A35" s="1">
        <v>39</v>
      </c>
      <c r="B35" s="1" t="s">
        <v>113</v>
      </c>
      <c r="C35" s="1" t="s">
        <v>106</v>
      </c>
      <c r="D35" s="1" t="s">
        <v>111</v>
      </c>
      <c r="E35" s="1" t="s">
        <v>119</v>
      </c>
    </row>
    <row r="36" spans="1:5" x14ac:dyDescent="0.15">
      <c r="A36" s="1">
        <v>40</v>
      </c>
      <c r="B36" s="8" t="s">
        <v>116</v>
      </c>
      <c r="C36" s="1" t="s">
        <v>109</v>
      </c>
      <c r="D36" s="1" t="s">
        <v>105</v>
      </c>
      <c r="E36" s="1" t="s">
        <v>120</v>
      </c>
    </row>
    <row r="37" spans="1:5" x14ac:dyDescent="0.15">
      <c r="A37" s="1">
        <v>41</v>
      </c>
      <c r="B37" s="1" t="s">
        <v>124</v>
      </c>
      <c r="C37" s="1" t="s">
        <v>107</v>
      </c>
      <c r="D37" s="1" t="s">
        <v>154</v>
      </c>
      <c r="E37" s="1" t="s">
        <v>145</v>
      </c>
    </row>
    <row r="38" spans="1:5" x14ac:dyDescent="0.15">
      <c r="A38" s="1">
        <v>42</v>
      </c>
      <c r="B38" s="1" t="s">
        <v>115</v>
      </c>
      <c r="C38" s="1" t="s">
        <v>108</v>
      </c>
      <c r="D38" s="1" t="s">
        <v>174</v>
      </c>
      <c r="E38" s="1" t="s">
        <v>175</v>
      </c>
    </row>
    <row r="39" spans="1:5" x14ac:dyDescent="0.15">
      <c r="A39" s="1">
        <v>43</v>
      </c>
      <c r="B39" s="8" t="s">
        <v>114</v>
      </c>
      <c r="C39" s="1" t="s">
        <v>110</v>
      </c>
      <c r="D39" s="1" t="s">
        <v>112</v>
      </c>
      <c r="E39" s="1" t="s">
        <v>123</v>
      </c>
    </row>
    <row r="40" spans="1:5" x14ac:dyDescent="0.15">
      <c r="A40" s="1">
        <v>44</v>
      </c>
      <c r="B40" s="1" t="s">
        <v>125</v>
      </c>
      <c r="C40" s="1" t="s">
        <v>121</v>
      </c>
      <c r="D40" s="1" t="s">
        <v>122</v>
      </c>
      <c r="E40" s="1" t="s">
        <v>132</v>
      </c>
    </row>
    <row r="41" spans="1:5" x14ac:dyDescent="0.15">
      <c r="A41" s="1">
        <v>45</v>
      </c>
      <c r="B41" s="1" t="s">
        <v>135</v>
      </c>
      <c r="C41" s="1" t="s">
        <v>142</v>
      </c>
      <c r="D41" s="1" t="s">
        <v>170</v>
      </c>
      <c r="E41" s="1" t="s">
        <v>133</v>
      </c>
    </row>
    <row r="42" spans="1:5" x14ac:dyDescent="0.15">
      <c r="A42" s="1">
        <v>46</v>
      </c>
      <c r="B42" s="1" t="s">
        <v>149</v>
      </c>
      <c r="C42" s="1" t="s">
        <v>146</v>
      </c>
      <c r="D42" s="1" t="s">
        <v>159</v>
      </c>
      <c r="E42" s="1" t="s">
        <v>147</v>
      </c>
    </row>
    <row r="43" spans="1:5" x14ac:dyDescent="0.15">
      <c r="A43" s="1">
        <v>47</v>
      </c>
      <c r="B43" s="1" t="s">
        <v>151</v>
      </c>
      <c r="C43" s="1" t="s">
        <v>169</v>
      </c>
      <c r="D43" s="1" t="s">
        <v>155</v>
      </c>
      <c r="E43" s="1" t="s">
        <v>152</v>
      </c>
    </row>
    <row r="44" spans="1:5" x14ac:dyDescent="0.15">
      <c r="A44" s="1">
        <v>48</v>
      </c>
      <c r="B44" s="1" t="s">
        <v>150</v>
      </c>
      <c r="C44" s="1" t="s">
        <v>148</v>
      </c>
      <c r="D44" s="1" t="s">
        <v>180</v>
      </c>
      <c r="E44" s="1" t="s">
        <v>153</v>
      </c>
    </row>
    <row r="45" spans="1:5" x14ac:dyDescent="0.15">
      <c r="A45" s="1">
        <v>49</v>
      </c>
      <c r="B45" s="1" t="s">
        <v>158</v>
      </c>
      <c r="C45" s="1" t="s">
        <v>156</v>
      </c>
      <c r="D45" s="1" t="s">
        <v>176</v>
      </c>
      <c r="E45" s="1" t="s">
        <v>157</v>
      </c>
    </row>
    <row r="46" spans="1:5" x14ac:dyDescent="0.15">
      <c r="A46" s="1">
        <v>50</v>
      </c>
      <c r="B46" s="1" t="s">
        <v>167</v>
      </c>
      <c r="C46" s="1" t="s">
        <v>164</v>
      </c>
      <c r="D46" s="1" t="s">
        <v>166</v>
      </c>
      <c r="E46" s="1" t="s">
        <v>165</v>
      </c>
    </row>
    <row r="47" spans="1:5" x14ac:dyDescent="0.15">
      <c r="A47" s="1">
        <v>51</v>
      </c>
      <c r="B47" s="1" t="s">
        <v>171</v>
      </c>
      <c r="C47" s="1" t="s">
        <v>172</v>
      </c>
      <c r="D47" s="1" t="s">
        <v>179</v>
      </c>
      <c r="E47" s="1" t="s">
        <v>173</v>
      </c>
    </row>
    <row r="48" spans="1:5" x14ac:dyDescent="0.15">
      <c r="A48" s="1">
        <v>52</v>
      </c>
      <c r="B48" s="1" t="s">
        <v>187</v>
      </c>
      <c r="C48" s="1" t="s">
        <v>178</v>
      </c>
      <c r="D48" s="1" t="s">
        <v>181</v>
      </c>
      <c r="E48" s="1" t="s">
        <v>177</v>
      </c>
    </row>
    <row r="49" spans="1:5" x14ac:dyDescent="0.15">
      <c r="A49" s="1">
        <v>53</v>
      </c>
      <c r="C49" s="1" t="s">
        <v>185</v>
      </c>
      <c r="D49" s="1" t="s">
        <v>269</v>
      </c>
      <c r="E49" s="1" t="s">
        <v>183</v>
      </c>
    </row>
    <row r="50" spans="1:5" x14ac:dyDescent="0.15">
      <c r="A50" s="1">
        <v>54</v>
      </c>
      <c r="B50" s="1" t="s">
        <v>188</v>
      </c>
      <c r="C50" s="1" t="s">
        <v>186</v>
      </c>
      <c r="D50" s="1" t="s">
        <v>189</v>
      </c>
      <c r="E50" s="1" t="s">
        <v>192</v>
      </c>
    </row>
    <row r="51" spans="1:5" x14ac:dyDescent="0.15">
      <c r="A51" s="1">
        <v>55</v>
      </c>
      <c r="B51" s="1" t="s">
        <v>191</v>
      </c>
      <c r="C51" s="1" t="s">
        <v>190</v>
      </c>
      <c r="D51" s="1" t="s">
        <v>202</v>
      </c>
      <c r="E51" s="1" t="s">
        <v>193</v>
      </c>
    </row>
    <row r="52" spans="1:5" x14ac:dyDescent="0.15">
      <c r="A52" s="1">
        <v>56</v>
      </c>
      <c r="B52" s="1" t="s">
        <v>199</v>
      </c>
      <c r="C52" s="1" t="s">
        <v>194</v>
      </c>
      <c r="D52" s="1" t="s">
        <v>198</v>
      </c>
      <c r="E52" s="1" t="s">
        <v>197</v>
      </c>
    </row>
    <row r="53" spans="1:5" x14ac:dyDescent="0.15">
      <c r="A53" s="1">
        <v>57</v>
      </c>
      <c r="B53" s="1" t="s">
        <v>200</v>
      </c>
      <c r="C53" s="1" t="s">
        <v>195</v>
      </c>
      <c r="D53" s="1" t="s">
        <v>201</v>
      </c>
      <c r="E53" s="1" t="s">
        <v>196</v>
      </c>
    </row>
    <row r="54" spans="1:5" x14ac:dyDescent="0.15">
      <c r="A54" s="1">
        <v>58</v>
      </c>
      <c r="B54" s="1" t="s">
        <v>208</v>
      </c>
      <c r="C54" s="1" t="s">
        <v>203</v>
      </c>
      <c r="D54" s="1" t="s">
        <v>211</v>
      </c>
      <c r="E54" s="1" t="s">
        <v>206</v>
      </c>
    </row>
    <row r="55" spans="1:5" x14ac:dyDescent="0.15">
      <c r="A55" s="1">
        <v>59</v>
      </c>
      <c r="B55" s="1" t="s">
        <v>209</v>
      </c>
      <c r="C55" s="1" t="s">
        <v>204</v>
      </c>
      <c r="D55" s="1" t="s">
        <v>212</v>
      </c>
      <c r="E55" s="1" t="s">
        <v>206</v>
      </c>
    </row>
    <row r="56" spans="1:5" x14ac:dyDescent="0.15">
      <c r="A56" s="1">
        <v>60</v>
      </c>
      <c r="B56" s="1" t="s">
        <v>210</v>
      </c>
      <c r="C56" s="1" t="s">
        <v>205</v>
      </c>
      <c r="D56" s="1" t="s">
        <v>213</v>
      </c>
      <c r="E56" s="1" t="s">
        <v>207</v>
      </c>
    </row>
    <row r="57" spans="1:5" x14ac:dyDescent="0.15">
      <c r="A57" s="1">
        <v>61</v>
      </c>
      <c r="B57" s="1" t="s">
        <v>217</v>
      </c>
      <c r="C57" s="1" t="s">
        <v>214</v>
      </c>
      <c r="D57" s="1" t="s">
        <v>216</v>
      </c>
      <c r="E57" s="1" t="s">
        <v>215</v>
      </c>
    </row>
    <row r="58" spans="1:5" x14ac:dyDescent="0.15">
      <c r="A58" s="1">
        <v>62</v>
      </c>
      <c r="C58" s="1" t="s">
        <v>218</v>
      </c>
      <c r="D58" s="1" t="s">
        <v>220</v>
      </c>
      <c r="E58" s="1" t="s">
        <v>219</v>
      </c>
    </row>
    <row r="59" spans="1:5" x14ac:dyDescent="0.15">
      <c r="A59" s="1">
        <v>63</v>
      </c>
      <c r="C59" s="1" t="s">
        <v>221</v>
      </c>
      <c r="D59" s="1" t="s">
        <v>222</v>
      </c>
      <c r="E59" s="1" t="s">
        <v>223</v>
      </c>
    </row>
    <row r="60" spans="1:5" x14ac:dyDescent="0.15">
      <c r="A60" s="1">
        <v>64</v>
      </c>
      <c r="C60" s="1" t="s">
        <v>225</v>
      </c>
      <c r="D60" s="1" t="s">
        <v>224</v>
      </c>
      <c r="E60" s="1" t="s">
        <v>249</v>
      </c>
    </row>
    <row r="61" spans="1:5" x14ac:dyDescent="0.15">
      <c r="A61" s="1">
        <v>65</v>
      </c>
      <c r="C61" s="1" t="s">
        <v>226</v>
      </c>
      <c r="D61" s="1" t="s">
        <v>232</v>
      </c>
      <c r="E61" s="1" t="s">
        <v>229</v>
      </c>
    </row>
    <row r="62" spans="1:5" x14ac:dyDescent="0.15">
      <c r="A62" s="1">
        <v>66</v>
      </c>
      <c r="C62" s="1" t="s">
        <v>227</v>
      </c>
      <c r="D62" s="1" t="s">
        <v>233</v>
      </c>
      <c r="E62" s="1" t="s">
        <v>229</v>
      </c>
    </row>
    <row r="63" spans="1:5" x14ac:dyDescent="0.15">
      <c r="A63" s="1">
        <v>67</v>
      </c>
      <c r="B63" s="1" t="s">
        <v>231</v>
      </c>
      <c r="C63" s="1" t="s">
        <v>228</v>
      </c>
      <c r="D63" s="1" t="s">
        <v>258</v>
      </c>
      <c r="E63" s="1" t="s">
        <v>257</v>
      </c>
    </row>
    <row r="64" spans="1:5" x14ac:dyDescent="0.15">
      <c r="A64" s="1">
        <v>68</v>
      </c>
      <c r="B64" s="1" t="s">
        <v>235</v>
      </c>
      <c r="C64" s="1" t="s">
        <v>230</v>
      </c>
      <c r="D64" s="1" t="s">
        <v>234</v>
      </c>
      <c r="E64" s="1" t="s">
        <v>229</v>
      </c>
    </row>
    <row r="65" spans="1:5" x14ac:dyDescent="0.15">
      <c r="A65" s="1">
        <v>69</v>
      </c>
      <c r="B65" s="1" t="s">
        <v>244</v>
      </c>
      <c r="C65" s="1" t="s">
        <v>236</v>
      </c>
      <c r="D65" s="1" t="s">
        <v>238</v>
      </c>
      <c r="E65" s="1" t="s">
        <v>237</v>
      </c>
    </row>
    <row r="66" spans="1:5" x14ac:dyDescent="0.15">
      <c r="A66" s="1">
        <v>70</v>
      </c>
      <c r="B66" s="1" t="s">
        <v>242</v>
      </c>
      <c r="C66" s="1" t="s">
        <v>239</v>
      </c>
      <c r="D66" s="1" t="s">
        <v>247</v>
      </c>
      <c r="E66" s="1" t="s">
        <v>241</v>
      </c>
    </row>
    <row r="67" spans="1:5" x14ac:dyDescent="0.15">
      <c r="A67" s="1">
        <v>71</v>
      </c>
      <c r="B67" s="1" t="s">
        <v>243</v>
      </c>
      <c r="C67" s="1" t="s">
        <v>240</v>
      </c>
      <c r="D67" s="1" t="s">
        <v>248</v>
      </c>
      <c r="E67" s="1" t="s">
        <v>241</v>
      </c>
    </row>
    <row r="68" spans="1:5" x14ac:dyDescent="0.15">
      <c r="A68" s="1">
        <v>72</v>
      </c>
      <c r="B68" s="1" t="s">
        <v>246</v>
      </c>
      <c r="C68" s="1" t="s">
        <v>245</v>
      </c>
      <c r="D68" s="1" t="s">
        <v>282</v>
      </c>
      <c r="E68" s="1" t="s">
        <v>250</v>
      </c>
    </row>
    <row r="69" spans="1:5" x14ac:dyDescent="0.15">
      <c r="A69" s="1">
        <v>73</v>
      </c>
      <c r="B69" s="1" t="s">
        <v>254</v>
      </c>
      <c r="C69" s="1" t="s">
        <v>251</v>
      </c>
      <c r="D69" s="1" t="s">
        <v>253</v>
      </c>
      <c r="E69" s="1" t="s">
        <v>252</v>
      </c>
    </row>
    <row r="70" spans="1:5" x14ac:dyDescent="0.15">
      <c r="A70" s="1">
        <v>74</v>
      </c>
      <c r="B70" s="1" t="s">
        <v>261</v>
      </c>
      <c r="C70" s="1" t="s">
        <v>255</v>
      </c>
      <c r="D70" s="1" t="s">
        <v>267</v>
      </c>
      <c r="E70" s="1" t="s">
        <v>259</v>
      </c>
    </row>
    <row r="71" spans="1:5" x14ac:dyDescent="0.15">
      <c r="A71" s="1">
        <v>75</v>
      </c>
      <c r="B71" s="1" t="s">
        <v>262</v>
      </c>
      <c r="C71" s="1" t="s">
        <v>256</v>
      </c>
      <c r="D71" s="1" t="s">
        <v>268</v>
      </c>
      <c r="E71" s="1" t="s">
        <v>259</v>
      </c>
    </row>
    <row r="72" spans="1:5" x14ac:dyDescent="0.15">
      <c r="A72" s="1">
        <v>76</v>
      </c>
      <c r="B72" s="1" t="s">
        <v>263</v>
      </c>
      <c r="C72" s="1" t="s">
        <v>260</v>
      </c>
      <c r="D72" s="1" t="s">
        <v>264</v>
      </c>
      <c r="E72" s="1" t="s">
        <v>259</v>
      </c>
    </row>
    <row r="73" spans="1:5" x14ac:dyDescent="0.15">
      <c r="A73" s="1">
        <v>77</v>
      </c>
      <c r="B73" s="1" t="s">
        <v>266</v>
      </c>
      <c r="C73" s="1" t="s">
        <v>265</v>
      </c>
      <c r="D73" s="1" t="s">
        <v>272</v>
      </c>
      <c r="E73" s="1" t="s">
        <v>270</v>
      </c>
    </row>
    <row r="74" spans="1:5" x14ac:dyDescent="0.15">
      <c r="A74" s="1">
        <v>78</v>
      </c>
      <c r="B74" s="1" t="s">
        <v>274</v>
      </c>
      <c r="C74" s="1" t="s">
        <v>273</v>
      </c>
      <c r="D74" s="1" t="s">
        <v>275</v>
      </c>
      <c r="E74" s="1" t="s">
        <v>276</v>
      </c>
    </row>
    <row r="75" spans="1:5" x14ac:dyDescent="0.15">
      <c r="A75" s="1">
        <v>79</v>
      </c>
      <c r="B75" s="1" t="s">
        <v>277</v>
      </c>
      <c r="C75" s="1" t="s">
        <v>278</v>
      </c>
      <c r="D75" s="1" t="s">
        <v>279</v>
      </c>
      <c r="E75" s="1" t="s">
        <v>280</v>
      </c>
    </row>
    <row r="76" spans="1:5" x14ac:dyDescent="0.15">
      <c r="A76" s="1">
        <v>80</v>
      </c>
      <c r="C76" s="1" t="s">
        <v>281</v>
      </c>
      <c r="D76" s="1" t="s">
        <v>284</v>
      </c>
      <c r="E76" s="1" t="s">
        <v>283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D5" sqref="D5"/>
    </sheetView>
  </sheetViews>
  <sheetFormatPr defaultColWidth="8.875" defaultRowHeight="13.5" x14ac:dyDescent="0.15"/>
  <sheetData>
    <row r="2" spans="2:2" x14ac:dyDescent="0.15">
      <c r="B2" t="s">
        <v>93</v>
      </c>
    </row>
    <row r="5" spans="2:2" x14ac:dyDescent="0.15">
      <c r="B5" t="s">
        <v>94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Q28"/>
  <sheetViews>
    <sheetView workbookViewId="0">
      <selection activeCell="L29" sqref="L29"/>
    </sheetView>
  </sheetViews>
  <sheetFormatPr defaultColWidth="8.875" defaultRowHeight="13.5" x14ac:dyDescent="0.15"/>
  <cols>
    <col min="7" max="7" width="9.5" customWidth="1"/>
  </cols>
  <sheetData>
    <row r="4" spans="4:14" x14ac:dyDescent="0.15">
      <c r="M4" s="7" t="s">
        <v>143</v>
      </c>
    </row>
    <row r="6" spans="4:14" x14ac:dyDescent="0.15">
      <c r="M6">
        <f>LOG(80)/3</f>
        <v>0.63436332899731451</v>
      </c>
    </row>
    <row r="8" spans="4:14" x14ac:dyDescent="0.15">
      <c r="N8" s="7" t="s">
        <v>144</v>
      </c>
    </row>
    <row r="14" spans="4:14" x14ac:dyDescent="0.15">
      <c r="M14">
        <v>10</v>
      </c>
    </row>
    <row r="15" spans="4:14" x14ac:dyDescent="0.15">
      <c r="D15">
        <f>MIN((((G15/10000)^0.2*0.5)/5),0.2)</f>
        <v>0.19743504858348199</v>
      </c>
      <c r="G15">
        <v>300000</v>
      </c>
    </row>
    <row r="19" spans="8:17" x14ac:dyDescent="0.15">
      <c r="H19">
        <v>1</v>
      </c>
      <c r="I19">
        <f>INT(H19/4)*1000</f>
        <v>0</v>
      </c>
    </row>
    <row r="20" spans="8:17" x14ac:dyDescent="0.15">
      <c r="H20">
        <v>2</v>
      </c>
      <c r="I20">
        <f t="shared" ref="I20:I25" si="0">INT(H20/4)*1000</f>
        <v>0</v>
      </c>
    </row>
    <row r="21" spans="8:17" x14ac:dyDescent="0.15">
      <c r="H21">
        <v>3</v>
      </c>
      <c r="I21">
        <f t="shared" si="0"/>
        <v>0</v>
      </c>
    </row>
    <row r="22" spans="8:17" x14ac:dyDescent="0.15">
      <c r="H22">
        <v>4</v>
      </c>
      <c r="I22">
        <f t="shared" si="0"/>
        <v>1000</v>
      </c>
    </row>
    <row r="23" spans="8:17" x14ac:dyDescent="0.15">
      <c r="H23">
        <v>5</v>
      </c>
      <c r="I23">
        <f t="shared" si="0"/>
        <v>1000</v>
      </c>
      <c r="N23">
        <v>50</v>
      </c>
      <c r="O23">
        <f>(15*N23)/100*Q23</f>
        <v>3750</v>
      </c>
      <c r="Q23">
        <v>500</v>
      </c>
    </row>
    <row r="24" spans="8:17" x14ac:dyDescent="0.15">
      <c r="H24">
        <v>6</v>
      </c>
      <c r="I24">
        <f t="shared" si="0"/>
        <v>1000</v>
      </c>
    </row>
    <row r="25" spans="8:17" x14ac:dyDescent="0.15">
      <c r="H25">
        <v>7</v>
      </c>
      <c r="I25">
        <f t="shared" si="0"/>
        <v>1000</v>
      </c>
    </row>
    <row r="26" spans="8:17" x14ac:dyDescent="0.15">
      <c r="H26">
        <v>8</v>
      </c>
      <c r="I26">
        <f>MIN(INT(H26/4),1)*1000</f>
        <v>1000</v>
      </c>
    </row>
    <row r="27" spans="8:17" x14ac:dyDescent="0.15">
      <c r="H27">
        <v>9</v>
      </c>
      <c r="I27">
        <f t="shared" ref="I27:I28" si="1">MIN(INT(H27/4),1)*1000</f>
        <v>1000</v>
      </c>
    </row>
    <row r="28" spans="8:17" x14ac:dyDescent="0.15">
      <c r="H28">
        <v>10</v>
      </c>
      <c r="I28">
        <f t="shared" si="1"/>
        <v>1000</v>
      </c>
      <c r="M28">
        <v>200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全局配置表</vt:lpstr>
      <vt:lpstr>说明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2006-09-13T11:21:00Z</dcterms:created>
  <dcterms:modified xsi:type="dcterms:W3CDTF">2016-07-04T03:41:47Z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