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秘宝数值" sheetId="4" r:id="rId2"/>
    <sheet name="注释" sheetId="3" r:id="rId3"/>
    <sheet name="备用" sheetId="5" r:id="rId4"/>
  </sheets>
  <calcPr calcId="152511"/>
</workbook>
</file>

<file path=xl/calcChain.xml><?xml version="1.0" encoding="utf-8"?>
<calcChain xmlns="http://schemas.openxmlformats.org/spreadsheetml/2006/main">
  <c r="Z36" i="4" l="1"/>
  <c r="Z35" i="4"/>
  <c r="Z34" i="4"/>
  <c r="Z33" i="4"/>
  <c r="Z32" i="4"/>
  <c r="Z31" i="4"/>
  <c r="Z30" i="4"/>
  <c r="X26" i="4" l="1"/>
  <c r="X25" i="4"/>
  <c r="X24" i="4"/>
  <c r="S30" i="4"/>
  <c r="S36" i="4"/>
  <c r="S35" i="4"/>
  <c r="S34" i="4"/>
  <c r="S33" i="4"/>
  <c r="S32" i="4"/>
  <c r="S31" i="4"/>
  <c r="S44" i="4"/>
  <c r="S43" i="4"/>
  <c r="S42" i="4"/>
  <c r="S48" i="4"/>
  <c r="S50" i="4"/>
  <c r="S49" i="4"/>
  <c r="S41" i="4"/>
  <c r="S40" i="4"/>
  <c r="S39" i="4"/>
  <c r="Y13" i="4" l="1"/>
  <c r="Y12" i="4"/>
  <c r="Q20" i="4"/>
  <c r="X15" i="4"/>
  <c r="X14" i="4"/>
  <c r="X13" i="4"/>
  <c r="X12" i="4"/>
  <c r="W15" i="4"/>
  <c r="W14" i="4"/>
  <c r="W13" i="4"/>
  <c r="W12" i="4"/>
  <c r="C13" i="4"/>
  <c r="C14" i="4"/>
  <c r="C15" i="4"/>
  <c r="C16" i="4"/>
  <c r="C17" i="4"/>
  <c r="C18" i="4"/>
  <c r="C12" i="4"/>
  <c r="B13" i="4"/>
  <c r="B14" i="4"/>
  <c r="B15" i="4"/>
  <c r="B16" i="4"/>
  <c r="B17" i="4"/>
  <c r="B18" i="4"/>
  <c r="B12" i="4"/>
  <c r="Q14" i="4" l="1"/>
  <c r="Q15" i="4"/>
  <c r="Q16" i="4" s="1"/>
  <c r="Q17" i="4" s="1"/>
  <c r="Q18" i="4" s="1"/>
  <c r="Q19" i="4" s="1"/>
  <c r="Q21" i="4" s="1"/>
  <c r="Q22" i="4" s="1"/>
  <c r="Q23" i="4" s="1"/>
  <c r="Q24" i="4" s="1"/>
  <c r="Q13" i="4"/>
  <c r="R170" i="4" l="1"/>
  <c r="R169" i="4"/>
  <c r="R168" i="4"/>
  <c r="R167" i="4"/>
  <c r="R166" i="4"/>
  <c r="R165" i="4"/>
  <c r="R164" i="4"/>
  <c r="R163" i="4"/>
  <c r="R162" i="4"/>
  <c r="R161" i="4"/>
  <c r="R160" i="4"/>
  <c r="R159" i="4"/>
  <c r="R158" i="4"/>
  <c r="R157" i="4"/>
  <c r="R156" i="4"/>
  <c r="R155" i="4"/>
  <c r="R154" i="4"/>
  <c r="R153" i="4"/>
  <c r="R152" i="4"/>
  <c r="R151" i="4"/>
  <c r="R150" i="4"/>
  <c r="R149" i="4"/>
  <c r="R148" i="4"/>
  <c r="R147" i="4"/>
  <c r="K170" i="4"/>
  <c r="K169" i="4"/>
  <c r="K168" i="4"/>
  <c r="K167" i="4"/>
  <c r="K166" i="4"/>
  <c r="K165" i="4"/>
  <c r="K164" i="4"/>
  <c r="K163" i="4"/>
  <c r="K162" i="4"/>
  <c r="K161" i="4"/>
  <c r="K160" i="4"/>
  <c r="K159" i="4"/>
  <c r="K158" i="4"/>
  <c r="K157" i="4"/>
  <c r="K156" i="4"/>
  <c r="K155" i="4"/>
  <c r="K154" i="4"/>
  <c r="K153" i="4"/>
  <c r="K152" i="4"/>
  <c r="K151" i="4"/>
  <c r="K150" i="4"/>
  <c r="K149" i="4"/>
  <c r="K148" i="4"/>
  <c r="K147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K141" i="4"/>
  <c r="K140" i="4"/>
  <c r="K139" i="4"/>
  <c r="K138" i="4"/>
  <c r="K137" i="4"/>
  <c r="K136" i="4"/>
  <c r="K135" i="4"/>
  <c r="K134" i="4"/>
  <c r="K133" i="4"/>
  <c r="K132" i="4"/>
  <c r="K131" i="4"/>
  <c r="K130" i="4"/>
  <c r="K129" i="4"/>
  <c r="K128" i="4"/>
  <c r="K127" i="4"/>
  <c r="K126" i="4"/>
  <c r="K125" i="4"/>
  <c r="K124" i="4"/>
  <c r="K123" i="4"/>
  <c r="K122" i="4"/>
  <c r="K121" i="4"/>
  <c r="K120" i="4"/>
  <c r="K119" i="4"/>
  <c r="K118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K106" i="4"/>
  <c r="K111" i="4"/>
  <c r="K110" i="4"/>
  <c r="K109" i="4"/>
  <c r="K108" i="4"/>
  <c r="K107" i="4"/>
  <c r="K105" i="4"/>
  <c r="K104" i="4"/>
  <c r="K103" i="4"/>
  <c r="K102" i="4"/>
  <c r="K101" i="4"/>
  <c r="K100" i="4"/>
  <c r="K99" i="4"/>
  <c r="K98" i="4"/>
  <c r="K97" i="4"/>
  <c r="K96" i="4"/>
  <c r="K95" i="4"/>
  <c r="K94" i="4"/>
  <c r="K93" i="4"/>
  <c r="K92" i="4"/>
  <c r="K91" i="4"/>
  <c r="K90" i="4"/>
  <c r="K89" i="4"/>
  <c r="K88" i="4"/>
  <c r="K82" i="4"/>
  <c r="K81" i="4"/>
  <c r="K80" i="4"/>
  <c r="K79" i="4"/>
  <c r="K78" i="4"/>
  <c r="K77" i="4"/>
  <c r="K76" i="4"/>
  <c r="K75" i="4"/>
  <c r="K74" i="4"/>
  <c r="K73" i="4"/>
  <c r="K72" i="4"/>
  <c r="K71" i="4"/>
  <c r="K70" i="4"/>
  <c r="K69" i="4"/>
  <c r="K68" i="4"/>
  <c r="K67" i="4"/>
  <c r="K66" i="4"/>
  <c r="K65" i="4"/>
  <c r="K64" i="4"/>
  <c r="K63" i="4"/>
  <c r="K62" i="4"/>
  <c r="K61" i="4"/>
  <c r="K60" i="4"/>
  <c r="K59" i="4"/>
  <c r="K53" i="4"/>
  <c r="K52" i="4"/>
  <c r="K51" i="4"/>
  <c r="K50" i="4"/>
  <c r="K49" i="4"/>
  <c r="K48" i="4"/>
  <c r="K47" i="4"/>
  <c r="K46" i="4"/>
  <c r="K45" i="4"/>
  <c r="K44" i="4"/>
  <c r="K43" i="4"/>
  <c r="K42" i="4"/>
  <c r="K41" i="4"/>
  <c r="K40" i="4"/>
  <c r="K39" i="4"/>
  <c r="K38" i="4"/>
  <c r="K37" i="4"/>
  <c r="K36" i="4"/>
  <c r="K35" i="4"/>
  <c r="K34" i="4"/>
  <c r="K33" i="4"/>
  <c r="K32" i="4"/>
  <c r="K31" i="4"/>
  <c r="K30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88" i="4"/>
  <c r="H8" i="4" l="1"/>
  <c r="J13" i="4"/>
  <c r="J14" i="4" s="1"/>
  <c r="J15" i="4" s="1"/>
  <c r="J16" i="4" s="1"/>
  <c r="J17" i="4" s="1"/>
  <c r="J18" i="4" s="1"/>
  <c r="J19" i="4" s="1"/>
  <c r="J20" i="4" s="1"/>
  <c r="J21" i="4" s="1"/>
  <c r="J22" i="4" s="1"/>
  <c r="J23" i="4" s="1"/>
  <c r="J24" i="4" s="1"/>
  <c r="J25" i="4" s="1"/>
  <c r="J12" i="4"/>
  <c r="H12" i="4" l="1"/>
  <c r="H13" i="4" s="1"/>
  <c r="G12" i="4"/>
  <c r="G13" i="4" s="1"/>
  <c r="O12" i="4"/>
  <c r="O13" i="4" s="1"/>
  <c r="O14" i="4" s="1"/>
  <c r="O15" i="4" s="1"/>
  <c r="O16" i="4" s="1"/>
  <c r="O17" i="4" s="1"/>
  <c r="O18" i="4" s="1"/>
  <c r="O19" i="4" s="1"/>
  <c r="O20" i="4" s="1"/>
  <c r="O21" i="4" s="1"/>
  <c r="O22" i="4" s="1"/>
  <c r="O23" i="4" s="1"/>
  <c r="O24" i="4" s="1"/>
  <c r="N12" i="4"/>
  <c r="H14" i="4" l="1"/>
  <c r="H15" i="4" s="1"/>
  <c r="H16" i="4" s="1"/>
  <c r="H17" i="4" s="1"/>
  <c r="H18" i="4" s="1"/>
  <c r="H19" i="4" s="1"/>
  <c r="H20" i="4" s="1"/>
  <c r="H21" i="4" s="1"/>
  <c r="H22" i="4" s="1"/>
  <c r="H23" i="4" s="1"/>
  <c r="H24" i="4" s="1"/>
  <c r="H25" i="4" s="1"/>
  <c r="I12" i="4"/>
  <c r="N13" i="4"/>
  <c r="P12" i="4"/>
  <c r="G14" i="4" l="1"/>
  <c r="G15" i="4" s="1"/>
  <c r="G16" i="4" s="1"/>
  <c r="G17" i="4" s="1"/>
  <c r="G18" i="4" s="1"/>
  <c r="G19" i="4" s="1"/>
  <c r="G20" i="4" s="1"/>
  <c r="G21" i="4" s="1"/>
  <c r="G22" i="4" s="1"/>
  <c r="G23" i="4" s="1"/>
  <c r="G24" i="4" s="1"/>
  <c r="G25" i="4" s="1"/>
  <c r="I13" i="4"/>
  <c r="P13" i="4"/>
  <c r="N14" i="4"/>
  <c r="I14" i="4" l="1"/>
  <c r="P14" i="4"/>
  <c r="N15" i="4"/>
  <c r="I15" i="4" l="1"/>
  <c r="N16" i="4"/>
  <c r="P15" i="4"/>
  <c r="I16" i="4" l="1"/>
  <c r="N17" i="4"/>
  <c r="P16" i="4"/>
  <c r="I17" i="4" l="1"/>
  <c r="N18" i="4"/>
  <c r="P17" i="4"/>
  <c r="I18" i="4" l="1"/>
  <c r="N19" i="4"/>
  <c r="P18" i="4"/>
  <c r="I19" i="4" l="1"/>
  <c r="N20" i="4"/>
  <c r="P19" i="4"/>
  <c r="I20" i="4" l="1"/>
  <c r="N21" i="4"/>
  <c r="P20" i="4"/>
  <c r="I21" i="4" l="1"/>
  <c r="N22" i="4"/>
  <c r="P21" i="4"/>
  <c r="I22" i="4" l="1"/>
  <c r="N23" i="4"/>
  <c r="P22" i="4"/>
  <c r="I24" i="4" l="1"/>
  <c r="I23" i="4"/>
  <c r="I25" i="4"/>
  <c r="N24" i="4"/>
  <c r="P24" i="4" s="1"/>
  <c r="P23" i="4"/>
</calcChain>
</file>

<file path=xl/comments1.xml><?xml version="1.0" encoding="utf-8"?>
<comments xmlns="http://schemas.openxmlformats.org/spreadsheetml/2006/main">
  <authors>
    <author>作者</author>
  </authors>
  <commentList>
    <comment ref="C1" authorId="0" shapeId="0">
      <text>
        <r>
          <rPr>
            <sz val="9"/>
            <color indexed="81"/>
            <rFont val="宋体"/>
            <family val="3"/>
            <charset val="134"/>
          </rPr>
          <t>x个碎片,宝箱id,开出红装显示用概率;x个碎片,宝箱id,开出红装显示用概率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物品ID，数量;物品ID，数量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物品ID，数量;物品ID，数量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<sst xmlns="http://schemas.openxmlformats.org/spreadsheetml/2006/main" count="647" uniqueCount="180">
  <si>
    <t>ID</t>
    <phoneticPr fontId="1" type="noConversion"/>
  </si>
  <si>
    <t>宝箱名称</t>
    <phoneticPr fontId="1" type="noConversion"/>
  </si>
  <si>
    <t>奖励物品</t>
    <phoneticPr fontId="1" type="noConversion"/>
  </si>
  <si>
    <t>需要守护时间(s)</t>
    <phoneticPr fontId="1" type="noConversion"/>
  </si>
  <si>
    <t>宝箱ICO</t>
    <phoneticPr fontId="1" type="noConversion"/>
  </si>
  <si>
    <t>描述</t>
    <phoneticPr fontId="1" type="noConversion"/>
  </si>
  <si>
    <t>id</t>
    <phoneticPr fontId="1" type="noConversion"/>
  </si>
  <si>
    <t>name</t>
    <phoneticPr fontId="1" type="noConversion"/>
  </si>
  <si>
    <t>desc</t>
    <phoneticPr fontId="1" type="noConversion"/>
  </si>
  <si>
    <t>iconId</t>
    <phoneticPr fontId="1" type="noConversion"/>
  </si>
  <si>
    <t>guardTime</t>
    <phoneticPr fontId="1" type="noConversion"/>
  </si>
  <si>
    <t>1.boss进度与人物等级的关系</t>
    <phoneticPr fontId="1" type="noConversion"/>
  </si>
  <si>
    <t>2.确定发放物品.定一套屌的装备用于新投放.</t>
    <phoneticPr fontId="1" type="noConversion"/>
  </si>
  <si>
    <t>3装备凑齐期望在一个月左右</t>
    <phoneticPr fontId="1" type="noConversion"/>
  </si>
  <si>
    <t>投放时间(天)</t>
    <phoneticPr fontId="1" type="noConversion"/>
  </si>
  <si>
    <t>隐姓埋名</t>
    <phoneticPr fontId="1" type="noConversion"/>
  </si>
  <si>
    <t>4.通过秘宝价值，确定玩家打的次数和成本。这里不需要太控制，只要保证抢夺秘宝成本不要过低就行。</t>
    <phoneticPr fontId="1" type="noConversion"/>
  </si>
  <si>
    <t>江湖密探</t>
    <phoneticPr fontId="1" type="noConversion"/>
  </si>
  <si>
    <t>变量</t>
    <phoneticPr fontId="1" type="noConversion"/>
  </si>
  <si>
    <t>售价</t>
    <phoneticPr fontId="1" type="noConversion"/>
  </si>
  <si>
    <t>购买次数</t>
    <phoneticPr fontId="1" type="noConversion"/>
  </si>
  <si>
    <t>累积消费</t>
    <phoneticPr fontId="1" type="noConversion"/>
  </si>
  <si>
    <t>寻人期望</t>
    <phoneticPr fontId="1" type="noConversion"/>
  </si>
  <si>
    <t>总隐秘时间</t>
    <phoneticPr fontId="1" type="noConversion"/>
  </si>
  <si>
    <t>允许隐秘比值</t>
    <phoneticPr fontId="1" type="noConversion"/>
  </si>
  <si>
    <t>隐秘分钟</t>
    <phoneticPr fontId="1" type="noConversion"/>
  </si>
  <si>
    <t>开启分钟</t>
    <phoneticPr fontId="1" type="noConversion"/>
  </si>
  <si>
    <t>权重和为10000</t>
    <phoneticPr fontId="1" type="noConversion"/>
  </si>
  <si>
    <t>items</t>
    <phoneticPr fontId="1" type="noConversion"/>
  </si>
  <si>
    <t>隐秘概率80%</t>
    <phoneticPr fontId="1" type="noConversion"/>
  </si>
  <si>
    <t>密探概率20%</t>
    <phoneticPr fontId="1" type="noConversion"/>
  </si>
  <si>
    <t>4%期望概率搜索到</t>
    <phoneticPr fontId="1" type="noConversion"/>
  </si>
  <si>
    <t>消耗平占主物品价值比</t>
    <phoneticPr fontId="1" type="noConversion"/>
  </si>
  <si>
    <t>50%-75%</t>
    <phoneticPr fontId="1" type="noConversion"/>
  </si>
  <si>
    <t>投放物品</t>
    <phoneticPr fontId="1" type="noConversion"/>
  </si>
  <si>
    <t>物品单价</t>
    <phoneticPr fontId="1" type="noConversion"/>
  </si>
  <si>
    <t>投放数量</t>
    <phoneticPr fontId="1" type="noConversion"/>
  </si>
  <si>
    <t>物品价值</t>
    <phoneticPr fontId="1" type="noConversion"/>
  </si>
  <si>
    <t>投放概率</t>
    <phoneticPr fontId="1" type="noConversion"/>
  </si>
  <si>
    <t>总概率</t>
    <phoneticPr fontId="1" type="noConversion"/>
  </si>
  <si>
    <t>战士武器</t>
    <phoneticPr fontId="1" type="noConversion"/>
  </si>
  <si>
    <t>战士衣服</t>
    <phoneticPr fontId="1" type="noConversion"/>
  </si>
  <si>
    <t>战士头盔</t>
    <phoneticPr fontId="1" type="noConversion"/>
  </si>
  <si>
    <t>战士项链</t>
    <phoneticPr fontId="1" type="noConversion"/>
  </si>
  <si>
    <t>战士戒指</t>
    <phoneticPr fontId="1" type="noConversion"/>
  </si>
  <si>
    <t>战士饰品</t>
    <phoneticPr fontId="1" type="noConversion"/>
  </si>
  <si>
    <t>法师武器</t>
    <phoneticPr fontId="1" type="noConversion"/>
  </si>
  <si>
    <t>法师衣服</t>
    <phoneticPr fontId="1" type="noConversion"/>
  </si>
  <si>
    <t>法师头盔</t>
    <phoneticPr fontId="1" type="noConversion"/>
  </si>
  <si>
    <t>法师项链</t>
    <phoneticPr fontId="1" type="noConversion"/>
  </si>
  <si>
    <t>法师戒指</t>
    <phoneticPr fontId="1" type="noConversion"/>
  </si>
  <si>
    <t>法师饰品</t>
    <phoneticPr fontId="1" type="noConversion"/>
  </si>
  <si>
    <t>道士武器</t>
    <phoneticPr fontId="1" type="noConversion"/>
  </si>
  <si>
    <t>道士衣服</t>
    <phoneticPr fontId="1" type="noConversion"/>
  </si>
  <si>
    <t>道士头盔</t>
    <phoneticPr fontId="1" type="noConversion"/>
  </si>
  <si>
    <t>道士项链</t>
    <phoneticPr fontId="1" type="noConversion"/>
  </si>
  <si>
    <t>道士戒指</t>
    <phoneticPr fontId="1" type="noConversion"/>
  </si>
  <si>
    <t>道士饰品</t>
    <phoneticPr fontId="1" type="noConversion"/>
  </si>
  <si>
    <t>妖莲</t>
    <phoneticPr fontId="1" type="noConversion"/>
  </si>
  <si>
    <t>元神碎片</t>
    <phoneticPr fontId="1" type="noConversion"/>
  </si>
  <si>
    <t>天神碎片</t>
    <phoneticPr fontId="1" type="noConversion"/>
  </si>
  <si>
    <t>魔神碎片</t>
    <phoneticPr fontId="1" type="noConversion"/>
  </si>
  <si>
    <t>升星石</t>
    <phoneticPr fontId="1" type="noConversion"/>
  </si>
  <si>
    <t>勋章碎片</t>
    <phoneticPr fontId="1" type="noConversion"/>
  </si>
  <si>
    <t>100等级</t>
    <phoneticPr fontId="1" type="noConversion"/>
  </si>
  <si>
    <t>120等级</t>
    <phoneticPr fontId="1" type="noConversion"/>
  </si>
  <si>
    <t>强化石</t>
    <phoneticPr fontId="1" type="noConversion"/>
  </si>
  <si>
    <t>110等级</t>
    <phoneticPr fontId="1" type="noConversion"/>
  </si>
  <si>
    <t>130等级</t>
    <phoneticPr fontId="1" type="noConversion"/>
  </si>
  <si>
    <t>140等级</t>
    <phoneticPr fontId="1" type="noConversion"/>
  </si>
  <si>
    <t>150等级</t>
    <phoneticPr fontId="1" type="noConversion"/>
  </si>
  <si>
    <t>160等级</t>
    <phoneticPr fontId="1" type="noConversion"/>
  </si>
  <si>
    <t>170等级</t>
    <phoneticPr fontId="1" type="noConversion"/>
  </si>
  <si>
    <t>180等级</t>
    <phoneticPr fontId="1" type="noConversion"/>
  </si>
  <si>
    <t>190等级</t>
    <phoneticPr fontId="1" type="noConversion"/>
  </si>
  <si>
    <t>200等级</t>
    <phoneticPr fontId="1" type="noConversion"/>
  </si>
  <si>
    <t>5.隐性埋名，鼓励玩家多买，由于还是能被江湖密探搜到，所以会变成两边消耗的矛与盾游戏。</t>
    <phoneticPr fontId="1" type="noConversion"/>
  </si>
  <si>
    <t>6.通过多次消耗</t>
    <phoneticPr fontId="1" type="noConversion"/>
  </si>
  <si>
    <t>玉玺龙箱一阶碎片</t>
    <phoneticPr fontId="1" type="noConversion"/>
  </si>
  <si>
    <t>玉玺龙箱二阶碎片</t>
    <phoneticPr fontId="1" type="noConversion"/>
  </si>
  <si>
    <t>玉玺龙箱三阶碎片</t>
    <phoneticPr fontId="1" type="noConversion"/>
  </si>
  <si>
    <t>玉玺龙箱四阶碎片</t>
    <phoneticPr fontId="1" type="noConversion"/>
  </si>
  <si>
    <t>玉玺龙箱五阶碎片</t>
    <phoneticPr fontId="1" type="noConversion"/>
  </si>
  <si>
    <t>玉玺龙箱六阶碎片</t>
    <phoneticPr fontId="1" type="noConversion"/>
  </si>
  <si>
    <t>玉玺龙箱七阶碎片</t>
    <phoneticPr fontId="1" type="noConversion"/>
  </si>
  <si>
    <t>玉玺龙箱八阶碎片</t>
    <phoneticPr fontId="1" type="noConversion"/>
  </si>
  <si>
    <t>玉玺龙箱九阶碎片</t>
    <phoneticPr fontId="1" type="noConversion"/>
  </si>
  <si>
    <t>玉玺龙箱十阶碎片</t>
    <phoneticPr fontId="1" type="noConversion"/>
  </si>
  <si>
    <t>玉玺龙箱十一阶碎片</t>
    <phoneticPr fontId="1" type="noConversion"/>
  </si>
  <si>
    <t>开出红装概率 40%</t>
    <phoneticPr fontId="1" type="noConversion"/>
  </si>
  <si>
    <t>开出红装概率 40%</t>
    <phoneticPr fontId="1" type="noConversion"/>
  </si>
  <si>
    <t>投放碎片件数</t>
    <phoneticPr fontId="1" type="noConversion"/>
  </si>
  <si>
    <t>平均日投放件数</t>
    <phoneticPr fontId="1" type="noConversion"/>
  </si>
  <si>
    <t>碎片投放</t>
    <phoneticPr fontId="1" type="noConversion"/>
  </si>
  <si>
    <t>需要的碎片合成数量</t>
    <phoneticPr fontId="1" type="noConversion"/>
  </si>
  <si>
    <t>品质</t>
    <phoneticPr fontId="1" type="noConversion"/>
  </si>
  <si>
    <t>橙</t>
    <phoneticPr fontId="1" type="noConversion"/>
  </si>
  <si>
    <t>紫</t>
    <phoneticPr fontId="1" type="noConversion"/>
  </si>
  <si>
    <t>蓝</t>
    <phoneticPr fontId="1" type="noConversion"/>
  </si>
  <si>
    <t>绿</t>
    <phoneticPr fontId="1" type="noConversion"/>
  </si>
  <si>
    <t>红装概率</t>
    <phoneticPr fontId="1" type="noConversion"/>
  </si>
  <si>
    <t>一个秘宝合成所需碎片</t>
    <phoneticPr fontId="1" type="noConversion"/>
  </si>
  <si>
    <t>其他奖励获取比例</t>
    <phoneticPr fontId="1" type="noConversion"/>
  </si>
  <si>
    <t>红装单件概率</t>
    <phoneticPr fontId="1" type="noConversion"/>
  </si>
  <si>
    <t>消耗品单件概率</t>
    <phoneticPr fontId="1" type="noConversion"/>
  </si>
  <si>
    <t>611011,1,389;612011,1,389;613011,1,389;614011,1,389;615011,1,389;616011,1,389;
621011,1,389;622011,1,389;623011,1,389;624011,1,389;625011,1,389;626011,1,389;
631011,1,389;632011,1,389;633011,1,389;634011,1,389;635011,1,389;636011,1,389;
45,350,500;1070,100,500;1071,100,500;1072,100,500;19,300,500;18,8000,500</t>
  </si>
  <si>
    <t>611012,1,389;612012,1,389;613012,1,389;614012,1,389;615012,1,389;616012,1,389;
621012,1,389;622012,1,389;623012,1,389;624012,1,389;625012,1,389;626012,1,389;
631012,1,389;632012,1,389;633012,1,389;634012,1,389;635012,1,389;636012,1,389;
45,400,500;1070,150,500;1071,150,500;1072,150,500;19,400,500;18,10000,500</t>
  </si>
  <si>
    <t>611013,1,389;612013,1,389;613013,1,389;614013,1,389;615013,1,389;616013,1,389;
621013,1,389;622013,1,389;623013,1,389;624013,1,389;625013,1,389;626013,1,389;
631013,1,389;632013,1,389;633013,1,389;634013,1,389;635013,1,389;636013,1,389;
45,500,500;1070,160,500;1071,160,500;1072,160,500;19,500,500;18,12500,500</t>
  </si>
  <si>
    <t>611014,1,389;612014,1,389;613014,1,389;614014,1,389;615014,1,389;616014,1,389;
621014,1,389;622014,1,389;623014,1,389;624014,1,389;625014,1,389;626014,1,389;
631014,1,389;632014,1,389;633014,1,389;634014,1,389;635014,1,389;636014,1,389;
45,600,500;1070,200,500;1071,200,500;1072,200,500;19,600,500;52,7500,500</t>
  </si>
  <si>
    <t>611016,1,389;612016,1,389;613016,1,389;614016,1,389;615016,1,389;616016,1,389;
621016,1,389;622016,1,389;623016,1,389;624016,1,389;625016,1,389;626016,1,389;
631016,1,389;632016,1,389;633016,1,389;634016,1,389;635016,1,389;636016,1,389;
45,850,500;1070,300,500;1071,300,500;1072,300,500;19,800,500;52,8500,500</t>
  </si>
  <si>
    <t>611017,1,389;612017,1,389;613017,1,389;614017,1,389;615017,1,389;616017,1,389;
621017,1,389;622017,1,389;623017,1,389;624017,1,389;625017,1,389;626017,1,389;
631017,1,389;632017,1,389;633017,1,389;634017,1,389;635017,1,389;636017,1,389;
45,900,500;1070,300,500;1071,300,500;1072,300,500;19,800,500;52,9000,500</t>
  </si>
  <si>
    <t>611018,1,389;612018,1,389;613018,1,389;614018,1,389;615018,1,389;616018,1,389;
621018,1,389;622018,1,389;623018,1,389;624018,1,389;625018,1,389;626018,1,389;
631018,1,389;632018,1,389;633018,1,389;634018,1,389;635018,1,389;636018,1,389;
45,930,500;1070,320,500;1071,320,500;1072,320,500;19,900,500;52,9500,500</t>
  </si>
  <si>
    <t>611019,1,389;612019,1,389;613019,1,389;614019,1,389;615019,1,389;616019,1,389;
621019,1,389;622019,1,389;623019,1,389;624019,1,389;625019,1,389;626019,1,389;
631019,1,389;632019,1,389;633019,1,389;634019,1,389;635019,1,389;636019,1,389;
45,1000,500;1070,350,500;1071,350,500;1072,350,500;19,1000,500;52,10000,500</t>
  </si>
  <si>
    <t>611020,1,389;612020,1,389;613020,1,389;614020,1,389;615020,1,389;616020,1,389;
621020,1,389;622020,1,389;623020,1,389;624020,1,389;625020,1,389;626020,1,389;
631020,1,389;632020,1,389;633020,1,389;634020,1,389;635020,1,389;636020,1,389;
45,1000,500;1070,400,500;1071,400,500;1072,400,500;19,1000,500;52,10000,500</t>
  </si>
  <si>
    <t>611011,1,139;612011,1,139;613011,1,139;614011,1,139;615011,1,139;616011,1,139;
621011,1,139;622011,1,139;623011,1,139;624011,1,139;625011,1,139;626011,1,139;
631011,1,139;632011,1,139;633011,1,139;634011,1,139;635011,1,139;636011,1,139;
45,260,500;1070,75,500;1071,75,500;1072,75,500;19,300,400;18,6000,500</t>
    <phoneticPr fontId="1" type="noConversion"/>
  </si>
  <si>
    <t xml:space="preserve">
45,88,1667;1070,25,1667;1071,25,1667;1072,25,1667;19,75,1667;18,2000,1667</t>
    <phoneticPr fontId="1" type="noConversion"/>
  </si>
  <si>
    <t xml:space="preserve">
45,18,1667;1070,5,1667;1071,5,1667;1072,5,1667;19,15,1667;18,40,1667</t>
    <phoneticPr fontId="1" type="noConversion"/>
  </si>
  <si>
    <t>611012,1,139;612012,1,139;613012,1,139;614012,1,139;615012,1,139;616012,1,139;
621012,1,139;622012,1,139;623012,1,139;624012,1,139;625012,1,139;626012,1,139;
631012,1,139;632012,1,139;633012,1,139;634012,1,139;635012,1,139;636012,1,139;
45,300,500;1070,115,500;1071,115,500;1072,115,500;19,300,500;18,7500,500</t>
    <phoneticPr fontId="1" type="noConversion"/>
  </si>
  <si>
    <t>45,100,1667;1070,40,1667;1071,40,1667;1072,40,1667;19,100,1667;18,2500,1667</t>
    <phoneticPr fontId="1" type="noConversion"/>
  </si>
  <si>
    <t>45,20,1667;1070,8,1667;1071,8,1667;1072,8,1667;19,20,1667;18,500,1667</t>
    <phoneticPr fontId="1" type="noConversion"/>
  </si>
  <si>
    <t>611013,1,139;612013,1,139;613013,1,139;614013,1,139;615013,1,139;616013,1,139;
621013,1,139;622013,1,139;623013,1,139;624013,1,139;625013,1,139;626013,1,139;
631013,1,139;632013,1,139;633013,1,139;634013,1,139;635013,1,139;636013,1,139;
45,400,500;1070,120,500;1071,120,500;1072,120,500;19,400,500;18,9375,500</t>
    <phoneticPr fontId="1" type="noConversion"/>
  </si>
  <si>
    <t xml:space="preserve">
45,100,1667;1070,40,1667;1071,40,1667;1072,40,1667;19,100,1667;18,3125,1667</t>
    <phoneticPr fontId="1" type="noConversion"/>
  </si>
  <si>
    <t xml:space="preserve">
45,25,1667;1070,8,1667;1071,8,1667;1072,8,1667;19,25,1667;18,625,1667</t>
    <phoneticPr fontId="1" type="noConversion"/>
  </si>
  <si>
    <t>611014,1,139;612014,1,139;613014,1,139;614014,1,139;615014,1,139;616014,1,139;
621014,1,139;622014,1,139;623014,1,139;624014,1,139;625014,1,139;626014,1,139;
631014,1,139;632014,1,139;633014,1,139;634014,1,139;635014,1,139;636014,1,139;
45,400,500;1070,150,500;1071,150,500;1072,150,500;19,400,500;52,5000,500</t>
    <phoneticPr fontId="1" type="noConversion"/>
  </si>
  <si>
    <t xml:space="preserve">
45,200,1667;1070,50,1667;1071,50,1667;1072,50,1667;19,200,1667;52,2500,1667</t>
    <phoneticPr fontId="1" type="noConversion"/>
  </si>
  <si>
    <t xml:space="preserve">
45,30,1667;1070,10,1667;1071,10,1667;1072,10,1667;19,30,1667;52,375,1667</t>
    <phoneticPr fontId="1" type="noConversion"/>
  </si>
  <si>
    <t>611015,1,389;612015,1,389;613015,1,389;614015,1,389;615015,1,389;616015,1,389;
621015,1,389;622015,1,389;623015,1,389;624015,1,389;625015,1,389;626015,1,389;
631015,1,389;632015,1,389;633015,1,389;634015,1,389;635015,1,389;636015,1,389;
45,700,500;1070,250,500;1071,250,500;1072,250,500;19,700,500;52,8000,500</t>
    <phoneticPr fontId="1" type="noConversion"/>
  </si>
  <si>
    <t>611015,1,139;612015,1,139;613015,1,139;614015,1,139;615015,1,139;616015,1,139;
621015,1,139;622015,1,139;623015,1,139;624015,1,139;625015,1,139;626015,1,139;
631015,1,139;632015,1,139;633015,1,139;634015,1,139;635015,1,139;636015,1,139;
45,525,500;1070,188,500;1071,188,500;1072,188,500;19,525,500;52,6000,500</t>
    <phoneticPr fontId="1" type="noConversion"/>
  </si>
  <si>
    <t>45,175,1667;1070,75,1667;1071,75,1667;1072,75,1667;19,175,1667;52,40,1667</t>
    <phoneticPr fontId="1" type="noConversion"/>
  </si>
  <si>
    <t>45,35,1667;1070,13,1667;1071,13,1667;1072,13,1667;19,35,1667;52,400,1667</t>
    <phoneticPr fontId="1" type="noConversion"/>
  </si>
  <si>
    <t>611016,1,139;612016,1,139;613016,1,139;614016,1,139;615016,1,139;616016,1,139;
621016,1,139;622016,1,139;623016,1,139;624016,1,139;625016,1,139;626016,1,139;
631016,1,139;632016,1,139;633016,1,139;634016,1,139;635016,1,139;636016,1,139;
45,638,500;1070,225,500;1071,225,500;1072,225,500;19,600,500;52,6375,500</t>
    <phoneticPr fontId="1" type="noConversion"/>
  </si>
  <si>
    <t xml:space="preserve">
45,215,1667;1070,75,1667;1071,75,1667;1072,75,1667;19,200,1667;52,2125,1667</t>
    <phoneticPr fontId="1" type="noConversion"/>
  </si>
  <si>
    <t xml:space="preserve">
45,45,1667;1070,15,1667;1071,15,1667;1072,15,1667;19,40,1667;52,425,1667</t>
    <phoneticPr fontId="1" type="noConversion"/>
  </si>
  <si>
    <t>611017,1,139;612017,1,139;613017,1,139;614017,1,139;615017,1,139;616017,1,139;
621017,1,139;622017,1,139;623017,1,139;624017,1,139;625017,1,139;626017,1,139;
631017,1,139;632017,1,139;633017,1,139;634017,1,139;635017,1,139;636017,1,139;
45,675,500;1070,225,500;1071,225,500;1072,225,500;19,600,500;52,7000,500</t>
    <phoneticPr fontId="1" type="noConversion"/>
  </si>
  <si>
    <t>45,225,1667;1070,75,1667;1071,75,1667;1072,75,1667;19,200,1667;52,2250,1667</t>
    <phoneticPr fontId="1" type="noConversion"/>
  </si>
  <si>
    <t>45,45,1667;1070,15,1667;1071,15,1667;1072,15,1667;19,10,1667;52,40,1667</t>
    <phoneticPr fontId="1" type="noConversion"/>
  </si>
  <si>
    <t>611018,1,139;612018,1,139;613018,1,139;614018,1,139;615018,1,139;616018,1,139;
621018,1,139;622018,1,139;623018,1,139;624018,1,139;625018,1,139;626018,1,139;
631018,1,139;632018,1,139;633018,1,139;634018,1,139;635018,1,139;636018,1,139;
45,699,500;1070,240,500;1071,240,500;1072,240,500;19,675,500;52,7125,500</t>
    <phoneticPr fontId="1" type="noConversion"/>
  </si>
  <si>
    <t>45,235,1667;1070,80,1667;1071,80,1667;1072,80,1667;19,225,1667;52,2375,1667</t>
    <phoneticPr fontId="1" type="noConversion"/>
  </si>
  <si>
    <t>45,48,1667;1070,16,1667;1071,16,1667;1072,16,1667;19,45,1667;52,475,1667</t>
    <phoneticPr fontId="1" type="noConversion"/>
  </si>
  <si>
    <t>611019,1,139;612019,1,139;613019,1,139;614019,1,139;615019,1,139;616019,1,139;
621019,1,139;622019,1,139;623019,1,139;624019,1,139;625019,1,139;626019,1,139;
631019,1,139;632019,1,139;633019,1,139;634019,1,139;635019,1,139;636019,1,139;
45,750,500;1070,260,500;1071,260,500;1072,260,500;19,7500,500;52,7500,500</t>
    <phoneticPr fontId="1" type="noConversion"/>
  </si>
  <si>
    <t>45,250,1667;1070,88,1667;1071,88,1667;1072,88,1667;19,250,1667;52,2500,1667</t>
    <phoneticPr fontId="1" type="noConversion"/>
  </si>
  <si>
    <t>45,50,1667;1070,18,1667;1071,18,1667;1072,18,1667;19,50,1667;52,500,1667</t>
    <phoneticPr fontId="1" type="noConversion"/>
  </si>
  <si>
    <t>611020,1,139;612020,1,139;613020,1,139;614020,1,139;615020,1,139;616020,1,139;
621020,1,139;622020,1,139;623020,1,139;624020,1,139;625020,1,139;626020,1,139;
631020,1,139;632020,1,139;633020,1,139;634020,1,139;635020,1,139;636020,1,139;
45,750,500;1070,300,500;1071,300,500;1072,300,500;19,7500,500;52,7500,500</t>
    <phoneticPr fontId="1" type="noConversion"/>
  </si>
  <si>
    <t>45,250,1667;1070,100,1667;1071,100,1667;1072,100,1667;19,250,1667;52,2500,1667</t>
    <phoneticPr fontId="1" type="noConversion"/>
  </si>
  <si>
    <t>45,50,1667;1070,20,1667;1071,20,1667;1072,2400,1667;19,50,1667;52,500,1667</t>
    <phoneticPr fontId="1" type="noConversion"/>
  </si>
  <si>
    <t>20,7001,70;11,7002,25;5,7003,0;1,7004,0</t>
    <phoneticPr fontId="1" type="noConversion"/>
  </si>
  <si>
    <t>20,7009,70;11,7010,25;5,7011,0;1,7012,0</t>
    <phoneticPr fontId="1" type="noConversion"/>
  </si>
  <si>
    <t>20,7013,70;11,7014,25;5,7015,0;1,7016,0</t>
    <phoneticPr fontId="1" type="noConversion"/>
  </si>
  <si>
    <t>20,7017,70;11,7018,25;5,7019,0;1,7020,0</t>
    <phoneticPr fontId="1" type="noConversion"/>
  </si>
  <si>
    <t>20,7021,70;11,7022,25;5,7023,0;1,7024,0</t>
    <phoneticPr fontId="1" type="noConversion"/>
  </si>
  <si>
    <t>20,7025,70;11,7026,25;5,7027,0;1,7028,0</t>
    <phoneticPr fontId="1" type="noConversion"/>
  </si>
  <si>
    <t>20,7029,70;11,7030,25;5,7031,0;1,7032,0</t>
    <phoneticPr fontId="1" type="noConversion"/>
  </si>
  <si>
    <t>20,7037,70;11,7038,25;5,7039,0;1,7040,0</t>
    <phoneticPr fontId="1" type="noConversion"/>
  </si>
  <si>
    <t>20,7041,70;11,7042,25;5,7043,0;1,7044,0</t>
    <phoneticPr fontId="1" type="noConversion"/>
  </si>
  <si>
    <t>20,7033,70;11,7034,25;5,7035,0;1,7036,0</t>
    <phoneticPr fontId="1" type="noConversion"/>
  </si>
  <si>
    <t>羽毛</t>
    <phoneticPr fontId="1" type="noConversion"/>
  </si>
  <si>
    <t>勋章碎片</t>
    <phoneticPr fontId="1" type="noConversion"/>
  </si>
  <si>
    <t>中R：1E 金币存量</t>
    <phoneticPr fontId="1" type="noConversion"/>
  </si>
  <si>
    <t>大R：3E 金币存量</t>
    <phoneticPr fontId="1" type="noConversion"/>
  </si>
  <si>
    <t>小R：5kw金币存量</t>
    <phoneticPr fontId="1" type="noConversion"/>
  </si>
  <si>
    <t>金币存量</t>
    <phoneticPr fontId="1" type="noConversion"/>
  </si>
  <si>
    <t>可抽奖次数</t>
    <phoneticPr fontId="1" type="noConversion"/>
  </si>
  <si>
    <t>阉割版常规龙箱</t>
    <phoneticPr fontId="1" type="noConversion"/>
  </si>
  <si>
    <t>橙色</t>
    <phoneticPr fontId="1" type="noConversion"/>
  </si>
  <si>
    <t>紫色</t>
    <phoneticPr fontId="1" type="noConversion"/>
  </si>
  <si>
    <t>蓝色</t>
    <phoneticPr fontId="1" type="noConversion"/>
  </si>
  <si>
    <t>元宝：金币</t>
    <phoneticPr fontId="1" type="noConversion"/>
  </si>
  <si>
    <t>10000:2.5</t>
    <phoneticPr fontId="1" type="noConversion"/>
  </si>
  <si>
    <t>抢购价格</t>
    <phoneticPr fontId="1" type="noConversion"/>
  </si>
  <si>
    <t>做成限时抢购</t>
    <phoneticPr fontId="1" type="noConversion"/>
  </si>
  <si>
    <t>20,7005,70;11,7006,25;5,7007,0;1,7008,0</t>
    <phoneticPr fontId="1" type="noConversion"/>
  </si>
  <si>
    <t>1,7050,0</t>
    <phoneticPr fontId="1" type="noConversion"/>
  </si>
  <si>
    <t>隐秘碎片</t>
    <phoneticPr fontId="1" type="noConversion"/>
  </si>
  <si>
    <t>真;常规龙箱</t>
    <phoneticPr fontId="1" type="noConversion"/>
  </si>
  <si>
    <t>真隐秘碎片</t>
    <phoneticPr fontId="1" type="noConversion"/>
  </si>
  <si>
    <t>1,7051,0</t>
    <phoneticPr fontId="1" type="noConversion"/>
  </si>
  <si>
    <t>元宝</t>
    <phoneticPr fontId="1" type="noConversion"/>
  </si>
  <si>
    <t>棒棒糖秘宝</t>
    <phoneticPr fontId="1" type="noConversion"/>
  </si>
  <si>
    <t>1,30,0</t>
    <phoneticPr fontId="1" type="noConversion"/>
  </si>
  <si>
    <t>（合成箱子需要碎片数量,合成物品id，红装概率）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</si>
</sst>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10" fontId="0" fillId="0" borderId="0" xfId="0" applyNumberFormat="1"/>
    <xf numFmtId="0" fontId="0" fillId="0" borderId="1" xfId="0" applyBorder="1"/>
    <xf numFmtId="10" fontId="0" fillId="0" borderId="1" xfId="0" applyNumberFormat="1" applyBorder="1"/>
    <xf numFmtId="0" fontId="4" fillId="2" borderId="1" xfId="0" applyFont="1" applyFill="1" applyBorder="1"/>
    <xf numFmtId="10" fontId="4" fillId="2" borderId="1" xfId="0" applyNumberFormat="1" applyFont="1" applyFill="1" applyBorder="1"/>
    <xf numFmtId="9" fontId="0" fillId="0" borderId="0" xfId="0" applyNumberFormat="1"/>
    <xf numFmtId="0" fontId="4" fillId="4" borderId="1" xfId="0" applyFont="1" applyFill="1" applyBorder="1"/>
    <xf numFmtId="10" fontId="4" fillId="4" borderId="1" xfId="0" applyNumberFormat="1" applyFont="1" applyFill="1" applyBorder="1"/>
    <xf numFmtId="0" fontId="0" fillId="3" borderId="1" xfId="0" applyFill="1" applyBorder="1"/>
    <xf numFmtId="0" fontId="0" fillId="3" borderId="1" xfId="0" applyNumberFormat="1" applyFill="1" applyBorder="1"/>
    <xf numFmtId="10" fontId="0" fillId="3" borderId="1" xfId="0" applyNumberFormat="1" applyFill="1" applyBorder="1"/>
    <xf numFmtId="0" fontId="0" fillId="5" borderId="1" xfId="0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0" fontId="0" fillId="7" borderId="1" xfId="0" applyFill="1" applyBorder="1"/>
    <xf numFmtId="0" fontId="0" fillId="8" borderId="1" xfId="0" applyFill="1" applyBorder="1"/>
    <xf numFmtId="9" fontId="0" fillId="8" borderId="1" xfId="0" applyNumberFormat="1" applyFill="1" applyBorder="1"/>
    <xf numFmtId="0" fontId="0" fillId="9" borderId="1" xfId="0" applyFill="1" applyBorder="1"/>
    <xf numFmtId="9" fontId="0" fillId="9" borderId="1" xfId="0" applyNumberFormat="1" applyFill="1" applyBorder="1"/>
    <xf numFmtId="0" fontId="0" fillId="10" borderId="1" xfId="0" applyFill="1" applyBorder="1"/>
    <xf numFmtId="9" fontId="0" fillId="10" borderId="1" xfId="0" applyNumberFormat="1" applyFill="1" applyBorder="1"/>
    <xf numFmtId="0" fontId="0" fillId="6" borderId="1" xfId="0" applyFill="1" applyBorder="1"/>
    <xf numFmtId="9" fontId="0" fillId="6" borderId="1" xfId="0" applyNumberFormat="1" applyFill="1" applyBorder="1"/>
    <xf numFmtId="0" fontId="4" fillId="10" borderId="1" xfId="0" applyFont="1" applyFill="1" applyBorder="1"/>
    <xf numFmtId="0" fontId="5" fillId="0" borderId="0" xfId="0" applyFont="1" applyFill="1"/>
    <xf numFmtId="0" fontId="6" fillId="11" borderId="0" xfId="0" applyFont="1" applyFill="1" applyAlignment="1">
      <alignment wrapText="1"/>
    </xf>
    <xf numFmtId="0" fontId="6" fillId="0" borderId="0" xfId="0" applyFont="1" applyFill="1" applyAlignment="1">
      <alignment wrapText="1"/>
    </xf>
    <xf numFmtId="0" fontId="6" fillId="10" borderId="0" xfId="0" applyFont="1" applyFill="1" applyAlignment="1">
      <alignment wrapText="1"/>
    </xf>
    <xf numFmtId="49" fontId="0" fillId="0" borderId="0" xfId="0" applyNumberFormat="1"/>
    <xf numFmtId="49" fontId="0" fillId="0" borderId="0" xfId="0" applyNumberFormat="1" applyAlignment="1">
      <alignment horizontal="left" vertical="top" wrapText="1"/>
    </xf>
    <xf numFmtId="49" fontId="0" fillId="0" borderId="0" xfId="0" applyNumberFormat="1" applyFill="1"/>
    <xf numFmtId="0" fontId="0" fillId="8" borderId="1" xfId="0" applyNumberFormat="1" applyFill="1" applyBorder="1"/>
    <xf numFmtId="10" fontId="0" fillId="8" borderId="1" xfId="0" applyNumberFormat="1" applyFill="1" applyBorder="1"/>
    <xf numFmtId="9" fontId="4" fillId="0" borderId="2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9" fontId="4" fillId="0" borderId="1" xfId="0" applyNumberFormat="1" applyFont="1" applyBorder="1" applyAlignment="1">
      <alignment horizontal="center" vertical="center"/>
    </xf>
    <xf numFmtId="9" fontId="4" fillId="0" borderId="3" xfId="0" applyNumberFormat="1" applyFont="1" applyBorder="1" applyAlignment="1">
      <alignment horizontal="center" vertical="center"/>
    </xf>
    <xf numFmtId="9" fontId="4" fillId="0" borderId="4" xfId="0" applyNumberFormat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16"/>
  <sheetViews>
    <sheetView tabSelected="1" workbookViewId="0">
      <selection activeCell="K13" sqref="K13"/>
    </sheetView>
  </sheetViews>
  <sheetFormatPr defaultRowHeight="13.5"/>
  <cols>
    <col min="2" max="2" width="17.125" customWidth="1"/>
    <col min="3" max="3" width="44.625" style="29" customWidth="1"/>
    <col min="4" max="4" width="16.375" bestFit="1" customWidth="1"/>
  </cols>
  <sheetData>
    <row r="1" spans="1:4">
      <c r="A1" t="s">
        <v>0</v>
      </c>
      <c r="B1" t="s">
        <v>1</v>
      </c>
      <c r="C1" s="29" t="s">
        <v>2</v>
      </c>
      <c r="D1" t="s">
        <v>3</v>
      </c>
    </row>
    <row r="2" spans="1:4">
      <c r="A2" t="s">
        <v>6</v>
      </c>
      <c r="B2" t="s">
        <v>7</v>
      </c>
      <c r="C2" s="29" t="s">
        <v>28</v>
      </c>
      <c r="D2" t="s">
        <v>10</v>
      </c>
    </row>
    <row r="3" spans="1:4">
      <c r="A3">
        <v>6001</v>
      </c>
      <c r="B3" t="s">
        <v>78</v>
      </c>
      <c r="C3" s="30" t="s">
        <v>145</v>
      </c>
      <c r="D3">
        <v>1200</v>
      </c>
    </row>
    <row r="4" spans="1:4">
      <c r="A4">
        <v>6002</v>
      </c>
      <c r="B4" t="s">
        <v>79</v>
      </c>
      <c r="C4" s="30" t="s">
        <v>170</v>
      </c>
      <c r="D4">
        <v>1200</v>
      </c>
    </row>
    <row r="5" spans="1:4">
      <c r="A5">
        <v>6003</v>
      </c>
      <c r="B5" t="s">
        <v>80</v>
      </c>
      <c r="C5" s="30" t="s">
        <v>146</v>
      </c>
      <c r="D5">
        <v>1200</v>
      </c>
    </row>
    <row r="6" spans="1:4">
      <c r="A6">
        <v>6004</v>
      </c>
      <c r="B6" t="s">
        <v>81</v>
      </c>
      <c r="C6" s="30" t="s">
        <v>147</v>
      </c>
      <c r="D6">
        <v>1200</v>
      </c>
    </row>
    <row r="7" spans="1:4">
      <c r="A7">
        <v>6005</v>
      </c>
      <c r="B7" t="s">
        <v>82</v>
      </c>
      <c r="C7" s="30" t="s">
        <v>148</v>
      </c>
      <c r="D7">
        <v>1200</v>
      </c>
    </row>
    <row r="8" spans="1:4">
      <c r="A8">
        <v>6006</v>
      </c>
      <c r="B8" t="s">
        <v>83</v>
      </c>
      <c r="C8" s="30" t="s">
        <v>149</v>
      </c>
      <c r="D8">
        <v>1200</v>
      </c>
    </row>
    <row r="9" spans="1:4">
      <c r="A9">
        <v>6007</v>
      </c>
      <c r="B9" t="s">
        <v>84</v>
      </c>
      <c r="C9" s="30" t="s">
        <v>150</v>
      </c>
      <c r="D9">
        <v>1200</v>
      </c>
    </row>
    <row r="10" spans="1:4">
      <c r="A10">
        <v>6008</v>
      </c>
      <c r="B10" t="s">
        <v>85</v>
      </c>
      <c r="C10" s="30" t="s">
        <v>151</v>
      </c>
      <c r="D10">
        <v>1200</v>
      </c>
    </row>
    <row r="11" spans="1:4">
      <c r="A11">
        <v>6009</v>
      </c>
      <c r="B11" t="s">
        <v>86</v>
      </c>
      <c r="C11" s="30" t="s">
        <v>154</v>
      </c>
      <c r="D11">
        <v>1200</v>
      </c>
    </row>
    <row r="12" spans="1:4">
      <c r="A12">
        <v>6010</v>
      </c>
      <c r="B12" t="s">
        <v>87</v>
      </c>
      <c r="C12" s="30" t="s">
        <v>152</v>
      </c>
      <c r="D12">
        <v>1200</v>
      </c>
    </row>
    <row r="13" spans="1:4">
      <c r="A13">
        <v>6011</v>
      </c>
      <c r="B13" t="s">
        <v>88</v>
      </c>
      <c r="C13" s="30" t="s">
        <v>153</v>
      </c>
      <c r="D13">
        <v>1200</v>
      </c>
    </row>
    <row r="14" spans="1:4">
      <c r="A14">
        <v>6020</v>
      </c>
      <c r="B14" t="s">
        <v>172</v>
      </c>
      <c r="C14" s="31" t="s">
        <v>171</v>
      </c>
      <c r="D14">
        <v>1200</v>
      </c>
    </row>
    <row r="15" spans="1:4">
      <c r="A15">
        <v>6021</v>
      </c>
      <c r="B15" t="s">
        <v>174</v>
      </c>
      <c r="C15" s="31" t="s">
        <v>175</v>
      </c>
      <c r="D15">
        <v>1200</v>
      </c>
    </row>
    <row r="16" spans="1:4">
      <c r="A16">
        <v>6022</v>
      </c>
      <c r="B16" t="s">
        <v>177</v>
      </c>
      <c r="C16" s="31" t="s">
        <v>178</v>
      </c>
      <c r="D16">
        <v>1200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70"/>
  <sheetViews>
    <sheetView topLeftCell="P22" workbookViewId="0">
      <selection activeCell="AA42" sqref="AA42"/>
    </sheetView>
  </sheetViews>
  <sheetFormatPr defaultRowHeight="13.5"/>
  <cols>
    <col min="1" max="1" width="14.375" customWidth="1"/>
    <col min="2" max="2" width="15.875" customWidth="1"/>
    <col min="3" max="3" width="16.125" customWidth="1"/>
    <col min="4" max="4" width="16.75" style="1" customWidth="1"/>
    <col min="7" max="7" width="14" customWidth="1"/>
    <col min="10" max="10" width="12.25" customWidth="1"/>
    <col min="17" max="17" width="10.25" style="1" customWidth="1"/>
    <col min="18" max="18" width="10" customWidth="1"/>
    <col min="19" max="19" width="19" customWidth="1"/>
    <col min="20" max="20" width="9.5" bestFit="1" customWidth="1"/>
    <col min="22" max="22" width="16.875" customWidth="1"/>
    <col min="23" max="23" width="12.75" customWidth="1"/>
    <col min="24" max="24" width="14.125" customWidth="1"/>
  </cols>
  <sheetData>
    <row r="1" spans="1:25">
      <c r="A1" t="s">
        <v>11</v>
      </c>
    </row>
    <row r="2" spans="1:25">
      <c r="A2" t="s">
        <v>12</v>
      </c>
    </row>
    <row r="3" spans="1:25">
      <c r="A3" t="s">
        <v>13</v>
      </c>
    </row>
    <row r="4" spans="1:25">
      <c r="A4" t="s">
        <v>16</v>
      </c>
    </row>
    <row r="5" spans="1:25">
      <c r="A5" t="s">
        <v>76</v>
      </c>
    </row>
    <row r="6" spans="1:25">
      <c r="A6" t="s">
        <v>77</v>
      </c>
    </row>
    <row r="7" spans="1:25">
      <c r="F7" t="s">
        <v>26</v>
      </c>
      <c r="G7" t="s">
        <v>24</v>
      </c>
      <c r="H7" t="s">
        <v>25</v>
      </c>
      <c r="J7" t="s">
        <v>29</v>
      </c>
      <c r="M7" t="s">
        <v>30</v>
      </c>
      <c r="O7" t="s">
        <v>31</v>
      </c>
    </row>
    <row r="8" spans="1:25">
      <c r="F8">
        <v>120</v>
      </c>
      <c r="G8">
        <v>0.3</v>
      </c>
      <c r="H8">
        <f>F8*G8</f>
        <v>36</v>
      </c>
      <c r="S8" t="s">
        <v>101</v>
      </c>
      <c r="T8">
        <v>20</v>
      </c>
    </row>
    <row r="9" spans="1:25">
      <c r="M9" t="s">
        <v>17</v>
      </c>
    </row>
    <row r="10" spans="1:25">
      <c r="F10" t="s">
        <v>15</v>
      </c>
      <c r="G10">
        <v>100</v>
      </c>
      <c r="H10">
        <v>1.1000000000000001</v>
      </c>
      <c r="J10">
        <v>5</v>
      </c>
      <c r="N10">
        <v>100</v>
      </c>
      <c r="O10">
        <v>30</v>
      </c>
      <c r="Q10" s="1">
        <v>0.04</v>
      </c>
      <c r="S10" t="s">
        <v>93</v>
      </c>
      <c r="W10">
        <v>18</v>
      </c>
      <c r="X10">
        <v>6</v>
      </c>
    </row>
    <row r="11" spans="1:25">
      <c r="A11" s="4" t="s">
        <v>14</v>
      </c>
      <c r="B11" s="4" t="s">
        <v>91</v>
      </c>
      <c r="C11" s="4" t="s">
        <v>92</v>
      </c>
      <c r="F11" s="4" t="s">
        <v>20</v>
      </c>
      <c r="G11" s="4" t="s">
        <v>19</v>
      </c>
      <c r="H11" s="4" t="s">
        <v>18</v>
      </c>
      <c r="I11" s="4" t="s">
        <v>21</v>
      </c>
      <c r="J11" s="4" t="s">
        <v>23</v>
      </c>
      <c r="M11" s="4" t="s">
        <v>20</v>
      </c>
      <c r="N11" s="4" t="s">
        <v>19</v>
      </c>
      <c r="O11" s="4" t="s">
        <v>18</v>
      </c>
      <c r="P11" s="4" t="s">
        <v>21</v>
      </c>
      <c r="Q11" s="5" t="s">
        <v>22</v>
      </c>
      <c r="S11" s="4" t="s">
        <v>94</v>
      </c>
      <c r="T11" s="4" t="s">
        <v>95</v>
      </c>
      <c r="U11" s="4" t="s">
        <v>100</v>
      </c>
      <c r="V11" s="4" t="s">
        <v>102</v>
      </c>
      <c r="W11" s="4" t="s">
        <v>103</v>
      </c>
      <c r="X11" s="24" t="s">
        <v>104</v>
      </c>
    </row>
    <row r="12" spans="1:25">
      <c r="A12" s="2">
        <v>30</v>
      </c>
      <c r="B12" s="2">
        <f>A12*20</f>
        <v>600</v>
      </c>
      <c r="C12" s="2">
        <f>B12/A12</f>
        <v>20</v>
      </c>
      <c r="F12" s="2">
        <v>1</v>
      </c>
      <c r="G12" s="2">
        <f>G10</f>
        <v>100</v>
      </c>
      <c r="H12" s="2">
        <f>H10</f>
        <v>1.1000000000000001</v>
      </c>
      <c r="I12" s="2">
        <f>G12</f>
        <v>100</v>
      </c>
      <c r="J12" s="2">
        <f>J10</f>
        <v>5</v>
      </c>
      <c r="M12" s="2">
        <v>1</v>
      </c>
      <c r="N12" s="2">
        <f>N10</f>
        <v>100</v>
      </c>
      <c r="O12" s="2">
        <f>O10</f>
        <v>30</v>
      </c>
      <c r="P12" s="2">
        <f>N12</f>
        <v>100</v>
      </c>
      <c r="Q12" s="3">
        <v>0.12</v>
      </c>
      <c r="S12" s="16">
        <v>20</v>
      </c>
      <c r="T12" s="16" t="s">
        <v>96</v>
      </c>
      <c r="U12" s="17">
        <v>0.7</v>
      </c>
      <c r="V12" s="17">
        <v>1</v>
      </c>
      <c r="W12" s="3">
        <f>U12/W10</f>
        <v>3.888888888888889E-2</v>
      </c>
      <c r="X12" s="3">
        <f>(1-U12)/X10</f>
        <v>5.000000000000001E-2</v>
      </c>
      <c r="Y12">
        <f>W12*W10+X12*X10</f>
        <v>1</v>
      </c>
    </row>
    <row r="13" spans="1:25">
      <c r="A13" s="15">
        <v>45</v>
      </c>
      <c r="B13" s="15">
        <f t="shared" ref="B13:B18" si="0">A13*20</f>
        <v>900</v>
      </c>
      <c r="C13" s="15">
        <f t="shared" ref="C13:C18" si="1">B13/A13</f>
        <v>20</v>
      </c>
      <c r="F13" s="2">
        <v>2</v>
      </c>
      <c r="G13" s="2">
        <f>G12*H13</f>
        <v>110.00000000000001</v>
      </c>
      <c r="H13" s="2">
        <f>H12</f>
        <v>1.1000000000000001</v>
      </c>
      <c r="I13" s="2">
        <f>G13+G12</f>
        <v>210</v>
      </c>
      <c r="J13" s="2">
        <f>J12+J10</f>
        <v>10</v>
      </c>
      <c r="M13" s="2">
        <v>2</v>
      </c>
      <c r="N13" s="2">
        <f>N12+O13</f>
        <v>130</v>
      </c>
      <c r="O13" s="2">
        <f>O12</f>
        <v>30</v>
      </c>
      <c r="P13" s="2">
        <f>N13+N12</f>
        <v>230</v>
      </c>
      <c r="Q13" s="3">
        <f>Q12+12%</f>
        <v>0.24</v>
      </c>
      <c r="S13" s="18">
        <v>11</v>
      </c>
      <c r="T13" s="18" t="s">
        <v>97</v>
      </c>
      <c r="U13" s="19">
        <v>0.25</v>
      </c>
      <c r="V13" s="19">
        <v>0.5</v>
      </c>
      <c r="W13" s="3">
        <f>U13/W10</f>
        <v>1.3888888888888888E-2</v>
      </c>
      <c r="X13" s="3">
        <f>(1-U13)/X10</f>
        <v>0.125</v>
      </c>
      <c r="Y13">
        <f>W13*W10+X13*X10</f>
        <v>1</v>
      </c>
    </row>
    <row r="14" spans="1:25">
      <c r="A14" s="2">
        <v>60</v>
      </c>
      <c r="B14" s="2">
        <f t="shared" si="0"/>
        <v>1200</v>
      </c>
      <c r="C14" s="2">
        <f t="shared" si="1"/>
        <v>20</v>
      </c>
      <c r="F14" s="2">
        <v>3</v>
      </c>
      <c r="G14" s="2">
        <f t="shared" ref="G14:G25" si="2">G13*H14</f>
        <v>121.00000000000003</v>
      </c>
      <c r="H14" s="2">
        <f t="shared" ref="H14:H24" si="3">H13</f>
        <v>1.1000000000000001</v>
      </c>
      <c r="I14" s="2">
        <f>G14+G13+G12</f>
        <v>331.00000000000006</v>
      </c>
      <c r="J14" s="2">
        <f>J13+J10</f>
        <v>15</v>
      </c>
      <c r="M14" s="2">
        <v>3</v>
      </c>
      <c r="N14" s="2">
        <f t="shared" ref="N14:N24" si="4">N13+O14</f>
        <v>160</v>
      </c>
      <c r="O14" s="2">
        <f t="shared" ref="O14:O24" si="5">O13</f>
        <v>30</v>
      </c>
      <c r="P14" s="2">
        <f>N14+N13+N12</f>
        <v>390</v>
      </c>
      <c r="Q14" s="3">
        <f t="shared" ref="Q14:Q24" si="6">Q13+12%</f>
        <v>0.36</v>
      </c>
      <c r="S14" s="20">
        <v>5</v>
      </c>
      <c r="T14" s="20" t="s">
        <v>98</v>
      </c>
      <c r="U14" s="21">
        <v>0</v>
      </c>
      <c r="V14" s="21">
        <v>0.25</v>
      </c>
      <c r="W14" s="3">
        <f>U14/W10</f>
        <v>0</v>
      </c>
      <c r="X14" s="3">
        <f>(1-U14)/X10</f>
        <v>0.16666666666666666</v>
      </c>
    </row>
    <row r="15" spans="1:25">
      <c r="A15" s="2">
        <v>75</v>
      </c>
      <c r="B15" s="2">
        <f t="shared" si="0"/>
        <v>1500</v>
      </c>
      <c r="C15" s="2">
        <f t="shared" si="1"/>
        <v>20</v>
      </c>
      <c r="F15" s="2">
        <v>4</v>
      </c>
      <c r="G15" s="2">
        <f t="shared" si="2"/>
        <v>133.10000000000005</v>
      </c>
      <c r="H15" s="2">
        <f t="shared" si="3"/>
        <v>1.1000000000000001</v>
      </c>
      <c r="I15" s="2">
        <f>G15+G14+G13+G12</f>
        <v>464.10000000000008</v>
      </c>
      <c r="J15" s="2">
        <f>J14+J10</f>
        <v>20</v>
      </c>
      <c r="M15" s="2">
        <v>4</v>
      </c>
      <c r="N15" s="2">
        <f t="shared" si="4"/>
        <v>190</v>
      </c>
      <c r="O15" s="2">
        <f t="shared" si="5"/>
        <v>30</v>
      </c>
      <c r="P15" s="2">
        <f>N15+N14+N13+N12</f>
        <v>580</v>
      </c>
      <c r="Q15" s="3">
        <f t="shared" si="6"/>
        <v>0.48</v>
      </c>
      <c r="S15" s="22">
        <v>1</v>
      </c>
      <c r="T15" s="22" t="s">
        <v>99</v>
      </c>
      <c r="U15" s="23">
        <v>0</v>
      </c>
      <c r="V15" s="23">
        <v>0.05</v>
      </c>
      <c r="W15" s="3">
        <f>U15/W10</f>
        <v>0</v>
      </c>
      <c r="X15" s="3">
        <f>(1-U15)/X10</f>
        <v>0.16666666666666666</v>
      </c>
    </row>
    <row r="16" spans="1:25">
      <c r="A16" s="2">
        <v>90</v>
      </c>
      <c r="B16" s="2">
        <f t="shared" si="0"/>
        <v>1800</v>
      </c>
      <c r="C16" s="2">
        <f t="shared" si="1"/>
        <v>20</v>
      </c>
      <c r="F16" s="2">
        <v>5</v>
      </c>
      <c r="G16" s="2">
        <f t="shared" si="2"/>
        <v>146.41000000000008</v>
      </c>
      <c r="H16" s="2">
        <f t="shared" si="3"/>
        <v>1.1000000000000001</v>
      </c>
      <c r="I16" s="2">
        <f>G16+G15+G14+G13+G12</f>
        <v>610.5100000000001</v>
      </c>
      <c r="J16" s="2">
        <f>J15+J10</f>
        <v>25</v>
      </c>
      <c r="M16" s="2">
        <v>5</v>
      </c>
      <c r="N16" s="2">
        <f t="shared" si="4"/>
        <v>220</v>
      </c>
      <c r="O16" s="2">
        <f t="shared" si="5"/>
        <v>30</v>
      </c>
      <c r="P16" s="2">
        <f>N16+N15+N14+N13+N12</f>
        <v>800</v>
      </c>
      <c r="Q16" s="3">
        <f t="shared" si="6"/>
        <v>0.6</v>
      </c>
    </row>
    <row r="17" spans="1:28">
      <c r="A17" s="2">
        <v>105</v>
      </c>
      <c r="B17" s="2">
        <f t="shared" si="0"/>
        <v>2100</v>
      </c>
      <c r="C17" s="2">
        <f t="shared" si="1"/>
        <v>20</v>
      </c>
      <c r="F17" s="2">
        <v>6</v>
      </c>
      <c r="G17" s="2">
        <f t="shared" si="2"/>
        <v>161.0510000000001</v>
      </c>
      <c r="H17" s="2">
        <f t="shared" si="3"/>
        <v>1.1000000000000001</v>
      </c>
      <c r="I17" s="2">
        <f>G17+G16+G15+G14+G13+G12</f>
        <v>771.56100000000026</v>
      </c>
      <c r="J17" s="2">
        <f>J16+J10</f>
        <v>30</v>
      </c>
      <c r="M17" s="2">
        <v>6</v>
      </c>
      <c r="N17" s="2">
        <f t="shared" si="4"/>
        <v>250</v>
      </c>
      <c r="O17" s="2">
        <f t="shared" si="5"/>
        <v>30</v>
      </c>
      <c r="P17" s="2">
        <f>N17+N16+N15+N14+N13+N12</f>
        <v>1050</v>
      </c>
      <c r="Q17" s="3">
        <f t="shared" si="6"/>
        <v>0.72</v>
      </c>
    </row>
    <row r="18" spans="1:28">
      <c r="A18" s="2">
        <v>120</v>
      </c>
      <c r="B18" s="2">
        <f t="shared" si="0"/>
        <v>2400</v>
      </c>
      <c r="C18" s="2">
        <f t="shared" si="1"/>
        <v>20</v>
      </c>
      <c r="F18" s="2">
        <v>7</v>
      </c>
      <c r="G18" s="2">
        <f t="shared" si="2"/>
        <v>177.15610000000012</v>
      </c>
      <c r="H18" s="2">
        <f t="shared" si="3"/>
        <v>1.1000000000000001</v>
      </c>
      <c r="I18" s="2">
        <f>G18+G17+G16+G15+G14+G13+G12</f>
        <v>948.7171000000003</v>
      </c>
      <c r="J18" s="2">
        <f>J17+J10</f>
        <v>35</v>
      </c>
      <c r="M18" s="2">
        <v>7</v>
      </c>
      <c r="N18" s="2">
        <f t="shared" si="4"/>
        <v>280</v>
      </c>
      <c r="O18" s="2">
        <f t="shared" si="5"/>
        <v>30</v>
      </c>
      <c r="P18" s="2">
        <f>N18+N17+N16+N15+N14+N13+N12</f>
        <v>1330</v>
      </c>
      <c r="Q18" s="3">
        <f t="shared" si="6"/>
        <v>0.84</v>
      </c>
    </row>
    <row r="19" spans="1:28">
      <c r="F19" s="2">
        <v>8</v>
      </c>
      <c r="G19" s="2">
        <f t="shared" si="2"/>
        <v>194.87171000000015</v>
      </c>
      <c r="H19" s="2">
        <f t="shared" si="3"/>
        <v>1.1000000000000001</v>
      </c>
      <c r="I19" s="2">
        <f>G19+G18+G17+G16+G15+G14+G13+G12</f>
        <v>1143.5888100000006</v>
      </c>
      <c r="J19" s="2">
        <f>J18+J10</f>
        <v>40</v>
      </c>
      <c r="M19" s="2">
        <v>8</v>
      </c>
      <c r="N19" s="2">
        <f t="shared" si="4"/>
        <v>310</v>
      </c>
      <c r="O19" s="2">
        <f t="shared" si="5"/>
        <v>30</v>
      </c>
      <c r="P19" s="2">
        <f>N19+N18+N17+N16+N15+N14+N13+N12</f>
        <v>1640</v>
      </c>
      <c r="Q19" s="3">
        <f t="shared" si="6"/>
        <v>0.96</v>
      </c>
    </row>
    <row r="20" spans="1:28">
      <c r="F20" s="2">
        <v>9</v>
      </c>
      <c r="G20" s="2">
        <f t="shared" si="2"/>
        <v>214.3588810000002</v>
      </c>
      <c r="H20" s="2">
        <f t="shared" si="3"/>
        <v>1.1000000000000001</v>
      </c>
      <c r="I20" s="2">
        <f>G20+G19+G18+G17+G16+G15+G14+G13+G12</f>
        <v>1357.9476910000008</v>
      </c>
      <c r="J20" s="2">
        <f>J19+J10</f>
        <v>45</v>
      </c>
      <c r="M20" s="2">
        <v>9</v>
      </c>
      <c r="N20" s="2">
        <f t="shared" si="4"/>
        <v>340</v>
      </c>
      <c r="O20" s="2">
        <f t="shared" si="5"/>
        <v>30</v>
      </c>
      <c r="P20" s="2">
        <f>N20+N19+N18+N17+N16+N15+N14+N13+N12</f>
        <v>1980</v>
      </c>
      <c r="Q20" s="3">
        <f>Q19+12%</f>
        <v>1.08</v>
      </c>
    </row>
    <row r="21" spans="1:28">
      <c r="F21" s="2">
        <v>10</v>
      </c>
      <c r="G21" s="2">
        <f t="shared" si="2"/>
        <v>235.79476910000022</v>
      </c>
      <c r="H21" s="2">
        <f t="shared" si="3"/>
        <v>1.1000000000000001</v>
      </c>
      <c r="I21" s="2">
        <f>G21+G20+G19+G18+G17+G16+G15+G14+G13+G12</f>
        <v>1593.7424601000009</v>
      </c>
      <c r="J21" s="2">
        <f>J20+J10</f>
        <v>50</v>
      </c>
      <c r="M21" s="2">
        <v>10</v>
      </c>
      <c r="N21" s="2">
        <f t="shared" si="4"/>
        <v>370</v>
      </c>
      <c r="O21" s="2">
        <f t="shared" si="5"/>
        <v>30</v>
      </c>
      <c r="P21" s="2">
        <f>N21+N20+N19+N18+N17+N16+N15+N14+N13+N12</f>
        <v>2350</v>
      </c>
      <c r="Q21" s="3">
        <f t="shared" si="6"/>
        <v>1.2000000000000002</v>
      </c>
    </row>
    <row r="22" spans="1:28">
      <c r="F22" s="2">
        <v>11</v>
      </c>
      <c r="G22" s="2">
        <f t="shared" si="2"/>
        <v>259.37424601000026</v>
      </c>
      <c r="H22" s="2">
        <f t="shared" si="3"/>
        <v>1.1000000000000001</v>
      </c>
      <c r="I22" s="2">
        <f>G22+G21+G20+G19+G18+G17+G16+G15+G14+G13+G12</f>
        <v>1853.1167061100014</v>
      </c>
      <c r="J22" s="2">
        <f>J21+J10</f>
        <v>55</v>
      </c>
      <c r="M22" s="2">
        <v>11</v>
      </c>
      <c r="N22" s="2">
        <f t="shared" si="4"/>
        <v>400</v>
      </c>
      <c r="O22" s="2">
        <f t="shared" si="5"/>
        <v>30</v>
      </c>
      <c r="P22" s="2">
        <f>N22+N21+N20+N19+N18+N17+N16+N15+N14+N13+N12</f>
        <v>2750</v>
      </c>
      <c r="Q22" s="3">
        <f t="shared" si="6"/>
        <v>1.3200000000000003</v>
      </c>
    </row>
    <row r="23" spans="1:28">
      <c r="F23" s="2">
        <v>12</v>
      </c>
      <c r="G23" s="2">
        <f t="shared" si="2"/>
        <v>285.3116706110003</v>
      </c>
      <c r="H23" s="2">
        <f t="shared" si="3"/>
        <v>1.1000000000000001</v>
      </c>
      <c r="I23" s="2">
        <f>G23+G22+G21+G20+G19+G18+G17+G16+G15+G14+G13+G12</f>
        <v>2138.4283767210018</v>
      </c>
      <c r="J23" s="2">
        <f>J22+J10</f>
        <v>60</v>
      </c>
      <c r="M23" s="2">
        <v>12</v>
      </c>
      <c r="N23" s="2">
        <f t="shared" si="4"/>
        <v>430</v>
      </c>
      <c r="O23" s="2">
        <f t="shared" si="5"/>
        <v>30</v>
      </c>
      <c r="P23" s="2">
        <f>N23+N22+N21+N20+N19+N18+N17+N16+N15+N14+N13+N12</f>
        <v>3180</v>
      </c>
      <c r="Q23" s="3">
        <f t="shared" si="6"/>
        <v>1.4400000000000004</v>
      </c>
      <c r="W23" t="s">
        <v>160</v>
      </c>
      <c r="X23" t="s">
        <v>161</v>
      </c>
    </row>
    <row r="24" spans="1:28">
      <c r="F24" s="2">
        <v>13</v>
      </c>
      <c r="G24" s="2">
        <f t="shared" si="2"/>
        <v>313.84283767210036</v>
      </c>
      <c r="H24" s="2">
        <f t="shared" si="3"/>
        <v>1.1000000000000001</v>
      </c>
      <c r="I24" s="2">
        <f>SUM(G12:G24)</f>
        <v>2452.2712143931017</v>
      </c>
      <c r="J24" s="2">
        <f>J23+J10</f>
        <v>65</v>
      </c>
      <c r="M24" s="2">
        <v>13</v>
      </c>
      <c r="N24" s="2">
        <f t="shared" si="4"/>
        <v>460</v>
      </c>
      <c r="O24" s="2">
        <f t="shared" si="5"/>
        <v>30</v>
      </c>
      <c r="P24" s="2">
        <f>SUM(N12:N24)</f>
        <v>3640</v>
      </c>
      <c r="Q24" s="3">
        <f t="shared" si="6"/>
        <v>1.5600000000000005</v>
      </c>
      <c r="V24" t="s">
        <v>159</v>
      </c>
      <c r="W24">
        <v>50000000</v>
      </c>
      <c r="X24">
        <f>W24/S28</f>
        <v>10</v>
      </c>
    </row>
    <row r="25" spans="1:28">
      <c r="F25" s="2">
        <v>13</v>
      </c>
      <c r="G25" s="2">
        <f t="shared" si="2"/>
        <v>345.22712143931039</v>
      </c>
      <c r="H25" s="2">
        <f t="shared" ref="H25" si="7">H24</f>
        <v>1.1000000000000001</v>
      </c>
      <c r="I25" s="2">
        <f>SUM(G13:G25)</f>
        <v>2697.4983358324121</v>
      </c>
      <c r="J25" s="2">
        <f>J24+J10</f>
        <v>70</v>
      </c>
      <c r="V25" t="s">
        <v>157</v>
      </c>
      <c r="W25">
        <v>100000000</v>
      </c>
      <c r="X25">
        <f>W25/S28</f>
        <v>20</v>
      </c>
    </row>
    <row r="26" spans="1:28">
      <c r="K26" s="6"/>
      <c r="R26" t="s">
        <v>166</v>
      </c>
      <c r="S26" t="s">
        <v>167</v>
      </c>
      <c r="V26" t="s">
        <v>158</v>
      </c>
      <c r="W26">
        <v>300000000</v>
      </c>
      <c r="X26">
        <f>W26/S28</f>
        <v>60</v>
      </c>
    </row>
    <row r="27" spans="1:28">
      <c r="A27" t="s">
        <v>64</v>
      </c>
      <c r="H27" t="s">
        <v>67</v>
      </c>
      <c r="K27" s="1"/>
      <c r="P27" t="s">
        <v>169</v>
      </c>
      <c r="W27" t="s">
        <v>169</v>
      </c>
      <c r="X27" s="1"/>
    </row>
    <row r="28" spans="1:28">
      <c r="A28" t="s">
        <v>32</v>
      </c>
      <c r="C28" t="s">
        <v>33</v>
      </c>
      <c r="H28" t="s">
        <v>32</v>
      </c>
      <c r="J28" t="s">
        <v>33</v>
      </c>
      <c r="K28" s="1"/>
      <c r="P28" t="s">
        <v>162</v>
      </c>
      <c r="R28" t="s">
        <v>168</v>
      </c>
      <c r="S28">
        <v>5000000</v>
      </c>
      <c r="W28" t="s">
        <v>173</v>
      </c>
      <c r="X28" s="1"/>
      <c r="Y28" t="s">
        <v>168</v>
      </c>
      <c r="Z28">
        <v>500</v>
      </c>
      <c r="AA28" t="s">
        <v>176</v>
      </c>
    </row>
    <row r="29" spans="1:28">
      <c r="A29" s="7" t="s">
        <v>34</v>
      </c>
      <c r="B29" s="7" t="s">
        <v>35</v>
      </c>
      <c r="C29" s="7" t="s">
        <v>36</v>
      </c>
      <c r="D29" s="8" t="s">
        <v>37</v>
      </c>
      <c r="E29" s="7" t="s">
        <v>38</v>
      </c>
      <c r="F29" s="7" t="s">
        <v>39</v>
      </c>
      <c r="H29" s="7" t="s">
        <v>34</v>
      </c>
      <c r="I29" s="7" t="s">
        <v>35</v>
      </c>
      <c r="J29" s="7" t="s">
        <v>36</v>
      </c>
      <c r="K29" s="8" t="s">
        <v>37</v>
      </c>
      <c r="L29" s="7" t="s">
        <v>38</v>
      </c>
      <c r="M29" s="7" t="s">
        <v>39</v>
      </c>
      <c r="P29" s="7" t="s">
        <v>34</v>
      </c>
      <c r="Q29" s="7" t="s">
        <v>35</v>
      </c>
      <c r="R29" s="7" t="s">
        <v>36</v>
      </c>
      <c r="S29" s="8" t="s">
        <v>37</v>
      </c>
      <c r="T29" s="7" t="s">
        <v>38</v>
      </c>
      <c r="U29" s="7" t="s">
        <v>39</v>
      </c>
      <c r="W29" s="7" t="s">
        <v>34</v>
      </c>
      <c r="X29" s="7" t="s">
        <v>35</v>
      </c>
      <c r="Y29" s="7" t="s">
        <v>36</v>
      </c>
      <c r="Z29" s="8" t="s">
        <v>37</v>
      </c>
      <c r="AA29" s="7" t="s">
        <v>38</v>
      </c>
      <c r="AB29" s="7" t="s">
        <v>39</v>
      </c>
    </row>
    <row r="30" spans="1:28">
      <c r="A30" s="12" t="s">
        <v>40</v>
      </c>
      <c r="B30" s="12">
        <v>18240</v>
      </c>
      <c r="C30" s="12">
        <v>1</v>
      </c>
      <c r="D30" s="13">
        <f>B30*C30</f>
        <v>18240</v>
      </c>
      <c r="E30" s="14">
        <v>3.888888888888889E-2</v>
      </c>
      <c r="F30" s="34">
        <v>0.4</v>
      </c>
      <c r="H30" s="12" t="s">
        <v>40</v>
      </c>
      <c r="I30" s="12">
        <v>22560</v>
      </c>
      <c r="J30" s="12">
        <v>1</v>
      </c>
      <c r="K30" s="13">
        <f>I30*J30</f>
        <v>22560</v>
      </c>
      <c r="L30" s="14">
        <v>3.888888888888889E-2</v>
      </c>
      <c r="M30" s="34">
        <v>0.4</v>
      </c>
      <c r="P30" s="16" t="s">
        <v>156</v>
      </c>
      <c r="Q30" s="32">
        <v>2</v>
      </c>
      <c r="R30" s="16">
        <v>500</v>
      </c>
      <c r="S30" s="16">
        <f t="shared" ref="S30:S36" si="8">Q30*R30</f>
        <v>1000</v>
      </c>
      <c r="T30" s="33">
        <v>0.15</v>
      </c>
      <c r="U30" s="37">
        <v>1</v>
      </c>
      <c r="W30" s="16" t="s">
        <v>156</v>
      </c>
      <c r="X30" s="32">
        <v>2</v>
      </c>
      <c r="Y30" s="16">
        <v>1000</v>
      </c>
      <c r="Z30" s="16">
        <f t="shared" ref="Z30:Z36" si="9">X30*Y30</f>
        <v>2000</v>
      </c>
      <c r="AA30" s="33">
        <v>0.15</v>
      </c>
      <c r="AB30" s="37">
        <v>1</v>
      </c>
    </row>
    <row r="31" spans="1:28">
      <c r="A31" s="12" t="s">
        <v>41</v>
      </c>
      <c r="B31" s="12">
        <v>18240</v>
      </c>
      <c r="C31" s="12">
        <v>1</v>
      </c>
      <c r="D31" s="13">
        <f t="shared" ref="D31:D53" si="10">B31*C31</f>
        <v>18240</v>
      </c>
      <c r="E31" s="14">
        <v>3.888888888888889E-2</v>
      </c>
      <c r="F31" s="35"/>
      <c r="H31" s="12" t="s">
        <v>41</v>
      </c>
      <c r="I31" s="12">
        <v>22560</v>
      </c>
      <c r="J31" s="12">
        <v>1</v>
      </c>
      <c r="K31" s="13">
        <f t="shared" ref="K31:K53" si="11">I31*J31</f>
        <v>22560</v>
      </c>
      <c r="L31" s="14">
        <v>3.888888888888889E-2</v>
      </c>
      <c r="M31" s="35"/>
      <c r="P31" s="9" t="s">
        <v>59</v>
      </c>
      <c r="Q31" s="9">
        <v>40</v>
      </c>
      <c r="R31" s="9">
        <v>15</v>
      </c>
      <c r="S31" s="10">
        <f t="shared" si="8"/>
        <v>600</v>
      </c>
      <c r="T31" s="11">
        <v>0.13</v>
      </c>
      <c r="U31" s="37"/>
      <c r="W31" s="9" t="s">
        <v>59</v>
      </c>
      <c r="X31" s="9">
        <v>40</v>
      </c>
      <c r="Y31" s="9">
        <v>80</v>
      </c>
      <c r="Z31" s="10">
        <f t="shared" si="9"/>
        <v>3200</v>
      </c>
      <c r="AA31" s="11">
        <v>0.13</v>
      </c>
      <c r="AB31" s="37"/>
    </row>
    <row r="32" spans="1:28">
      <c r="A32" s="12" t="s">
        <v>42</v>
      </c>
      <c r="B32" s="12">
        <v>18240</v>
      </c>
      <c r="C32" s="12">
        <v>1</v>
      </c>
      <c r="D32" s="13">
        <f t="shared" si="10"/>
        <v>18240</v>
      </c>
      <c r="E32" s="14">
        <v>3.888888888888889E-2</v>
      </c>
      <c r="F32" s="35"/>
      <c r="H32" s="12" t="s">
        <v>42</v>
      </c>
      <c r="I32" s="12">
        <v>22560</v>
      </c>
      <c r="J32" s="12">
        <v>1</v>
      </c>
      <c r="K32" s="13">
        <f t="shared" si="11"/>
        <v>22560</v>
      </c>
      <c r="L32" s="14">
        <v>3.888888888888889E-2</v>
      </c>
      <c r="M32" s="35"/>
      <c r="O32" t="s">
        <v>163</v>
      </c>
      <c r="P32" s="9" t="s">
        <v>60</v>
      </c>
      <c r="Q32" s="9">
        <v>40</v>
      </c>
      <c r="R32" s="9">
        <v>15</v>
      </c>
      <c r="S32" s="10">
        <f t="shared" si="8"/>
        <v>600</v>
      </c>
      <c r="T32" s="11">
        <v>0.13</v>
      </c>
      <c r="U32" s="37"/>
      <c r="W32" s="9" t="s">
        <v>60</v>
      </c>
      <c r="X32" s="9">
        <v>40</v>
      </c>
      <c r="Y32" s="9">
        <v>80</v>
      </c>
      <c r="Z32" s="10">
        <f t="shared" si="9"/>
        <v>3200</v>
      </c>
      <c r="AA32" s="11">
        <v>0.13</v>
      </c>
      <c r="AB32" s="37"/>
    </row>
    <row r="33" spans="1:28">
      <c r="A33" s="12" t="s">
        <v>43</v>
      </c>
      <c r="B33" s="12">
        <v>18240</v>
      </c>
      <c r="C33" s="12">
        <v>1</v>
      </c>
      <c r="D33" s="13">
        <f t="shared" si="10"/>
        <v>18240</v>
      </c>
      <c r="E33" s="14">
        <v>3.888888888888889E-2</v>
      </c>
      <c r="F33" s="35"/>
      <c r="H33" s="12" t="s">
        <v>43</v>
      </c>
      <c r="I33" s="12">
        <v>22560</v>
      </c>
      <c r="J33" s="12">
        <v>1</v>
      </c>
      <c r="K33" s="13">
        <f t="shared" si="11"/>
        <v>22560</v>
      </c>
      <c r="L33" s="14">
        <v>3.888888888888889E-2</v>
      </c>
      <c r="M33" s="35"/>
      <c r="P33" s="9" t="s">
        <v>61</v>
      </c>
      <c r="Q33" s="9">
        <v>40</v>
      </c>
      <c r="R33" s="9">
        <v>15</v>
      </c>
      <c r="S33" s="10">
        <f t="shared" si="8"/>
        <v>600</v>
      </c>
      <c r="T33" s="11">
        <v>0.13</v>
      </c>
      <c r="U33" s="37"/>
      <c r="W33" s="9" t="s">
        <v>61</v>
      </c>
      <c r="X33" s="9">
        <v>40</v>
      </c>
      <c r="Y33" s="9">
        <v>80</v>
      </c>
      <c r="Z33" s="10">
        <f t="shared" si="9"/>
        <v>3200</v>
      </c>
      <c r="AA33" s="11">
        <v>0.13</v>
      </c>
      <c r="AB33" s="37"/>
    </row>
    <row r="34" spans="1:28">
      <c r="A34" s="12" t="s">
        <v>44</v>
      </c>
      <c r="B34" s="12">
        <v>18240</v>
      </c>
      <c r="C34" s="12">
        <v>1</v>
      </c>
      <c r="D34" s="13">
        <f t="shared" si="10"/>
        <v>18240</v>
      </c>
      <c r="E34" s="14">
        <v>3.888888888888889E-2</v>
      </c>
      <c r="F34" s="35"/>
      <c r="H34" s="12" t="s">
        <v>44</v>
      </c>
      <c r="I34" s="12">
        <v>22560</v>
      </c>
      <c r="J34" s="12">
        <v>1</v>
      </c>
      <c r="K34" s="13">
        <f t="shared" si="11"/>
        <v>22560</v>
      </c>
      <c r="L34" s="14">
        <v>3.888888888888889E-2</v>
      </c>
      <c r="M34" s="35"/>
      <c r="P34" s="9" t="s">
        <v>155</v>
      </c>
      <c r="Q34" s="9">
        <v>5</v>
      </c>
      <c r="R34" s="9">
        <v>80</v>
      </c>
      <c r="S34" s="10">
        <f t="shared" si="8"/>
        <v>400</v>
      </c>
      <c r="T34" s="11">
        <v>0.16</v>
      </c>
      <c r="U34" s="37"/>
      <c r="W34" s="9" t="s">
        <v>155</v>
      </c>
      <c r="X34" s="9">
        <v>5</v>
      </c>
      <c r="Y34" s="9">
        <v>300</v>
      </c>
      <c r="Z34" s="10">
        <f t="shared" si="9"/>
        <v>1500</v>
      </c>
      <c r="AA34" s="11">
        <v>0.16</v>
      </c>
      <c r="AB34" s="37"/>
    </row>
    <row r="35" spans="1:28">
      <c r="A35" s="12" t="s">
        <v>45</v>
      </c>
      <c r="B35" s="12">
        <v>18240</v>
      </c>
      <c r="C35" s="12">
        <v>1</v>
      </c>
      <c r="D35" s="13">
        <f t="shared" si="10"/>
        <v>18240</v>
      </c>
      <c r="E35" s="14">
        <v>3.888888888888889E-2</v>
      </c>
      <c r="F35" s="35"/>
      <c r="H35" s="12" t="s">
        <v>45</v>
      </c>
      <c r="I35" s="12">
        <v>22560</v>
      </c>
      <c r="J35" s="12">
        <v>1</v>
      </c>
      <c r="K35" s="13">
        <f t="shared" si="11"/>
        <v>22560</v>
      </c>
      <c r="L35" s="14">
        <v>3.888888888888889E-2</v>
      </c>
      <c r="M35" s="35"/>
      <c r="P35" s="9" t="s">
        <v>62</v>
      </c>
      <c r="Q35" s="9">
        <v>25</v>
      </c>
      <c r="R35" s="9">
        <v>20</v>
      </c>
      <c r="S35" s="10">
        <f t="shared" si="8"/>
        <v>500</v>
      </c>
      <c r="T35" s="11">
        <v>0.15</v>
      </c>
      <c r="U35" s="37"/>
      <c r="W35" s="9" t="s">
        <v>62</v>
      </c>
      <c r="X35" s="9">
        <v>25</v>
      </c>
      <c r="Y35" s="9">
        <v>80</v>
      </c>
      <c r="Z35" s="10">
        <f t="shared" si="9"/>
        <v>2000</v>
      </c>
      <c r="AA35" s="11">
        <v>0.15</v>
      </c>
      <c r="AB35" s="37"/>
    </row>
    <row r="36" spans="1:28">
      <c r="A36" s="12" t="s">
        <v>46</v>
      </c>
      <c r="B36" s="12">
        <v>18240</v>
      </c>
      <c r="C36" s="12">
        <v>1</v>
      </c>
      <c r="D36" s="13">
        <f t="shared" si="10"/>
        <v>18240</v>
      </c>
      <c r="E36" s="14">
        <v>3.888888888888889E-2</v>
      </c>
      <c r="F36" s="35"/>
      <c r="H36" s="12" t="s">
        <v>46</v>
      </c>
      <c r="I36" s="12">
        <v>22560</v>
      </c>
      <c r="J36" s="12">
        <v>1</v>
      </c>
      <c r="K36" s="13">
        <f t="shared" si="11"/>
        <v>22560</v>
      </c>
      <c r="L36" s="14">
        <v>3.888888888888889E-2</v>
      </c>
      <c r="M36" s="35"/>
      <c r="P36" s="9" t="s">
        <v>66</v>
      </c>
      <c r="Q36" s="9">
        <v>1</v>
      </c>
      <c r="R36" s="9">
        <v>400</v>
      </c>
      <c r="S36" s="10">
        <f t="shared" si="8"/>
        <v>400</v>
      </c>
      <c r="T36" s="11">
        <v>0.15</v>
      </c>
      <c r="U36" s="37"/>
      <c r="W36" s="9" t="s">
        <v>66</v>
      </c>
      <c r="X36" s="9">
        <v>1</v>
      </c>
      <c r="Y36" s="9">
        <v>1888</v>
      </c>
      <c r="Z36" s="10">
        <f t="shared" si="9"/>
        <v>1888</v>
      </c>
      <c r="AA36" s="11">
        <v>0.15</v>
      </c>
      <c r="AB36" s="37"/>
    </row>
    <row r="37" spans="1:28">
      <c r="A37" s="12" t="s">
        <v>47</v>
      </c>
      <c r="B37" s="12">
        <v>18240</v>
      </c>
      <c r="C37" s="12">
        <v>1</v>
      </c>
      <c r="D37" s="13">
        <f t="shared" si="10"/>
        <v>18240</v>
      </c>
      <c r="E37" s="14">
        <v>3.888888888888889E-2</v>
      </c>
      <c r="F37" s="35"/>
      <c r="H37" s="12" t="s">
        <v>47</v>
      </c>
      <c r="I37" s="12">
        <v>22560</v>
      </c>
      <c r="J37" s="12">
        <v>1</v>
      </c>
      <c r="K37" s="13">
        <f t="shared" si="11"/>
        <v>22560</v>
      </c>
      <c r="L37" s="14">
        <v>3.888888888888889E-2</v>
      </c>
      <c r="M37" s="35"/>
      <c r="Q37"/>
    </row>
    <row r="38" spans="1:28">
      <c r="A38" s="12" t="s">
        <v>48</v>
      </c>
      <c r="B38" s="12">
        <v>18240</v>
      </c>
      <c r="C38" s="12">
        <v>1</v>
      </c>
      <c r="D38" s="13">
        <f t="shared" si="10"/>
        <v>18240</v>
      </c>
      <c r="E38" s="14">
        <v>3.888888888888889E-2</v>
      </c>
      <c r="F38" s="35"/>
      <c r="H38" s="12" t="s">
        <v>48</v>
      </c>
      <c r="I38" s="12">
        <v>22560</v>
      </c>
      <c r="J38" s="12">
        <v>1</v>
      </c>
      <c r="K38" s="13">
        <f t="shared" si="11"/>
        <v>22560</v>
      </c>
      <c r="L38" s="14">
        <v>3.888888888888889E-2</v>
      </c>
      <c r="M38" s="35"/>
      <c r="P38" s="7" t="s">
        <v>34</v>
      </c>
      <c r="Q38" s="7" t="s">
        <v>35</v>
      </c>
      <c r="R38" s="7" t="s">
        <v>36</v>
      </c>
      <c r="S38" s="8" t="s">
        <v>37</v>
      </c>
      <c r="T38" s="7" t="s">
        <v>38</v>
      </c>
      <c r="U38" s="7" t="s">
        <v>39</v>
      </c>
    </row>
    <row r="39" spans="1:28">
      <c r="A39" s="12" t="s">
        <v>49</v>
      </c>
      <c r="B39" s="12">
        <v>18240</v>
      </c>
      <c r="C39" s="12">
        <v>1</v>
      </c>
      <c r="D39" s="13">
        <f t="shared" si="10"/>
        <v>18240</v>
      </c>
      <c r="E39" s="14">
        <v>3.888888888888889E-2</v>
      </c>
      <c r="F39" s="35"/>
      <c r="H39" s="12" t="s">
        <v>49</v>
      </c>
      <c r="I39" s="12">
        <v>22560</v>
      </c>
      <c r="J39" s="12">
        <v>1</v>
      </c>
      <c r="K39" s="13">
        <f t="shared" si="11"/>
        <v>22560</v>
      </c>
      <c r="L39" s="14">
        <v>3.888888888888889E-2</v>
      </c>
      <c r="M39" s="35"/>
      <c r="P39" s="9" t="s">
        <v>59</v>
      </c>
      <c r="Q39" s="9">
        <v>40</v>
      </c>
      <c r="R39" s="9">
        <v>15</v>
      </c>
      <c r="S39" s="10">
        <f t="shared" ref="S39:S44" si="12">Q39*R39</f>
        <v>600</v>
      </c>
      <c r="T39" s="11">
        <v>0.1</v>
      </c>
      <c r="U39" s="37">
        <v>1</v>
      </c>
    </row>
    <row r="40" spans="1:28">
      <c r="A40" s="12" t="s">
        <v>50</v>
      </c>
      <c r="B40" s="12">
        <v>18240</v>
      </c>
      <c r="C40" s="12">
        <v>1</v>
      </c>
      <c r="D40" s="13">
        <f t="shared" si="10"/>
        <v>18240</v>
      </c>
      <c r="E40" s="14">
        <v>3.888888888888889E-2</v>
      </c>
      <c r="F40" s="35"/>
      <c r="H40" s="12" t="s">
        <v>50</v>
      </c>
      <c r="I40" s="12">
        <v>22560</v>
      </c>
      <c r="J40" s="12">
        <v>1</v>
      </c>
      <c r="K40" s="13">
        <f t="shared" si="11"/>
        <v>22560</v>
      </c>
      <c r="L40" s="14">
        <v>3.888888888888889E-2</v>
      </c>
      <c r="M40" s="35"/>
      <c r="P40" s="9" t="s">
        <v>60</v>
      </c>
      <c r="Q40" s="9">
        <v>40</v>
      </c>
      <c r="R40" s="9">
        <v>15</v>
      </c>
      <c r="S40" s="10">
        <f t="shared" si="12"/>
        <v>600</v>
      </c>
      <c r="T40" s="11">
        <v>0.1</v>
      </c>
      <c r="U40" s="37"/>
    </row>
    <row r="41" spans="1:28">
      <c r="A41" s="12" t="s">
        <v>51</v>
      </c>
      <c r="B41" s="12">
        <v>18240</v>
      </c>
      <c r="C41" s="12">
        <v>1</v>
      </c>
      <c r="D41" s="13">
        <f t="shared" si="10"/>
        <v>18240</v>
      </c>
      <c r="E41" s="14">
        <v>3.888888888888889E-2</v>
      </c>
      <c r="F41" s="35"/>
      <c r="H41" s="12" t="s">
        <v>51</v>
      </c>
      <c r="I41" s="12">
        <v>22560</v>
      </c>
      <c r="J41" s="12">
        <v>1</v>
      </c>
      <c r="K41" s="13">
        <f t="shared" si="11"/>
        <v>22560</v>
      </c>
      <c r="L41" s="14">
        <v>3.888888888888889E-2</v>
      </c>
      <c r="M41" s="35"/>
      <c r="O41" t="s">
        <v>164</v>
      </c>
      <c r="P41" s="9" t="s">
        <v>61</v>
      </c>
      <c r="Q41" s="9">
        <v>40</v>
      </c>
      <c r="R41" s="9">
        <v>15</v>
      </c>
      <c r="S41" s="10">
        <f t="shared" si="12"/>
        <v>600</v>
      </c>
      <c r="T41" s="11">
        <v>0.1</v>
      </c>
      <c r="U41" s="37"/>
    </row>
    <row r="42" spans="1:28">
      <c r="A42" s="12" t="s">
        <v>52</v>
      </c>
      <c r="B42" s="12">
        <v>18240</v>
      </c>
      <c r="C42" s="12">
        <v>1</v>
      </c>
      <c r="D42" s="13">
        <f t="shared" si="10"/>
        <v>18240</v>
      </c>
      <c r="E42" s="14">
        <v>3.888888888888889E-2</v>
      </c>
      <c r="F42" s="35"/>
      <c r="H42" s="12" t="s">
        <v>52</v>
      </c>
      <c r="I42" s="12">
        <v>22560</v>
      </c>
      <c r="J42" s="12">
        <v>1</v>
      </c>
      <c r="K42" s="13">
        <f t="shared" si="11"/>
        <v>22560</v>
      </c>
      <c r="L42" s="14">
        <v>3.888888888888889E-2</v>
      </c>
      <c r="M42" s="35"/>
      <c r="P42" s="9" t="s">
        <v>155</v>
      </c>
      <c r="Q42" s="9">
        <v>5</v>
      </c>
      <c r="R42" s="9">
        <v>80</v>
      </c>
      <c r="S42" s="10">
        <f t="shared" si="12"/>
        <v>400</v>
      </c>
      <c r="T42" s="11">
        <v>0.1</v>
      </c>
      <c r="U42" s="37"/>
    </row>
    <row r="43" spans="1:28">
      <c r="A43" s="12" t="s">
        <v>53</v>
      </c>
      <c r="B43" s="12">
        <v>18240</v>
      </c>
      <c r="C43" s="12">
        <v>1</v>
      </c>
      <c r="D43" s="13">
        <f t="shared" si="10"/>
        <v>18240</v>
      </c>
      <c r="E43" s="14">
        <v>3.888888888888889E-2</v>
      </c>
      <c r="F43" s="35"/>
      <c r="H43" s="12" t="s">
        <v>53</v>
      </c>
      <c r="I43" s="12">
        <v>22560</v>
      </c>
      <c r="J43" s="12">
        <v>1</v>
      </c>
      <c r="K43" s="13">
        <f t="shared" si="11"/>
        <v>22560</v>
      </c>
      <c r="L43" s="14">
        <v>3.888888888888889E-2</v>
      </c>
      <c r="M43" s="35"/>
      <c r="P43" s="9" t="s">
        <v>62</v>
      </c>
      <c r="Q43" s="9">
        <v>25</v>
      </c>
      <c r="R43" s="9">
        <v>20</v>
      </c>
      <c r="S43" s="10">
        <f t="shared" si="12"/>
        <v>500</v>
      </c>
      <c r="T43" s="11">
        <v>0.3</v>
      </c>
      <c r="U43" s="37"/>
    </row>
    <row r="44" spans="1:28">
      <c r="A44" s="12" t="s">
        <v>54</v>
      </c>
      <c r="B44" s="12">
        <v>18240</v>
      </c>
      <c r="C44" s="12">
        <v>1</v>
      </c>
      <c r="D44" s="13">
        <f t="shared" si="10"/>
        <v>18240</v>
      </c>
      <c r="E44" s="14">
        <v>3.888888888888889E-2</v>
      </c>
      <c r="F44" s="35"/>
      <c r="H44" s="12" t="s">
        <v>54</v>
      </c>
      <c r="I44" s="12">
        <v>22560</v>
      </c>
      <c r="J44" s="12">
        <v>1</v>
      </c>
      <c r="K44" s="13">
        <f t="shared" si="11"/>
        <v>22560</v>
      </c>
      <c r="L44" s="14">
        <v>3.888888888888889E-2</v>
      </c>
      <c r="M44" s="35"/>
      <c r="P44" s="9" t="s">
        <v>66</v>
      </c>
      <c r="Q44" s="9">
        <v>1</v>
      </c>
      <c r="R44" s="9">
        <v>400</v>
      </c>
      <c r="S44" s="10">
        <f t="shared" si="12"/>
        <v>400</v>
      </c>
      <c r="T44" s="11">
        <v>0.3</v>
      </c>
      <c r="U44" s="37"/>
    </row>
    <row r="45" spans="1:28">
      <c r="A45" s="12" t="s">
        <v>55</v>
      </c>
      <c r="B45" s="12">
        <v>18240</v>
      </c>
      <c r="C45" s="12">
        <v>1</v>
      </c>
      <c r="D45" s="13">
        <f t="shared" si="10"/>
        <v>18240</v>
      </c>
      <c r="E45" s="14">
        <v>3.888888888888889E-2</v>
      </c>
      <c r="F45" s="35"/>
      <c r="H45" s="12" t="s">
        <v>55</v>
      </c>
      <c r="I45" s="12">
        <v>22560</v>
      </c>
      <c r="J45" s="12">
        <v>1</v>
      </c>
      <c r="K45" s="13">
        <f t="shared" si="11"/>
        <v>22560</v>
      </c>
      <c r="L45" s="14">
        <v>3.888888888888889E-2</v>
      </c>
      <c r="M45" s="35"/>
      <c r="Q45"/>
    </row>
    <row r="46" spans="1:28">
      <c r="A46" s="12" t="s">
        <v>56</v>
      </c>
      <c r="B46" s="12">
        <v>18240</v>
      </c>
      <c r="C46" s="12">
        <v>1</v>
      </c>
      <c r="D46" s="13">
        <f t="shared" si="10"/>
        <v>18240</v>
      </c>
      <c r="E46" s="14">
        <v>3.888888888888889E-2</v>
      </c>
      <c r="F46" s="35"/>
      <c r="H46" s="12" t="s">
        <v>56</v>
      </c>
      <c r="I46" s="12">
        <v>22560</v>
      </c>
      <c r="J46" s="12">
        <v>1</v>
      </c>
      <c r="K46" s="13">
        <f t="shared" si="11"/>
        <v>22560</v>
      </c>
      <c r="L46" s="14">
        <v>3.888888888888889E-2</v>
      </c>
      <c r="M46" s="35"/>
      <c r="Q46"/>
    </row>
    <row r="47" spans="1:28">
      <c r="A47" s="12" t="s">
        <v>57</v>
      </c>
      <c r="B47" s="12">
        <v>18240</v>
      </c>
      <c r="C47" s="12">
        <v>1</v>
      </c>
      <c r="D47" s="13">
        <f t="shared" si="10"/>
        <v>18240</v>
      </c>
      <c r="E47" s="14">
        <v>3.888888888888889E-2</v>
      </c>
      <c r="F47" s="36"/>
      <c r="H47" s="12" t="s">
        <v>57</v>
      </c>
      <c r="I47" s="12">
        <v>22560</v>
      </c>
      <c r="J47" s="12">
        <v>1</v>
      </c>
      <c r="K47" s="13">
        <f t="shared" si="11"/>
        <v>22560</v>
      </c>
      <c r="L47" s="14">
        <v>3.888888888888889E-2</v>
      </c>
      <c r="M47" s="36"/>
      <c r="P47" s="7" t="s">
        <v>34</v>
      </c>
      <c r="Q47" s="7" t="s">
        <v>35</v>
      </c>
      <c r="R47" s="7" t="s">
        <v>36</v>
      </c>
      <c r="S47" s="8" t="s">
        <v>37</v>
      </c>
      <c r="T47" s="7" t="s">
        <v>38</v>
      </c>
      <c r="U47" s="7" t="s">
        <v>39</v>
      </c>
    </row>
    <row r="48" spans="1:28">
      <c r="A48" s="9" t="s">
        <v>58</v>
      </c>
      <c r="B48" s="9">
        <v>25</v>
      </c>
      <c r="C48" s="9">
        <v>350</v>
      </c>
      <c r="D48" s="10">
        <f t="shared" si="10"/>
        <v>8750</v>
      </c>
      <c r="E48" s="11">
        <v>0.05</v>
      </c>
      <c r="F48" s="34">
        <v>0.6</v>
      </c>
      <c r="H48" s="9" t="s">
        <v>58</v>
      </c>
      <c r="I48" s="9">
        <v>25</v>
      </c>
      <c r="J48" s="9">
        <v>400</v>
      </c>
      <c r="K48" s="10">
        <f t="shared" si="11"/>
        <v>10000</v>
      </c>
      <c r="L48" s="11">
        <v>0.05</v>
      </c>
      <c r="M48" s="34">
        <v>0.6</v>
      </c>
      <c r="P48" s="9" t="s">
        <v>155</v>
      </c>
      <c r="Q48" s="9">
        <v>5</v>
      </c>
      <c r="R48" s="9">
        <v>50</v>
      </c>
      <c r="S48" s="10">
        <f>Q48*R48</f>
        <v>250</v>
      </c>
      <c r="T48" s="11">
        <v>0.4</v>
      </c>
      <c r="U48" s="34">
        <v>1</v>
      </c>
    </row>
    <row r="49" spans="1:21">
      <c r="A49" s="9" t="s">
        <v>59</v>
      </c>
      <c r="B49" s="9">
        <v>70</v>
      </c>
      <c r="C49" s="9">
        <v>100</v>
      </c>
      <c r="D49" s="10">
        <f t="shared" si="10"/>
        <v>7000</v>
      </c>
      <c r="E49" s="11">
        <v>0.05</v>
      </c>
      <c r="F49" s="35"/>
      <c r="H49" s="9" t="s">
        <v>59</v>
      </c>
      <c r="I49" s="9">
        <v>70</v>
      </c>
      <c r="J49" s="9">
        <v>150</v>
      </c>
      <c r="K49" s="10">
        <f t="shared" si="11"/>
        <v>10500</v>
      </c>
      <c r="L49" s="11">
        <v>0.05</v>
      </c>
      <c r="M49" s="35"/>
      <c r="O49" t="s">
        <v>165</v>
      </c>
      <c r="P49" s="9" t="s">
        <v>62</v>
      </c>
      <c r="Q49" s="9">
        <v>25</v>
      </c>
      <c r="R49" s="9">
        <v>15</v>
      </c>
      <c r="S49" s="10">
        <f>Q49*R49</f>
        <v>375</v>
      </c>
      <c r="T49" s="11">
        <v>0.2</v>
      </c>
      <c r="U49" s="38"/>
    </row>
    <row r="50" spans="1:21">
      <c r="A50" s="9" t="s">
        <v>60</v>
      </c>
      <c r="B50" s="9">
        <v>70</v>
      </c>
      <c r="C50" s="9">
        <v>100</v>
      </c>
      <c r="D50" s="10">
        <f t="shared" si="10"/>
        <v>7000</v>
      </c>
      <c r="E50" s="11">
        <v>0.05</v>
      </c>
      <c r="F50" s="35"/>
      <c r="H50" s="9" t="s">
        <v>60</v>
      </c>
      <c r="I50" s="9">
        <v>70</v>
      </c>
      <c r="J50" s="9">
        <v>150</v>
      </c>
      <c r="K50" s="10">
        <f t="shared" si="11"/>
        <v>10500</v>
      </c>
      <c r="L50" s="11">
        <v>0.05</v>
      </c>
      <c r="M50" s="35"/>
      <c r="P50" s="9" t="s">
        <v>66</v>
      </c>
      <c r="Q50" s="9">
        <v>1</v>
      </c>
      <c r="R50" s="9">
        <v>300</v>
      </c>
      <c r="S50" s="10">
        <f>Q50*R50</f>
        <v>300</v>
      </c>
      <c r="T50" s="11">
        <v>0.4</v>
      </c>
      <c r="U50" s="39"/>
    </row>
    <row r="51" spans="1:21">
      <c r="A51" s="9" t="s">
        <v>61</v>
      </c>
      <c r="B51" s="9">
        <v>70</v>
      </c>
      <c r="C51" s="9">
        <v>100</v>
      </c>
      <c r="D51" s="10">
        <f t="shared" si="10"/>
        <v>7000</v>
      </c>
      <c r="E51" s="11">
        <v>0.05</v>
      </c>
      <c r="F51" s="35"/>
      <c r="H51" s="9" t="s">
        <v>61</v>
      </c>
      <c r="I51" s="9">
        <v>70</v>
      </c>
      <c r="J51" s="9">
        <v>150</v>
      </c>
      <c r="K51" s="10">
        <f t="shared" si="11"/>
        <v>10500</v>
      </c>
      <c r="L51" s="11">
        <v>0.05</v>
      </c>
      <c r="M51" s="35"/>
    </row>
    <row r="52" spans="1:21">
      <c r="A52" s="9" t="s">
        <v>62</v>
      </c>
      <c r="B52" s="9">
        <v>25</v>
      </c>
      <c r="C52" s="9">
        <v>300</v>
      </c>
      <c r="D52" s="10">
        <f t="shared" si="10"/>
        <v>7500</v>
      </c>
      <c r="E52" s="11">
        <v>0.05</v>
      </c>
      <c r="F52" s="35"/>
      <c r="H52" s="9" t="s">
        <v>62</v>
      </c>
      <c r="I52" s="9">
        <v>25</v>
      </c>
      <c r="J52" s="9">
        <v>400</v>
      </c>
      <c r="K52" s="10">
        <f t="shared" si="11"/>
        <v>10000</v>
      </c>
      <c r="L52" s="11">
        <v>0.05</v>
      </c>
      <c r="M52" s="35"/>
    </row>
    <row r="53" spans="1:21">
      <c r="A53" s="9" t="s">
        <v>66</v>
      </c>
      <c r="B53" s="9">
        <v>1</v>
      </c>
      <c r="C53" s="9">
        <v>8000</v>
      </c>
      <c r="D53" s="10">
        <f t="shared" si="10"/>
        <v>8000</v>
      </c>
      <c r="E53" s="11">
        <v>0.05</v>
      </c>
      <c r="F53" s="36"/>
      <c r="H53" s="9" t="s">
        <v>66</v>
      </c>
      <c r="I53" s="9">
        <v>1</v>
      </c>
      <c r="J53" s="9">
        <v>10000</v>
      </c>
      <c r="K53" s="10">
        <f t="shared" si="11"/>
        <v>10000</v>
      </c>
      <c r="L53" s="11">
        <v>0.05</v>
      </c>
      <c r="M53" s="36"/>
    </row>
    <row r="55" spans="1:21">
      <c r="E55" s="1"/>
    </row>
    <row r="56" spans="1:21">
      <c r="A56" t="s">
        <v>65</v>
      </c>
      <c r="H56" t="s">
        <v>68</v>
      </c>
      <c r="K56" s="1"/>
    </row>
    <row r="57" spans="1:21">
      <c r="A57" t="s">
        <v>32</v>
      </c>
      <c r="C57" t="s">
        <v>33</v>
      </c>
      <c r="H57" t="s">
        <v>32</v>
      </c>
      <c r="J57" t="s">
        <v>33</v>
      </c>
      <c r="K57" s="1"/>
    </row>
    <row r="58" spans="1:21">
      <c r="A58" s="7" t="s">
        <v>34</v>
      </c>
      <c r="B58" s="7" t="s">
        <v>35</v>
      </c>
      <c r="C58" s="7" t="s">
        <v>36</v>
      </c>
      <c r="D58" s="8" t="s">
        <v>37</v>
      </c>
      <c r="E58" s="7" t="s">
        <v>38</v>
      </c>
      <c r="F58" s="7" t="s">
        <v>39</v>
      </c>
      <c r="H58" s="7" t="s">
        <v>34</v>
      </c>
      <c r="I58" s="7" t="s">
        <v>35</v>
      </c>
      <c r="J58" s="7" t="s">
        <v>36</v>
      </c>
      <c r="K58" s="8" t="s">
        <v>37</v>
      </c>
      <c r="L58" s="7" t="s">
        <v>38</v>
      </c>
      <c r="M58" s="7" t="s">
        <v>39</v>
      </c>
    </row>
    <row r="59" spans="1:21">
      <c r="A59" s="12" t="s">
        <v>40</v>
      </c>
      <c r="B59" s="12">
        <v>26880</v>
      </c>
      <c r="C59" s="12">
        <v>1</v>
      </c>
      <c r="D59" s="13">
        <f>B59*C59</f>
        <v>26880</v>
      </c>
      <c r="E59" s="14">
        <v>3.888888888888889E-2</v>
      </c>
      <c r="F59" s="34">
        <v>0.4</v>
      </c>
      <c r="H59" s="12" t="s">
        <v>40</v>
      </c>
      <c r="I59" s="12">
        <v>31200</v>
      </c>
      <c r="J59" s="12">
        <v>1</v>
      </c>
      <c r="K59" s="13">
        <f>I59*J59</f>
        <v>31200</v>
      </c>
      <c r="L59" s="14">
        <v>3.888888888888889E-2</v>
      </c>
      <c r="M59" s="34">
        <v>0.4</v>
      </c>
    </row>
    <row r="60" spans="1:21">
      <c r="A60" s="12" t="s">
        <v>41</v>
      </c>
      <c r="B60" s="12">
        <v>26880</v>
      </c>
      <c r="C60" s="12">
        <v>1</v>
      </c>
      <c r="D60" s="13">
        <f t="shared" ref="D60:D82" si="13">B60*C60</f>
        <v>26880</v>
      </c>
      <c r="E60" s="14">
        <v>3.888888888888889E-2</v>
      </c>
      <c r="F60" s="35"/>
      <c r="H60" s="12" t="s">
        <v>41</v>
      </c>
      <c r="I60" s="12">
        <v>31200</v>
      </c>
      <c r="J60" s="12">
        <v>1</v>
      </c>
      <c r="K60" s="13">
        <f t="shared" ref="K60:K82" si="14">I60*J60</f>
        <v>31200</v>
      </c>
      <c r="L60" s="14">
        <v>3.888888888888889E-2</v>
      </c>
      <c r="M60" s="35"/>
    </row>
    <row r="61" spans="1:21">
      <c r="A61" s="12" t="s">
        <v>42</v>
      </c>
      <c r="B61" s="12">
        <v>26880</v>
      </c>
      <c r="C61" s="12">
        <v>1</v>
      </c>
      <c r="D61" s="13">
        <f t="shared" si="13"/>
        <v>26880</v>
      </c>
      <c r="E61" s="14">
        <v>3.888888888888889E-2</v>
      </c>
      <c r="F61" s="35"/>
      <c r="H61" s="12" t="s">
        <v>42</v>
      </c>
      <c r="I61" s="12">
        <v>31200</v>
      </c>
      <c r="J61" s="12">
        <v>1</v>
      </c>
      <c r="K61" s="13">
        <f t="shared" si="14"/>
        <v>31200</v>
      </c>
      <c r="L61" s="14">
        <v>3.888888888888889E-2</v>
      </c>
      <c r="M61" s="35"/>
    </row>
    <row r="62" spans="1:21">
      <c r="A62" s="12" t="s">
        <v>43</v>
      </c>
      <c r="B62" s="12">
        <v>26880</v>
      </c>
      <c r="C62" s="12">
        <v>1</v>
      </c>
      <c r="D62" s="13">
        <f t="shared" si="13"/>
        <v>26880</v>
      </c>
      <c r="E62" s="14">
        <v>3.888888888888889E-2</v>
      </c>
      <c r="F62" s="35"/>
      <c r="H62" s="12" t="s">
        <v>43</v>
      </c>
      <c r="I62" s="12">
        <v>31200</v>
      </c>
      <c r="J62" s="12">
        <v>1</v>
      </c>
      <c r="K62" s="13">
        <f t="shared" si="14"/>
        <v>31200</v>
      </c>
      <c r="L62" s="14">
        <v>3.888888888888889E-2</v>
      </c>
      <c r="M62" s="35"/>
    </row>
    <row r="63" spans="1:21">
      <c r="A63" s="12" t="s">
        <v>44</v>
      </c>
      <c r="B63" s="12">
        <v>26880</v>
      </c>
      <c r="C63" s="12">
        <v>1</v>
      </c>
      <c r="D63" s="13">
        <f t="shared" si="13"/>
        <v>26880</v>
      </c>
      <c r="E63" s="14">
        <v>3.888888888888889E-2</v>
      </c>
      <c r="F63" s="35"/>
      <c r="H63" s="12" t="s">
        <v>44</v>
      </c>
      <c r="I63" s="12">
        <v>31200</v>
      </c>
      <c r="J63" s="12">
        <v>1</v>
      </c>
      <c r="K63" s="13">
        <f t="shared" si="14"/>
        <v>31200</v>
      </c>
      <c r="L63" s="14">
        <v>3.888888888888889E-2</v>
      </c>
      <c r="M63" s="35"/>
    </row>
    <row r="64" spans="1:21">
      <c r="A64" s="12" t="s">
        <v>45</v>
      </c>
      <c r="B64" s="12">
        <v>26880</v>
      </c>
      <c r="C64" s="12">
        <v>1</v>
      </c>
      <c r="D64" s="13">
        <f t="shared" si="13"/>
        <v>26880</v>
      </c>
      <c r="E64" s="14">
        <v>3.888888888888889E-2</v>
      </c>
      <c r="F64" s="35"/>
      <c r="H64" s="12" t="s">
        <v>45</v>
      </c>
      <c r="I64" s="12">
        <v>31200</v>
      </c>
      <c r="J64" s="12">
        <v>1</v>
      </c>
      <c r="K64" s="13">
        <f t="shared" si="14"/>
        <v>31200</v>
      </c>
      <c r="L64" s="14">
        <v>3.888888888888889E-2</v>
      </c>
      <c r="M64" s="35"/>
    </row>
    <row r="65" spans="1:13">
      <c r="A65" s="12" t="s">
        <v>46</v>
      </c>
      <c r="B65" s="12">
        <v>26880</v>
      </c>
      <c r="C65" s="12">
        <v>1</v>
      </c>
      <c r="D65" s="13">
        <f t="shared" si="13"/>
        <v>26880</v>
      </c>
      <c r="E65" s="14">
        <v>3.888888888888889E-2</v>
      </c>
      <c r="F65" s="35"/>
      <c r="H65" s="12" t="s">
        <v>46</v>
      </c>
      <c r="I65" s="12">
        <v>31200</v>
      </c>
      <c r="J65" s="12">
        <v>1</v>
      </c>
      <c r="K65" s="13">
        <f t="shared" si="14"/>
        <v>31200</v>
      </c>
      <c r="L65" s="14">
        <v>3.888888888888889E-2</v>
      </c>
      <c r="M65" s="35"/>
    </row>
    <row r="66" spans="1:13">
      <c r="A66" s="12" t="s">
        <v>47</v>
      </c>
      <c r="B66" s="12">
        <v>26880</v>
      </c>
      <c r="C66" s="12">
        <v>1</v>
      </c>
      <c r="D66" s="13">
        <f t="shared" si="13"/>
        <v>26880</v>
      </c>
      <c r="E66" s="14">
        <v>3.888888888888889E-2</v>
      </c>
      <c r="F66" s="35"/>
      <c r="H66" s="12" t="s">
        <v>47</v>
      </c>
      <c r="I66" s="12">
        <v>31200</v>
      </c>
      <c r="J66" s="12">
        <v>1</v>
      </c>
      <c r="K66" s="13">
        <f t="shared" si="14"/>
        <v>31200</v>
      </c>
      <c r="L66" s="14">
        <v>3.888888888888889E-2</v>
      </c>
      <c r="M66" s="35"/>
    </row>
    <row r="67" spans="1:13">
      <c r="A67" s="12" t="s">
        <v>48</v>
      </c>
      <c r="B67" s="12">
        <v>26880</v>
      </c>
      <c r="C67" s="12">
        <v>1</v>
      </c>
      <c r="D67" s="13">
        <f t="shared" si="13"/>
        <v>26880</v>
      </c>
      <c r="E67" s="14">
        <v>3.888888888888889E-2</v>
      </c>
      <c r="F67" s="35"/>
      <c r="H67" s="12" t="s">
        <v>48</v>
      </c>
      <c r="I67" s="12">
        <v>31200</v>
      </c>
      <c r="J67" s="12">
        <v>1</v>
      </c>
      <c r="K67" s="13">
        <f t="shared" si="14"/>
        <v>31200</v>
      </c>
      <c r="L67" s="14">
        <v>3.888888888888889E-2</v>
      </c>
      <c r="M67" s="35"/>
    </row>
    <row r="68" spans="1:13">
      <c r="A68" s="12" t="s">
        <v>49</v>
      </c>
      <c r="B68" s="12">
        <v>26880</v>
      </c>
      <c r="C68" s="12">
        <v>1</v>
      </c>
      <c r="D68" s="13">
        <f t="shared" si="13"/>
        <v>26880</v>
      </c>
      <c r="E68" s="14">
        <v>3.888888888888889E-2</v>
      </c>
      <c r="F68" s="35"/>
      <c r="H68" s="12" t="s">
        <v>49</v>
      </c>
      <c r="I68" s="12">
        <v>31200</v>
      </c>
      <c r="J68" s="12">
        <v>1</v>
      </c>
      <c r="K68" s="13">
        <f t="shared" si="14"/>
        <v>31200</v>
      </c>
      <c r="L68" s="14">
        <v>3.888888888888889E-2</v>
      </c>
      <c r="M68" s="35"/>
    </row>
    <row r="69" spans="1:13">
      <c r="A69" s="12" t="s">
        <v>50</v>
      </c>
      <c r="B69" s="12">
        <v>26880</v>
      </c>
      <c r="C69" s="12">
        <v>1</v>
      </c>
      <c r="D69" s="13">
        <f t="shared" si="13"/>
        <v>26880</v>
      </c>
      <c r="E69" s="14">
        <v>3.888888888888889E-2</v>
      </c>
      <c r="F69" s="35"/>
      <c r="H69" s="12" t="s">
        <v>50</v>
      </c>
      <c r="I69" s="12">
        <v>31200</v>
      </c>
      <c r="J69" s="12">
        <v>1</v>
      </c>
      <c r="K69" s="13">
        <f t="shared" si="14"/>
        <v>31200</v>
      </c>
      <c r="L69" s="14">
        <v>3.888888888888889E-2</v>
      </c>
      <c r="M69" s="35"/>
    </row>
    <row r="70" spans="1:13">
      <c r="A70" s="12" t="s">
        <v>51</v>
      </c>
      <c r="B70" s="12">
        <v>26880</v>
      </c>
      <c r="C70" s="12">
        <v>1</v>
      </c>
      <c r="D70" s="13">
        <f t="shared" si="13"/>
        <v>26880</v>
      </c>
      <c r="E70" s="14">
        <v>3.888888888888889E-2</v>
      </c>
      <c r="F70" s="35"/>
      <c r="H70" s="12" t="s">
        <v>51</v>
      </c>
      <c r="I70" s="12">
        <v>31200</v>
      </c>
      <c r="J70" s="12">
        <v>1</v>
      </c>
      <c r="K70" s="13">
        <f t="shared" si="14"/>
        <v>31200</v>
      </c>
      <c r="L70" s="14">
        <v>3.888888888888889E-2</v>
      </c>
      <c r="M70" s="35"/>
    </row>
    <row r="71" spans="1:13">
      <c r="A71" s="12" t="s">
        <v>52</v>
      </c>
      <c r="B71" s="12">
        <v>26880</v>
      </c>
      <c r="C71" s="12">
        <v>1</v>
      </c>
      <c r="D71" s="13">
        <f t="shared" si="13"/>
        <v>26880</v>
      </c>
      <c r="E71" s="14">
        <v>3.888888888888889E-2</v>
      </c>
      <c r="F71" s="35"/>
      <c r="H71" s="12" t="s">
        <v>52</v>
      </c>
      <c r="I71" s="12">
        <v>31200</v>
      </c>
      <c r="J71" s="12">
        <v>1</v>
      </c>
      <c r="K71" s="13">
        <f t="shared" si="14"/>
        <v>31200</v>
      </c>
      <c r="L71" s="14">
        <v>3.888888888888889E-2</v>
      </c>
      <c r="M71" s="35"/>
    </row>
    <row r="72" spans="1:13">
      <c r="A72" s="12" t="s">
        <v>53</v>
      </c>
      <c r="B72" s="12">
        <v>26880</v>
      </c>
      <c r="C72" s="12">
        <v>1</v>
      </c>
      <c r="D72" s="13">
        <f t="shared" si="13"/>
        <v>26880</v>
      </c>
      <c r="E72" s="14">
        <v>3.888888888888889E-2</v>
      </c>
      <c r="F72" s="35"/>
      <c r="H72" s="12" t="s">
        <v>53</v>
      </c>
      <c r="I72" s="12">
        <v>31200</v>
      </c>
      <c r="J72" s="12">
        <v>1</v>
      </c>
      <c r="K72" s="13">
        <f t="shared" si="14"/>
        <v>31200</v>
      </c>
      <c r="L72" s="14">
        <v>3.888888888888889E-2</v>
      </c>
      <c r="M72" s="35"/>
    </row>
    <row r="73" spans="1:13">
      <c r="A73" s="12" t="s">
        <v>54</v>
      </c>
      <c r="B73" s="12">
        <v>26880</v>
      </c>
      <c r="C73" s="12">
        <v>1</v>
      </c>
      <c r="D73" s="13">
        <f t="shared" si="13"/>
        <v>26880</v>
      </c>
      <c r="E73" s="14">
        <v>3.888888888888889E-2</v>
      </c>
      <c r="F73" s="35"/>
      <c r="H73" s="12" t="s">
        <v>54</v>
      </c>
      <c r="I73" s="12">
        <v>31200</v>
      </c>
      <c r="J73" s="12">
        <v>1</v>
      </c>
      <c r="K73" s="13">
        <f t="shared" si="14"/>
        <v>31200</v>
      </c>
      <c r="L73" s="14">
        <v>3.888888888888889E-2</v>
      </c>
      <c r="M73" s="35"/>
    </row>
    <row r="74" spans="1:13">
      <c r="A74" s="12" t="s">
        <v>55</v>
      </c>
      <c r="B74" s="12">
        <v>26880</v>
      </c>
      <c r="C74" s="12">
        <v>1</v>
      </c>
      <c r="D74" s="13">
        <f t="shared" si="13"/>
        <v>26880</v>
      </c>
      <c r="E74" s="14">
        <v>3.888888888888889E-2</v>
      </c>
      <c r="F74" s="35"/>
      <c r="H74" s="12" t="s">
        <v>55</v>
      </c>
      <c r="I74" s="12">
        <v>31200</v>
      </c>
      <c r="J74" s="12">
        <v>1</v>
      </c>
      <c r="K74" s="13">
        <f t="shared" si="14"/>
        <v>31200</v>
      </c>
      <c r="L74" s="14">
        <v>3.888888888888889E-2</v>
      </c>
      <c r="M74" s="35"/>
    </row>
    <row r="75" spans="1:13">
      <c r="A75" s="12" t="s">
        <v>56</v>
      </c>
      <c r="B75" s="12">
        <v>26880</v>
      </c>
      <c r="C75" s="12">
        <v>1</v>
      </c>
      <c r="D75" s="13">
        <f t="shared" si="13"/>
        <v>26880</v>
      </c>
      <c r="E75" s="14">
        <v>3.888888888888889E-2</v>
      </c>
      <c r="F75" s="35"/>
      <c r="H75" s="12" t="s">
        <v>56</v>
      </c>
      <c r="I75" s="12">
        <v>31200</v>
      </c>
      <c r="J75" s="12">
        <v>1</v>
      </c>
      <c r="K75" s="13">
        <f t="shared" si="14"/>
        <v>31200</v>
      </c>
      <c r="L75" s="14">
        <v>3.888888888888889E-2</v>
      </c>
      <c r="M75" s="35"/>
    </row>
    <row r="76" spans="1:13">
      <c r="A76" s="12" t="s">
        <v>57</v>
      </c>
      <c r="B76" s="12">
        <v>26880</v>
      </c>
      <c r="C76" s="12">
        <v>1</v>
      </c>
      <c r="D76" s="13">
        <f t="shared" si="13"/>
        <v>26880</v>
      </c>
      <c r="E76" s="14">
        <v>3.888888888888889E-2</v>
      </c>
      <c r="F76" s="36"/>
      <c r="H76" s="12" t="s">
        <v>57</v>
      </c>
      <c r="I76" s="12">
        <v>31200</v>
      </c>
      <c r="J76" s="12">
        <v>1</v>
      </c>
      <c r="K76" s="13">
        <f t="shared" si="14"/>
        <v>31200</v>
      </c>
      <c r="L76" s="14">
        <v>3.888888888888889E-2</v>
      </c>
      <c r="M76" s="36"/>
    </row>
    <row r="77" spans="1:13">
      <c r="A77" s="9" t="s">
        <v>58</v>
      </c>
      <c r="B77" s="9">
        <v>25</v>
      </c>
      <c r="C77" s="9">
        <v>500</v>
      </c>
      <c r="D77" s="10">
        <f t="shared" si="13"/>
        <v>12500</v>
      </c>
      <c r="E77" s="11">
        <v>0.05</v>
      </c>
      <c r="F77" s="34">
        <v>0.6</v>
      </c>
      <c r="H77" s="9" t="s">
        <v>58</v>
      </c>
      <c r="I77" s="9">
        <v>25</v>
      </c>
      <c r="J77" s="9">
        <v>600</v>
      </c>
      <c r="K77" s="10">
        <f t="shared" si="14"/>
        <v>15000</v>
      </c>
      <c r="L77" s="11">
        <v>0.05</v>
      </c>
      <c r="M77" s="34">
        <v>0.6</v>
      </c>
    </row>
    <row r="78" spans="1:13">
      <c r="A78" s="9" t="s">
        <v>59</v>
      </c>
      <c r="B78" s="9">
        <v>70</v>
      </c>
      <c r="C78" s="9">
        <v>160</v>
      </c>
      <c r="D78" s="10">
        <f t="shared" si="13"/>
        <v>11200</v>
      </c>
      <c r="E78" s="11">
        <v>0.05</v>
      </c>
      <c r="F78" s="35"/>
      <c r="H78" s="9" t="s">
        <v>59</v>
      </c>
      <c r="I78" s="9">
        <v>70</v>
      </c>
      <c r="J78" s="9">
        <v>200</v>
      </c>
      <c r="K78" s="10">
        <f t="shared" si="14"/>
        <v>14000</v>
      </c>
      <c r="L78" s="11">
        <v>0.05</v>
      </c>
      <c r="M78" s="35"/>
    </row>
    <row r="79" spans="1:13">
      <c r="A79" s="9" t="s">
        <v>60</v>
      </c>
      <c r="B79" s="9">
        <v>70</v>
      </c>
      <c r="C79" s="9">
        <v>160</v>
      </c>
      <c r="D79" s="10">
        <f t="shared" si="13"/>
        <v>11200</v>
      </c>
      <c r="E79" s="11">
        <v>0.05</v>
      </c>
      <c r="F79" s="35"/>
      <c r="H79" s="9" t="s">
        <v>60</v>
      </c>
      <c r="I79" s="9">
        <v>70</v>
      </c>
      <c r="J79" s="9">
        <v>200</v>
      </c>
      <c r="K79" s="10">
        <f t="shared" si="14"/>
        <v>14000</v>
      </c>
      <c r="L79" s="11">
        <v>0.05</v>
      </c>
      <c r="M79" s="35"/>
    </row>
    <row r="80" spans="1:13">
      <c r="A80" s="9" t="s">
        <v>61</v>
      </c>
      <c r="B80" s="9">
        <v>70</v>
      </c>
      <c r="C80" s="9">
        <v>160</v>
      </c>
      <c r="D80" s="10">
        <f t="shared" si="13"/>
        <v>11200</v>
      </c>
      <c r="E80" s="11">
        <v>0.05</v>
      </c>
      <c r="F80" s="35"/>
      <c r="H80" s="9" t="s">
        <v>61</v>
      </c>
      <c r="I80" s="9">
        <v>70</v>
      </c>
      <c r="J80" s="9">
        <v>200</v>
      </c>
      <c r="K80" s="10">
        <f t="shared" si="14"/>
        <v>14000</v>
      </c>
      <c r="L80" s="11">
        <v>0.05</v>
      </c>
      <c r="M80" s="35"/>
    </row>
    <row r="81" spans="1:13">
      <c r="A81" s="9" t="s">
        <v>62</v>
      </c>
      <c r="B81" s="9">
        <v>25</v>
      </c>
      <c r="C81" s="9">
        <v>500</v>
      </c>
      <c r="D81" s="10">
        <f t="shared" si="13"/>
        <v>12500</v>
      </c>
      <c r="E81" s="11">
        <v>0.05</v>
      </c>
      <c r="F81" s="35"/>
      <c r="H81" s="9" t="s">
        <v>62</v>
      </c>
      <c r="I81" s="9">
        <v>25</v>
      </c>
      <c r="J81" s="9">
        <v>600</v>
      </c>
      <c r="K81" s="10">
        <f t="shared" si="14"/>
        <v>15000</v>
      </c>
      <c r="L81" s="11">
        <v>0.05</v>
      </c>
      <c r="M81" s="35"/>
    </row>
    <row r="82" spans="1:13">
      <c r="A82" s="9" t="s">
        <v>66</v>
      </c>
      <c r="B82" s="9">
        <v>1</v>
      </c>
      <c r="C82" s="9">
        <v>12500</v>
      </c>
      <c r="D82" s="10">
        <f t="shared" si="13"/>
        <v>12500</v>
      </c>
      <c r="E82" s="11">
        <v>0.05</v>
      </c>
      <c r="F82" s="36"/>
      <c r="H82" s="9" t="s">
        <v>63</v>
      </c>
      <c r="I82" s="9">
        <v>2</v>
      </c>
      <c r="J82" s="9">
        <v>7500</v>
      </c>
      <c r="K82" s="10">
        <f t="shared" si="14"/>
        <v>15000</v>
      </c>
      <c r="L82" s="11">
        <v>0.05</v>
      </c>
      <c r="M82" s="36"/>
    </row>
    <row r="85" spans="1:13">
      <c r="A85" t="s">
        <v>69</v>
      </c>
      <c r="H85" t="s">
        <v>70</v>
      </c>
      <c r="K85" s="1"/>
    </row>
    <row r="86" spans="1:13">
      <c r="A86" t="s">
        <v>32</v>
      </c>
      <c r="C86" t="s">
        <v>33</v>
      </c>
      <c r="H86" t="s">
        <v>32</v>
      </c>
      <c r="J86" t="s">
        <v>33</v>
      </c>
      <c r="K86" s="1"/>
    </row>
    <row r="87" spans="1:13">
      <c r="A87" s="7" t="s">
        <v>34</v>
      </c>
      <c r="B87" s="7" t="s">
        <v>35</v>
      </c>
      <c r="C87" s="7" t="s">
        <v>36</v>
      </c>
      <c r="D87" s="8" t="s">
        <v>37</v>
      </c>
      <c r="E87" s="7" t="s">
        <v>38</v>
      </c>
      <c r="F87" s="7" t="s">
        <v>39</v>
      </c>
      <c r="H87" s="7" t="s">
        <v>34</v>
      </c>
      <c r="I87" s="7" t="s">
        <v>35</v>
      </c>
      <c r="J87" s="7" t="s">
        <v>36</v>
      </c>
      <c r="K87" s="8" t="s">
        <v>37</v>
      </c>
      <c r="L87" s="7" t="s">
        <v>38</v>
      </c>
      <c r="M87" s="7" t="s">
        <v>39</v>
      </c>
    </row>
    <row r="88" spans="1:13">
      <c r="A88" s="12" t="s">
        <v>40</v>
      </c>
      <c r="B88" s="12">
        <v>35520</v>
      </c>
      <c r="C88" s="12">
        <v>1</v>
      </c>
      <c r="D88" s="13">
        <f>B88*C88</f>
        <v>35520</v>
      </c>
      <c r="E88" s="14">
        <v>3.888888888888889E-2</v>
      </c>
      <c r="F88" s="34">
        <v>0.4</v>
      </c>
      <c r="H88" s="12" t="s">
        <v>40</v>
      </c>
      <c r="I88" s="12">
        <v>44160</v>
      </c>
      <c r="J88" s="12">
        <v>1</v>
      </c>
      <c r="K88" s="13">
        <f>I88*J88</f>
        <v>44160</v>
      </c>
      <c r="L88" s="14">
        <v>3.888888888888889E-2</v>
      </c>
      <c r="M88" s="34">
        <v>0.4</v>
      </c>
    </row>
    <row r="89" spans="1:13">
      <c r="A89" s="12" t="s">
        <v>41</v>
      </c>
      <c r="B89" s="12">
        <v>35520</v>
      </c>
      <c r="C89" s="12">
        <v>1</v>
      </c>
      <c r="D89" s="13">
        <f t="shared" ref="D89:D111" si="15">B89*C89</f>
        <v>35520</v>
      </c>
      <c r="E89" s="14">
        <v>3.888888888888889E-2</v>
      </c>
      <c r="F89" s="35"/>
      <c r="H89" s="12" t="s">
        <v>41</v>
      </c>
      <c r="I89" s="12">
        <v>44160</v>
      </c>
      <c r="J89" s="12">
        <v>1</v>
      </c>
      <c r="K89" s="13">
        <f t="shared" ref="K89:K111" si="16">I89*J89</f>
        <v>44160</v>
      </c>
      <c r="L89" s="14">
        <v>3.888888888888889E-2</v>
      </c>
      <c r="M89" s="35"/>
    </row>
    <row r="90" spans="1:13">
      <c r="A90" s="12" t="s">
        <v>42</v>
      </c>
      <c r="B90" s="12">
        <v>35520</v>
      </c>
      <c r="C90" s="12">
        <v>1</v>
      </c>
      <c r="D90" s="13">
        <f t="shared" si="15"/>
        <v>35520</v>
      </c>
      <c r="E90" s="14">
        <v>3.888888888888889E-2</v>
      </c>
      <c r="F90" s="35"/>
      <c r="H90" s="12" t="s">
        <v>42</v>
      </c>
      <c r="I90" s="12">
        <v>44160</v>
      </c>
      <c r="J90" s="12">
        <v>1</v>
      </c>
      <c r="K90" s="13">
        <f t="shared" si="16"/>
        <v>44160</v>
      </c>
      <c r="L90" s="14">
        <v>3.888888888888889E-2</v>
      </c>
      <c r="M90" s="35"/>
    </row>
    <row r="91" spans="1:13">
      <c r="A91" s="12" t="s">
        <v>43</v>
      </c>
      <c r="B91" s="12">
        <v>35520</v>
      </c>
      <c r="C91" s="12">
        <v>1</v>
      </c>
      <c r="D91" s="13">
        <f t="shared" si="15"/>
        <v>35520</v>
      </c>
      <c r="E91" s="14">
        <v>3.888888888888889E-2</v>
      </c>
      <c r="F91" s="35"/>
      <c r="H91" s="12" t="s">
        <v>43</v>
      </c>
      <c r="I91" s="12">
        <v>44160</v>
      </c>
      <c r="J91" s="12">
        <v>1</v>
      </c>
      <c r="K91" s="13">
        <f t="shared" si="16"/>
        <v>44160</v>
      </c>
      <c r="L91" s="14">
        <v>3.888888888888889E-2</v>
      </c>
      <c r="M91" s="35"/>
    </row>
    <row r="92" spans="1:13">
      <c r="A92" s="12" t="s">
        <v>44</v>
      </c>
      <c r="B92" s="12">
        <v>35520</v>
      </c>
      <c r="C92" s="12">
        <v>1</v>
      </c>
      <c r="D92" s="13">
        <f t="shared" si="15"/>
        <v>35520</v>
      </c>
      <c r="E92" s="14">
        <v>3.888888888888889E-2</v>
      </c>
      <c r="F92" s="35"/>
      <c r="H92" s="12" t="s">
        <v>44</v>
      </c>
      <c r="I92" s="12">
        <v>44160</v>
      </c>
      <c r="J92" s="12">
        <v>1</v>
      </c>
      <c r="K92" s="13">
        <f t="shared" si="16"/>
        <v>44160</v>
      </c>
      <c r="L92" s="14">
        <v>3.888888888888889E-2</v>
      </c>
      <c r="M92" s="35"/>
    </row>
    <row r="93" spans="1:13">
      <c r="A93" s="12" t="s">
        <v>45</v>
      </c>
      <c r="B93" s="12">
        <v>35520</v>
      </c>
      <c r="C93" s="12">
        <v>1</v>
      </c>
      <c r="D93" s="13">
        <f t="shared" si="15"/>
        <v>35520</v>
      </c>
      <c r="E93" s="14">
        <v>3.888888888888889E-2</v>
      </c>
      <c r="F93" s="35"/>
      <c r="H93" s="12" t="s">
        <v>45</v>
      </c>
      <c r="I93" s="12">
        <v>44160</v>
      </c>
      <c r="J93" s="12">
        <v>1</v>
      </c>
      <c r="K93" s="13">
        <f t="shared" si="16"/>
        <v>44160</v>
      </c>
      <c r="L93" s="14">
        <v>3.888888888888889E-2</v>
      </c>
      <c r="M93" s="35"/>
    </row>
    <row r="94" spans="1:13">
      <c r="A94" s="12" t="s">
        <v>46</v>
      </c>
      <c r="B94" s="12">
        <v>35520</v>
      </c>
      <c r="C94" s="12">
        <v>1</v>
      </c>
      <c r="D94" s="13">
        <f t="shared" si="15"/>
        <v>35520</v>
      </c>
      <c r="E94" s="14">
        <v>3.888888888888889E-2</v>
      </c>
      <c r="F94" s="35"/>
      <c r="H94" s="12" t="s">
        <v>46</v>
      </c>
      <c r="I94" s="12">
        <v>44160</v>
      </c>
      <c r="J94" s="12">
        <v>1</v>
      </c>
      <c r="K94" s="13">
        <f t="shared" si="16"/>
        <v>44160</v>
      </c>
      <c r="L94" s="14">
        <v>3.888888888888889E-2</v>
      </c>
      <c r="M94" s="35"/>
    </row>
    <row r="95" spans="1:13">
      <c r="A95" s="12" t="s">
        <v>47</v>
      </c>
      <c r="B95" s="12">
        <v>35520</v>
      </c>
      <c r="C95" s="12">
        <v>1</v>
      </c>
      <c r="D95" s="13">
        <f t="shared" si="15"/>
        <v>35520</v>
      </c>
      <c r="E95" s="14">
        <v>3.888888888888889E-2</v>
      </c>
      <c r="F95" s="35"/>
      <c r="H95" s="12" t="s">
        <v>47</v>
      </c>
      <c r="I95" s="12">
        <v>44160</v>
      </c>
      <c r="J95" s="12">
        <v>1</v>
      </c>
      <c r="K95" s="13">
        <f t="shared" si="16"/>
        <v>44160</v>
      </c>
      <c r="L95" s="14">
        <v>3.888888888888889E-2</v>
      </c>
      <c r="M95" s="35"/>
    </row>
    <row r="96" spans="1:13">
      <c r="A96" s="12" t="s">
        <v>48</v>
      </c>
      <c r="B96" s="12">
        <v>35520</v>
      </c>
      <c r="C96" s="12">
        <v>1</v>
      </c>
      <c r="D96" s="13">
        <f t="shared" si="15"/>
        <v>35520</v>
      </c>
      <c r="E96" s="14">
        <v>3.888888888888889E-2</v>
      </c>
      <c r="F96" s="35"/>
      <c r="H96" s="12" t="s">
        <v>48</v>
      </c>
      <c r="I96" s="12">
        <v>44160</v>
      </c>
      <c r="J96" s="12">
        <v>1</v>
      </c>
      <c r="K96" s="13">
        <f t="shared" si="16"/>
        <v>44160</v>
      </c>
      <c r="L96" s="14">
        <v>3.888888888888889E-2</v>
      </c>
      <c r="M96" s="35"/>
    </row>
    <row r="97" spans="1:13">
      <c r="A97" s="12" t="s">
        <v>49</v>
      </c>
      <c r="B97" s="12">
        <v>35520</v>
      </c>
      <c r="C97" s="12">
        <v>1</v>
      </c>
      <c r="D97" s="13">
        <f t="shared" si="15"/>
        <v>35520</v>
      </c>
      <c r="E97" s="14">
        <v>3.888888888888889E-2</v>
      </c>
      <c r="F97" s="35"/>
      <c r="H97" s="12" t="s">
        <v>49</v>
      </c>
      <c r="I97" s="12">
        <v>44160</v>
      </c>
      <c r="J97" s="12">
        <v>1</v>
      </c>
      <c r="K97" s="13">
        <f t="shared" si="16"/>
        <v>44160</v>
      </c>
      <c r="L97" s="14">
        <v>3.888888888888889E-2</v>
      </c>
      <c r="M97" s="35"/>
    </row>
    <row r="98" spans="1:13">
      <c r="A98" s="12" t="s">
        <v>50</v>
      </c>
      <c r="B98" s="12">
        <v>35520</v>
      </c>
      <c r="C98" s="12">
        <v>1</v>
      </c>
      <c r="D98" s="13">
        <f t="shared" si="15"/>
        <v>35520</v>
      </c>
      <c r="E98" s="14">
        <v>3.888888888888889E-2</v>
      </c>
      <c r="F98" s="35"/>
      <c r="H98" s="12" t="s">
        <v>50</v>
      </c>
      <c r="I98" s="12">
        <v>44160</v>
      </c>
      <c r="J98" s="12">
        <v>1</v>
      </c>
      <c r="K98" s="13">
        <f t="shared" si="16"/>
        <v>44160</v>
      </c>
      <c r="L98" s="14">
        <v>3.888888888888889E-2</v>
      </c>
      <c r="M98" s="35"/>
    </row>
    <row r="99" spans="1:13">
      <c r="A99" s="12" t="s">
        <v>51</v>
      </c>
      <c r="B99" s="12">
        <v>35520</v>
      </c>
      <c r="C99" s="12">
        <v>1</v>
      </c>
      <c r="D99" s="13">
        <f t="shared" si="15"/>
        <v>35520</v>
      </c>
      <c r="E99" s="14">
        <v>3.888888888888889E-2</v>
      </c>
      <c r="F99" s="35"/>
      <c r="H99" s="12" t="s">
        <v>51</v>
      </c>
      <c r="I99" s="12">
        <v>44160</v>
      </c>
      <c r="J99" s="12">
        <v>1</v>
      </c>
      <c r="K99" s="13">
        <f t="shared" si="16"/>
        <v>44160</v>
      </c>
      <c r="L99" s="14">
        <v>3.888888888888889E-2</v>
      </c>
      <c r="M99" s="35"/>
    </row>
    <row r="100" spans="1:13">
      <c r="A100" s="12" t="s">
        <v>52</v>
      </c>
      <c r="B100" s="12">
        <v>35520</v>
      </c>
      <c r="C100" s="12">
        <v>1</v>
      </c>
      <c r="D100" s="13">
        <f t="shared" si="15"/>
        <v>35520</v>
      </c>
      <c r="E100" s="14">
        <v>3.888888888888889E-2</v>
      </c>
      <c r="F100" s="35"/>
      <c r="H100" s="12" t="s">
        <v>52</v>
      </c>
      <c r="I100" s="12">
        <v>44160</v>
      </c>
      <c r="J100" s="12">
        <v>1</v>
      </c>
      <c r="K100" s="13">
        <f t="shared" si="16"/>
        <v>44160</v>
      </c>
      <c r="L100" s="14">
        <v>3.888888888888889E-2</v>
      </c>
      <c r="M100" s="35"/>
    </row>
    <row r="101" spans="1:13">
      <c r="A101" s="12" t="s">
        <v>53</v>
      </c>
      <c r="B101" s="12">
        <v>35520</v>
      </c>
      <c r="C101" s="12">
        <v>1</v>
      </c>
      <c r="D101" s="13">
        <f t="shared" si="15"/>
        <v>35520</v>
      </c>
      <c r="E101" s="14">
        <v>3.888888888888889E-2</v>
      </c>
      <c r="F101" s="35"/>
      <c r="H101" s="12" t="s">
        <v>53</v>
      </c>
      <c r="I101" s="12">
        <v>44160</v>
      </c>
      <c r="J101" s="12">
        <v>1</v>
      </c>
      <c r="K101" s="13">
        <f t="shared" si="16"/>
        <v>44160</v>
      </c>
      <c r="L101" s="14">
        <v>3.888888888888889E-2</v>
      </c>
      <c r="M101" s="35"/>
    </row>
    <row r="102" spans="1:13">
      <c r="A102" s="12" t="s">
        <v>54</v>
      </c>
      <c r="B102" s="12">
        <v>35520</v>
      </c>
      <c r="C102" s="12">
        <v>1</v>
      </c>
      <c r="D102" s="13">
        <f t="shared" si="15"/>
        <v>35520</v>
      </c>
      <c r="E102" s="14">
        <v>3.888888888888889E-2</v>
      </c>
      <c r="F102" s="35"/>
      <c r="H102" s="12" t="s">
        <v>54</v>
      </c>
      <c r="I102" s="12">
        <v>44160</v>
      </c>
      <c r="J102" s="12">
        <v>1</v>
      </c>
      <c r="K102" s="13">
        <f t="shared" si="16"/>
        <v>44160</v>
      </c>
      <c r="L102" s="14">
        <v>3.888888888888889E-2</v>
      </c>
      <c r="M102" s="35"/>
    </row>
    <row r="103" spans="1:13">
      <c r="A103" s="12" t="s">
        <v>55</v>
      </c>
      <c r="B103" s="12">
        <v>35520</v>
      </c>
      <c r="C103" s="12">
        <v>1</v>
      </c>
      <c r="D103" s="13">
        <f t="shared" si="15"/>
        <v>35520</v>
      </c>
      <c r="E103" s="14">
        <v>3.888888888888889E-2</v>
      </c>
      <c r="F103" s="35"/>
      <c r="H103" s="12" t="s">
        <v>55</v>
      </c>
      <c r="I103" s="12">
        <v>44160</v>
      </c>
      <c r="J103" s="12">
        <v>1</v>
      </c>
      <c r="K103" s="13">
        <f t="shared" si="16"/>
        <v>44160</v>
      </c>
      <c r="L103" s="14">
        <v>3.888888888888889E-2</v>
      </c>
      <c r="M103" s="35"/>
    </row>
    <row r="104" spans="1:13">
      <c r="A104" s="12" t="s">
        <v>56</v>
      </c>
      <c r="B104" s="12">
        <v>35520</v>
      </c>
      <c r="C104" s="12">
        <v>1</v>
      </c>
      <c r="D104" s="13">
        <f t="shared" si="15"/>
        <v>35520</v>
      </c>
      <c r="E104" s="14">
        <v>3.888888888888889E-2</v>
      </c>
      <c r="F104" s="35"/>
      <c r="H104" s="12" t="s">
        <v>56</v>
      </c>
      <c r="I104" s="12">
        <v>44160</v>
      </c>
      <c r="J104" s="12">
        <v>1</v>
      </c>
      <c r="K104" s="13">
        <f t="shared" si="16"/>
        <v>44160</v>
      </c>
      <c r="L104" s="14">
        <v>3.888888888888889E-2</v>
      </c>
      <c r="M104" s="35"/>
    </row>
    <row r="105" spans="1:13">
      <c r="A105" s="12" t="s">
        <v>57</v>
      </c>
      <c r="B105" s="12">
        <v>35520</v>
      </c>
      <c r="C105" s="12">
        <v>1</v>
      </c>
      <c r="D105" s="13">
        <f t="shared" si="15"/>
        <v>35520</v>
      </c>
      <c r="E105" s="14">
        <v>3.888888888888889E-2</v>
      </c>
      <c r="F105" s="36"/>
      <c r="H105" s="12" t="s">
        <v>57</v>
      </c>
      <c r="I105" s="12">
        <v>44160</v>
      </c>
      <c r="J105" s="12">
        <v>1</v>
      </c>
      <c r="K105" s="13">
        <f t="shared" si="16"/>
        <v>44160</v>
      </c>
      <c r="L105" s="14">
        <v>3.888888888888889E-2</v>
      </c>
      <c r="M105" s="36"/>
    </row>
    <row r="106" spans="1:13">
      <c r="A106" s="9" t="s">
        <v>58</v>
      </c>
      <c r="B106" s="9">
        <v>25</v>
      </c>
      <c r="C106" s="9">
        <v>700</v>
      </c>
      <c r="D106" s="10">
        <f t="shared" si="15"/>
        <v>17500</v>
      </c>
      <c r="E106" s="11">
        <v>0.05</v>
      </c>
      <c r="F106" s="34">
        <v>0.6</v>
      </c>
      <c r="H106" s="9" t="s">
        <v>58</v>
      </c>
      <c r="I106" s="9">
        <v>25</v>
      </c>
      <c r="J106" s="9">
        <v>850</v>
      </c>
      <c r="K106" s="10">
        <f t="shared" si="16"/>
        <v>21250</v>
      </c>
      <c r="L106" s="11">
        <v>0.05</v>
      </c>
      <c r="M106" s="34">
        <v>0.6</v>
      </c>
    </row>
    <row r="107" spans="1:13">
      <c r="A107" s="9" t="s">
        <v>59</v>
      </c>
      <c r="B107" s="9">
        <v>70</v>
      </c>
      <c r="C107" s="9">
        <v>250</v>
      </c>
      <c r="D107" s="10">
        <f t="shared" si="15"/>
        <v>17500</v>
      </c>
      <c r="E107" s="11">
        <v>0.05</v>
      </c>
      <c r="F107" s="35"/>
      <c r="H107" s="9" t="s">
        <v>59</v>
      </c>
      <c r="I107" s="9">
        <v>70</v>
      </c>
      <c r="J107" s="9">
        <v>300</v>
      </c>
      <c r="K107" s="10">
        <f t="shared" si="16"/>
        <v>21000</v>
      </c>
      <c r="L107" s="11">
        <v>0.05</v>
      </c>
      <c r="M107" s="35"/>
    </row>
    <row r="108" spans="1:13">
      <c r="A108" s="9" t="s">
        <v>60</v>
      </c>
      <c r="B108" s="9">
        <v>70</v>
      </c>
      <c r="C108" s="9">
        <v>250</v>
      </c>
      <c r="D108" s="10">
        <f t="shared" si="15"/>
        <v>17500</v>
      </c>
      <c r="E108" s="11">
        <v>0.05</v>
      </c>
      <c r="F108" s="35"/>
      <c r="H108" s="9" t="s">
        <v>60</v>
      </c>
      <c r="I108" s="9">
        <v>70</v>
      </c>
      <c r="J108" s="9">
        <v>300</v>
      </c>
      <c r="K108" s="10">
        <f t="shared" si="16"/>
        <v>21000</v>
      </c>
      <c r="L108" s="11">
        <v>0.05</v>
      </c>
      <c r="M108" s="35"/>
    </row>
    <row r="109" spans="1:13">
      <c r="A109" s="9" t="s">
        <v>61</v>
      </c>
      <c r="B109" s="9">
        <v>70</v>
      </c>
      <c r="C109" s="9">
        <v>250</v>
      </c>
      <c r="D109" s="10">
        <f t="shared" si="15"/>
        <v>17500</v>
      </c>
      <c r="E109" s="11">
        <v>0.05</v>
      </c>
      <c r="F109" s="35"/>
      <c r="H109" s="9" t="s">
        <v>61</v>
      </c>
      <c r="I109" s="9">
        <v>70</v>
      </c>
      <c r="J109" s="9">
        <v>300</v>
      </c>
      <c r="K109" s="10">
        <f t="shared" si="16"/>
        <v>21000</v>
      </c>
      <c r="L109" s="11">
        <v>0.05</v>
      </c>
      <c r="M109" s="35"/>
    </row>
    <row r="110" spans="1:13">
      <c r="A110" s="9" t="s">
        <v>62</v>
      </c>
      <c r="B110" s="9">
        <v>25</v>
      </c>
      <c r="C110" s="9">
        <v>700</v>
      </c>
      <c r="D110" s="10">
        <f t="shared" si="15"/>
        <v>17500</v>
      </c>
      <c r="E110" s="11">
        <v>0.05</v>
      </c>
      <c r="F110" s="35"/>
      <c r="H110" s="9" t="s">
        <v>62</v>
      </c>
      <c r="I110" s="9">
        <v>25</v>
      </c>
      <c r="J110" s="9">
        <v>800</v>
      </c>
      <c r="K110" s="10">
        <f t="shared" si="16"/>
        <v>20000</v>
      </c>
      <c r="L110" s="11">
        <v>0.05</v>
      </c>
      <c r="M110" s="35"/>
    </row>
    <row r="111" spans="1:13">
      <c r="A111" s="9" t="s">
        <v>63</v>
      </c>
      <c r="B111" s="9">
        <v>2</v>
      </c>
      <c r="C111" s="9">
        <v>8000</v>
      </c>
      <c r="D111" s="10">
        <f t="shared" si="15"/>
        <v>16000</v>
      </c>
      <c r="E111" s="11">
        <v>0.05</v>
      </c>
      <c r="F111" s="36"/>
      <c r="H111" s="9" t="s">
        <v>63</v>
      </c>
      <c r="I111" s="9">
        <v>2</v>
      </c>
      <c r="J111" s="9">
        <v>8500</v>
      </c>
      <c r="K111" s="10">
        <f t="shared" si="16"/>
        <v>17000</v>
      </c>
      <c r="L111" s="11">
        <v>0.05</v>
      </c>
      <c r="M111" s="36"/>
    </row>
    <row r="115" spans="1:13">
      <c r="A115" t="s">
        <v>71</v>
      </c>
      <c r="H115" t="s">
        <v>72</v>
      </c>
      <c r="K115" s="1"/>
    </row>
    <row r="116" spans="1:13">
      <c r="A116" t="s">
        <v>32</v>
      </c>
      <c r="C116" t="s">
        <v>33</v>
      </c>
      <c r="H116" t="s">
        <v>32</v>
      </c>
      <c r="J116" t="s">
        <v>33</v>
      </c>
      <c r="K116" s="1"/>
    </row>
    <row r="117" spans="1:13">
      <c r="A117" s="7" t="s">
        <v>34</v>
      </c>
      <c r="B117" s="7" t="s">
        <v>35</v>
      </c>
      <c r="C117" s="7" t="s">
        <v>36</v>
      </c>
      <c r="D117" s="8" t="s">
        <v>37</v>
      </c>
      <c r="E117" s="7" t="s">
        <v>38</v>
      </c>
      <c r="F117" s="7" t="s">
        <v>39</v>
      </c>
      <c r="H117" s="7" t="s">
        <v>34</v>
      </c>
      <c r="I117" s="7" t="s">
        <v>35</v>
      </c>
      <c r="J117" s="7" t="s">
        <v>36</v>
      </c>
      <c r="K117" s="8" t="s">
        <v>37</v>
      </c>
      <c r="L117" s="7" t="s">
        <v>38</v>
      </c>
      <c r="M117" s="7" t="s">
        <v>39</v>
      </c>
    </row>
    <row r="118" spans="1:13">
      <c r="A118" s="12" t="s">
        <v>40</v>
      </c>
      <c r="B118" s="12">
        <v>44160</v>
      </c>
      <c r="C118" s="12">
        <v>1</v>
      </c>
      <c r="D118" s="13">
        <f>B118*C118</f>
        <v>44160</v>
      </c>
      <c r="E118" s="14">
        <v>3.888888888888889E-2</v>
      </c>
      <c r="F118" s="34">
        <v>0.4</v>
      </c>
      <c r="H118" s="12" t="s">
        <v>40</v>
      </c>
      <c r="I118" s="12">
        <v>48480</v>
      </c>
      <c r="J118" s="12">
        <v>1</v>
      </c>
      <c r="K118" s="13">
        <f>I118*J118</f>
        <v>48480</v>
      </c>
      <c r="L118" s="14">
        <v>3.888888888888889E-2</v>
      </c>
      <c r="M118" s="34">
        <v>0.4</v>
      </c>
    </row>
    <row r="119" spans="1:13">
      <c r="A119" s="12" t="s">
        <v>41</v>
      </c>
      <c r="B119" s="12">
        <v>44160</v>
      </c>
      <c r="C119" s="12">
        <v>1</v>
      </c>
      <c r="D119" s="13">
        <f t="shared" ref="D119:D141" si="17">B119*C119</f>
        <v>44160</v>
      </c>
      <c r="E119" s="14">
        <v>3.888888888888889E-2</v>
      </c>
      <c r="F119" s="35"/>
      <c r="H119" s="12" t="s">
        <v>41</v>
      </c>
      <c r="I119" s="12">
        <v>48480</v>
      </c>
      <c r="J119" s="12">
        <v>1</v>
      </c>
      <c r="K119" s="13">
        <f t="shared" ref="K119:K141" si="18">I119*J119</f>
        <v>48480</v>
      </c>
      <c r="L119" s="14">
        <v>3.888888888888889E-2</v>
      </c>
      <c r="M119" s="35"/>
    </row>
    <row r="120" spans="1:13">
      <c r="A120" s="12" t="s">
        <v>42</v>
      </c>
      <c r="B120" s="12">
        <v>44160</v>
      </c>
      <c r="C120" s="12">
        <v>1</v>
      </c>
      <c r="D120" s="13">
        <f t="shared" si="17"/>
        <v>44160</v>
      </c>
      <c r="E120" s="14">
        <v>3.888888888888889E-2</v>
      </c>
      <c r="F120" s="35"/>
      <c r="H120" s="12" t="s">
        <v>42</v>
      </c>
      <c r="I120" s="12">
        <v>48480</v>
      </c>
      <c r="J120" s="12">
        <v>1</v>
      </c>
      <c r="K120" s="13">
        <f t="shared" si="18"/>
        <v>48480</v>
      </c>
      <c r="L120" s="14">
        <v>3.888888888888889E-2</v>
      </c>
      <c r="M120" s="35"/>
    </row>
    <row r="121" spans="1:13">
      <c r="A121" s="12" t="s">
        <v>43</v>
      </c>
      <c r="B121" s="12">
        <v>44160</v>
      </c>
      <c r="C121" s="12">
        <v>1</v>
      </c>
      <c r="D121" s="13">
        <f t="shared" si="17"/>
        <v>44160</v>
      </c>
      <c r="E121" s="14">
        <v>3.888888888888889E-2</v>
      </c>
      <c r="F121" s="35"/>
      <c r="H121" s="12" t="s">
        <v>43</v>
      </c>
      <c r="I121" s="12">
        <v>48480</v>
      </c>
      <c r="J121" s="12">
        <v>1</v>
      </c>
      <c r="K121" s="13">
        <f t="shared" si="18"/>
        <v>48480</v>
      </c>
      <c r="L121" s="14">
        <v>3.888888888888889E-2</v>
      </c>
      <c r="M121" s="35"/>
    </row>
    <row r="122" spans="1:13">
      <c r="A122" s="12" t="s">
        <v>44</v>
      </c>
      <c r="B122" s="12">
        <v>44160</v>
      </c>
      <c r="C122" s="12">
        <v>1</v>
      </c>
      <c r="D122" s="13">
        <f t="shared" si="17"/>
        <v>44160</v>
      </c>
      <c r="E122" s="14">
        <v>3.888888888888889E-2</v>
      </c>
      <c r="F122" s="35"/>
      <c r="H122" s="12" t="s">
        <v>44</v>
      </c>
      <c r="I122" s="12">
        <v>48480</v>
      </c>
      <c r="J122" s="12">
        <v>1</v>
      </c>
      <c r="K122" s="13">
        <f t="shared" si="18"/>
        <v>48480</v>
      </c>
      <c r="L122" s="14">
        <v>3.888888888888889E-2</v>
      </c>
      <c r="M122" s="35"/>
    </row>
    <row r="123" spans="1:13">
      <c r="A123" s="12" t="s">
        <v>45</v>
      </c>
      <c r="B123" s="12">
        <v>44160</v>
      </c>
      <c r="C123" s="12">
        <v>1</v>
      </c>
      <c r="D123" s="13">
        <f t="shared" si="17"/>
        <v>44160</v>
      </c>
      <c r="E123" s="14">
        <v>3.888888888888889E-2</v>
      </c>
      <c r="F123" s="35"/>
      <c r="H123" s="12" t="s">
        <v>45</v>
      </c>
      <c r="I123" s="12">
        <v>48480</v>
      </c>
      <c r="J123" s="12">
        <v>1</v>
      </c>
      <c r="K123" s="13">
        <f t="shared" si="18"/>
        <v>48480</v>
      </c>
      <c r="L123" s="14">
        <v>3.888888888888889E-2</v>
      </c>
      <c r="M123" s="35"/>
    </row>
    <row r="124" spans="1:13">
      <c r="A124" s="12" t="s">
        <v>46</v>
      </c>
      <c r="B124" s="12">
        <v>44160</v>
      </c>
      <c r="C124" s="12">
        <v>1</v>
      </c>
      <c r="D124" s="13">
        <f t="shared" si="17"/>
        <v>44160</v>
      </c>
      <c r="E124" s="14">
        <v>3.888888888888889E-2</v>
      </c>
      <c r="F124" s="35"/>
      <c r="H124" s="12" t="s">
        <v>46</v>
      </c>
      <c r="I124" s="12">
        <v>48480</v>
      </c>
      <c r="J124" s="12">
        <v>1</v>
      </c>
      <c r="K124" s="13">
        <f t="shared" si="18"/>
        <v>48480</v>
      </c>
      <c r="L124" s="14">
        <v>3.888888888888889E-2</v>
      </c>
      <c r="M124" s="35"/>
    </row>
    <row r="125" spans="1:13">
      <c r="A125" s="12" t="s">
        <v>47</v>
      </c>
      <c r="B125" s="12">
        <v>44160</v>
      </c>
      <c r="C125" s="12">
        <v>1</v>
      </c>
      <c r="D125" s="13">
        <f t="shared" si="17"/>
        <v>44160</v>
      </c>
      <c r="E125" s="14">
        <v>3.888888888888889E-2</v>
      </c>
      <c r="F125" s="35"/>
      <c r="H125" s="12" t="s">
        <v>47</v>
      </c>
      <c r="I125" s="12">
        <v>48480</v>
      </c>
      <c r="J125" s="12">
        <v>1</v>
      </c>
      <c r="K125" s="13">
        <f t="shared" si="18"/>
        <v>48480</v>
      </c>
      <c r="L125" s="14">
        <v>3.888888888888889E-2</v>
      </c>
      <c r="M125" s="35"/>
    </row>
    <row r="126" spans="1:13">
      <c r="A126" s="12" t="s">
        <v>48</v>
      </c>
      <c r="B126" s="12">
        <v>44160</v>
      </c>
      <c r="C126" s="12">
        <v>1</v>
      </c>
      <c r="D126" s="13">
        <f t="shared" si="17"/>
        <v>44160</v>
      </c>
      <c r="E126" s="14">
        <v>3.888888888888889E-2</v>
      </c>
      <c r="F126" s="35"/>
      <c r="H126" s="12" t="s">
        <v>48</v>
      </c>
      <c r="I126" s="12">
        <v>48480</v>
      </c>
      <c r="J126" s="12">
        <v>1</v>
      </c>
      <c r="K126" s="13">
        <f t="shared" si="18"/>
        <v>48480</v>
      </c>
      <c r="L126" s="14">
        <v>3.888888888888889E-2</v>
      </c>
      <c r="M126" s="35"/>
    </row>
    <row r="127" spans="1:13">
      <c r="A127" s="12" t="s">
        <v>49</v>
      </c>
      <c r="B127" s="12">
        <v>44160</v>
      </c>
      <c r="C127" s="12">
        <v>1</v>
      </c>
      <c r="D127" s="13">
        <f t="shared" si="17"/>
        <v>44160</v>
      </c>
      <c r="E127" s="14">
        <v>3.888888888888889E-2</v>
      </c>
      <c r="F127" s="35"/>
      <c r="H127" s="12" t="s">
        <v>49</v>
      </c>
      <c r="I127" s="12">
        <v>48480</v>
      </c>
      <c r="J127" s="12">
        <v>1</v>
      </c>
      <c r="K127" s="13">
        <f t="shared" si="18"/>
        <v>48480</v>
      </c>
      <c r="L127" s="14">
        <v>3.888888888888889E-2</v>
      </c>
      <c r="M127" s="35"/>
    </row>
    <row r="128" spans="1:13">
      <c r="A128" s="12" t="s">
        <v>50</v>
      </c>
      <c r="B128" s="12">
        <v>44160</v>
      </c>
      <c r="C128" s="12">
        <v>1</v>
      </c>
      <c r="D128" s="13">
        <f t="shared" si="17"/>
        <v>44160</v>
      </c>
      <c r="E128" s="14">
        <v>3.888888888888889E-2</v>
      </c>
      <c r="F128" s="35"/>
      <c r="H128" s="12" t="s">
        <v>50</v>
      </c>
      <c r="I128" s="12">
        <v>48480</v>
      </c>
      <c r="J128" s="12">
        <v>1</v>
      </c>
      <c r="K128" s="13">
        <f t="shared" si="18"/>
        <v>48480</v>
      </c>
      <c r="L128" s="14">
        <v>3.888888888888889E-2</v>
      </c>
      <c r="M128" s="35"/>
    </row>
    <row r="129" spans="1:18">
      <c r="A129" s="12" t="s">
        <v>51</v>
      </c>
      <c r="B129" s="12">
        <v>44160</v>
      </c>
      <c r="C129" s="12">
        <v>1</v>
      </c>
      <c r="D129" s="13">
        <f t="shared" si="17"/>
        <v>44160</v>
      </c>
      <c r="E129" s="14">
        <v>3.888888888888889E-2</v>
      </c>
      <c r="F129" s="35"/>
      <c r="H129" s="12" t="s">
        <v>51</v>
      </c>
      <c r="I129" s="12">
        <v>48480</v>
      </c>
      <c r="J129" s="12">
        <v>1</v>
      </c>
      <c r="K129" s="13">
        <f t="shared" si="18"/>
        <v>48480</v>
      </c>
      <c r="L129" s="14">
        <v>3.888888888888889E-2</v>
      </c>
      <c r="M129" s="35"/>
    </row>
    <row r="130" spans="1:18">
      <c r="A130" s="12" t="s">
        <v>52</v>
      </c>
      <c r="B130" s="12">
        <v>44160</v>
      </c>
      <c r="C130" s="12">
        <v>1</v>
      </c>
      <c r="D130" s="13">
        <f t="shared" si="17"/>
        <v>44160</v>
      </c>
      <c r="E130" s="14">
        <v>3.888888888888889E-2</v>
      </c>
      <c r="F130" s="35"/>
      <c r="H130" s="12" t="s">
        <v>52</v>
      </c>
      <c r="I130" s="12">
        <v>48480</v>
      </c>
      <c r="J130" s="12">
        <v>1</v>
      </c>
      <c r="K130" s="13">
        <f t="shared" si="18"/>
        <v>48480</v>
      </c>
      <c r="L130" s="14">
        <v>3.888888888888889E-2</v>
      </c>
      <c r="M130" s="35"/>
    </row>
    <row r="131" spans="1:18">
      <c r="A131" s="12" t="s">
        <v>53</v>
      </c>
      <c r="B131" s="12">
        <v>44160</v>
      </c>
      <c r="C131" s="12">
        <v>1</v>
      </c>
      <c r="D131" s="13">
        <f t="shared" si="17"/>
        <v>44160</v>
      </c>
      <c r="E131" s="14">
        <v>3.888888888888889E-2</v>
      </c>
      <c r="F131" s="35"/>
      <c r="H131" s="12" t="s">
        <v>53</v>
      </c>
      <c r="I131" s="12">
        <v>48480</v>
      </c>
      <c r="J131" s="12">
        <v>1</v>
      </c>
      <c r="K131" s="13">
        <f t="shared" si="18"/>
        <v>48480</v>
      </c>
      <c r="L131" s="14">
        <v>3.888888888888889E-2</v>
      </c>
      <c r="M131" s="35"/>
    </row>
    <row r="132" spans="1:18">
      <c r="A132" s="12" t="s">
        <v>54</v>
      </c>
      <c r="B132" s="12">
        <v>44160</v>
      </c>
      <c r="C132" s="12">
        <v>1</v>
      </c>
      <c r="D132" s="13">
        <f t="shared" si="17"/>
        <v>44160</v>
      </c>
      <c r="E132" s="14">
        <v>3.888888888888889E-2</v>
      </c>
      <c r="F132" s="35"/>
      <c r="H132" s="12" t="s">
        <v>54</v>
      </c>
      <c r="I132" s="12">
        <v>48480</v>
      </c>
      <c r="J132" s="12">
        <v>1</v>
      </c>
      <c r="K132" s="13">
        <f t="shared" si="18"/>
        <v>48480</v>
      </c>
      <c r="L132" s="14">
        <v>3.888888888888889E-2</v>
      </c>
      <c r="M132" s="35"/>
    </row>
    <row r="133" spans="1:18">
      <c r="A133" s="12" t="s">
        <v>55</v>
      </c>
      <c r="B133" s="12">
        <v>44160</v>
      </c>
      <c r="C133" s="12">
        <v>1</v>
      </c>
      <c r="D133" s="13">
        <f t="shared" si="17"/>
        <v>44160</v>
      </c>
      <c r="E133" s="14">
        <v>3.888888888888889E-2</v>
      </c>
      <c r="F133" s="35"/>
      <c r="H133" s="12" t="s">
        <v>55</v>
      </c>
      <c r="I133" s="12">
        <v>48480</v>
      </c>
      <c r="J133" s="12">
        <v>1</v>
      </c>
      <c r="K133" s="13">
        <f t="shared" si="18"/>
        <v>48480</v>
      </c>
      <c r="L133" s="14">
        <v>3.888888888888889E-2</v>
      </c>
      <c r="M133" s="35"/>
    </row>
    <row r="134" spans="1:18">
      <c r="A134" s="12" t="s">
        <v>56</v>
      </c>
      <c r="B134" s="12">
        <v>44160</v>
      </c>
      <c r="C134" s="12">
        <v>1</v>
      </c>
      <c r="D134" s="13">
        <f t="shared" si="17"/>
        <v>44160</v>
      </c>
      <c r="E134" s="14">
        <v>3.888888888888889E-2</v>
      </c>
      <c r="F134" s="35"/>
      <c r="H134" s="12" t="s">
        <v>56</v>
      </c>
      <c r="I134" s="12">
        <v>48480</v>
      </c>
      <c r="J134" s="12">
        <v>1</v>
      </c>
      <c r="K134" s="13">
        <f t="shared" si="18"/>
        <v>48480</v>
      </c>
      <c r="L134" s="14">
        <v>3.888888888888889E-2</v>
      </c>
      <c r="M134" s="35"/>
    </row>
    <row r="135" spans="1:18">
      <c r="A135" s="12" t="s">
        <v>57</v>
      </c>
      <c r="B135" s="12">
        <v>44160</v>
      </c>
      <c r="C135" s="12">
        <v>1</v>
      </c>
      <c r="D135" s="13">
        <f t="shared" si="17"/>
        <v>44160</v>
      </c>
      <c r="E135" s="14">
        <v>3.888888888888889E-2</v>
      </c>
      <c r="F135" s="36"/>
      <c r="H135" s="12" t="s">
        <v>57</v>
      </c>
      <c r="I135" s="12">
        <v>48480</v>
      </c>
      <c r="J135" s="12">
        <v>1</v>
      </c>
      <c r="K135" s="13">
        <f t="shared" si="18"/>
        <v>48480</v>
      </c>
      <c r="L135" s="14">
        <v>3.888888888888889E-2</v>
      </c>
      <c r="M135" s="36"/>
    </row>
    <row r="136" spans="1:18">
      <c r="A136" s="9" t="s">
        <v>58</v>
      </c>
      <c r="B136" s="9">
        <v>25</v>
      </c>
      <c r="C136" s="9">
        <v>900</v>
      </c>
      <c r="D136" s="10">
        <f t="shared" si="17"/>
        <v>22500</v>
      </c>
      <c r="E136" s="11">
        <v>0.05</v>
      </c>
      <c r="F136" s="34">
        <v>0.6</v>
      </c>
      <c r="H136" s="9" t="s">
        <v>58</v>
      </c>
      <c r="I136" s="9">
        <v>25</v>
      </c>
      <c r="J136" s="9">
        <v>930</v>
      </c>
      <c r="K136" s="10">
        <f t="shared" si="18"/>
        <v>23250</v>
      </c>
      <c r="L136" s="11">
        <v>0.05</v>
      </c>
      <c r="M136" s="34">
        <v>0.6</v>
      </c>
    </row>
    <row r="137" spans="1:18">
      <c r="A137" s="9" t="s">
        <v>59</v>
      </c>
      <c r="B137" s="9">
        <v>70</v>
      </c>
      <c r="C137" s="9">
        <v>300</v>
      </c>
      <c r="D137" s="10">
        <f t="shared" si="17"/>
        <v>21000</v>
      </c>
      <c r="E137" s="11">
        <v>0.05</v>
      </c>
      <c r="F137" s="35"/>
      <c r="H137" s="9" t="s">
        <v>59</v>
      </c>
      <c r="I137" s="9">
        <v>70</v>
      </c>
      <c r="J137" s="9">
        <v>320</v>
      </c>
      <c r="K137" s="10">
        <f t="shared" si="18"/>
        <v>22400</v>
      </c>
      <c r="L137" s="11">
        <v>0.05</v>
      </c>
      <c r="M137" s="35"/>
    </row>
    <row r="138" spans="1:18">
      <c r="A138" s="9" t="s">
        <v>60</v>
      </c>
      <c r="B138" s="9">
        <v>70</v>
      </c>
      <c r="C138" s="9">
        <v>300</v>
      </c>
      <c r="D138" s="10">
        <f t="shared" si="17"/>
        <v>21000</v>
      </c>
      <c r="E138" s="11">
        <v>0.05</v>
      </c>
      <c r="F138" s="35"/>
      <c r="H138" s="9" t="s">
        <v>60</v>
      </c>
      <c r="I138" s="9">
        <v>70</v>
      </c>
      <c r="J138" s="9">
        <v>320</v>
      </c>
      <c r="K138" s="10">
        <f t="shared" si="18"/>
        <v>22400</v>
      </c>
      <c r="L138" s="11">
        <v>0.05</v>
      </c>
      <c r="M138" s="35"/>
    </row>
    <row r="139" spans="1:18">
      <c r="A139" s="9" t="s">
        <v>61</v>
      </c>
      <c r="B139" s="9">
        <v>70</v>
      </c>
      <c r="C139" s="9">
        <v>300</v>
      </c>
      <c r="D139" s="10">
        <f t="shared" si="17"/>
        <v>21000</v>
      </c>
      <c r="E139" s="11">
        <v>0.05</v>
      </c>
      <c r="F139" s="35"/>
      <c r="H139" s="9" t="s">
        <v>61</v>
      </c>
      <c r="I139" s="9">
        <v>70</v>
      </c>
      <c r="J139" s="9">
        <v>320</v>
      </c>
      <c r="K139" s="10">
        <f t="shared" si="18"/>
        <v>22400</v>
      </c>
      <c r="L139" s="11">
        <v>0.05</v>
      </c>
      <c r="M139" s="35"/>
    </row>
    <row r="140" spans="1:18">
      <c r="A140" s="9" t="s">
        <v>62</v>
      </c>
      <c r="B140" s="9">
        <v>25</v>
      </c>
      <c r="C140" s="9">
        <v>800</v>
      </c>
      <c r="D140" s="10">
        <f t="shared" si="17"/>
        <v>20000</v>
      </c>
      <c r="E140" s="11">
        <v>0.05</v>
      </c>
      <c r="F140" s="35"/>
      <c r="H140" s="9" t="s">
        <v>62</v>
      </c>
      <c r="I140" s="9">
        <v>25</v>
      </c>
      <c r="J140" s="9">
        <v>900</v>
      </c>
      <c r="K140" s="10">
        <f t="shared" si="18"/>
        <v>22500</v>
      </c>
      <c r="L140" s="11">
        <v>0.05</v>
      </c>
      <c r="M140" s="35"/>
    </row>
    <row r="141" spans="1:18">
      <c r="A141" s="9" t="s">
        <v>63</v>
      </c>
      <c r="B141" s="9">
        <v>2</v>
      </c>
      <c r="C141" s="9">
        <v>9000</v>
      </c>
      <c r="D141" s="10">
        <f t="shared" si="17"/>
        <v>18000</v>
      </c>
      <c r="E141" s="11">
        <v>0.05</v>
      </c>
      <c r="F141" s="36"/>
      <c r="H141" s="9" t="s">
        <v>63</v>
      </c>
      <c r="I141" s="9">
        <v>2</v>
      </c>
      <c r="J141" s="9">
        <v>9500</v>
      </c>
      <c r="K141" s="10">
        <f t="shared" si="18"/>
        <v>19000</v>
      </c>
      <c r="L141" s="11">
        <v>0.05</v>
      </c>
      <c r="M141" s="36"/>
    </row>
    <row r="144" spans="1:18">
      <c r="A144" t="s">
        <v>73</v>
      </c>
      <c r="H144" t="s">
        <v>74</v>
      </c>
      <c r="K144" s="1"/>
      <c r="O144" t="s">
        <v>75</v>
      </c>
      <c r="R144" s="1"/>
    </row>
    <row r="145" spans="1:20">
      <c r="A145" t="s">
        <v>32</v>
      </c>
      <c r="C145" t="s">
        <v>33</v>
      </c>
      <c r="H145" t="s">
        <v>32</v>
      </c>
      <c r="J145" t="s">
        <v>33</v>
      </c>
      <c r="K145" s="1"/>
      <c r="O145" t="s">
        <v>32</v>
      </c>
      <c r="Q145" s="1" t="s">
        <v>33</v>
      </c>
      <c r="R145" s="1"/>
    </row>
    <row r="146" spans="1:20">
      <c r="A146" s="7" t="s">
        <v>34</v>
      </c>
      <c r="B146" s="7" t="s">
        <v>35</v>
      </c>
      <c r="C146" s="7" t="s">
        <v>36</v>
      </c>
      <c r="D146" s="8" t="s">
        <v>37</v>
      </c>
      <c r="E146" s="7" t="s">
        <v>38</v>
      </c>
      <c r="F146" s="7" t="s">
        <v>39</v>
      </c>
      <c r="H146" s="7" t="s">
        <v>34</v>
      </c>
      <c r="I146" s="7" t="s">
        <v>35</v>
      </c>
      <c r="J146" s="7" t="s">
        <v>36</v>
      </c>
      <c r="K146" s="8" t="s">
        <v>37</v>
      </c>
      <c r="L146" s="7" t="s">
        <v>38</v>
      </c>
      <c r="M146" s="7" t="s">
        <v>39</v>
      </c>
      <c r="O146" s="7" t="s">
        <v>34</v>
      </c>
      <c r="P146" s="7" t="s">
        <v>35</v>
      </c>
      <c r="Q146" s="8" t="s">
        <v>36</v>
      </c>
      <c r="R146" s="8" t="s">
        <v>37</v>
      </c>
      <c r="S146" s="7" t="s">
        <v>38</v>
      </c>
      <c r="T146" s="7" t="s">
        <v>39</v>
      </c>
    </row>
    <row r="147" spans="1:20">
      <c r="A147" s="12" t="s">
        <v>40</v>
      </c>
      <c r="B147" s="12">
        <v>52800</v>
      </c>
      <c r="C147" s="12">
        <v>1</v>
      </c>
      <c r="D147" s="13">
        <f>B147*C147</f>
        <v>52800</v>
      </c>
      <c r="E147" s="14">
        <v>3.888888888888889E-2</v>
      </c>
      <c r="F147" s="34">
        <v>0.4</v>
      </c>
      <c r="H147" s="12" t="s">
        <v>40</v>
      </c>
      <c r="I147" s="12">
        <v>57120</v>
      </c>
      <c r="J147" s="12">
        <v>1</v>
      </c>
      <c r="K147" s="13">
        <f>I147*J147</f>
        <v>57120</v>
      </c>
      <c r="L147" s="14">
        <v>3.888888888888889E-2</v>
      </c>
      <c r="M147" s="34">
        <v>0.4</v>
      </c>
      <c r="O147" s="12" t="s">
        <v>40</v>
      </c>
      <c r="P147" s="12">
        <v>61440</v>
      </c>
      <c r="Q147" s="14">
        <v>1</v>
      </c>
      <c r="R147" s="13">
        <f>P147*Q147</f>
        <v>61440</v>
      </c>
      <c r="S147" s="14">
        <v>3.888888888888889E-2</v>
      </c>
      <c r="T147" s="34">
        <v>0.4</v>
      </c>
    </row>
    <row r="148" spans="1:20">
      <c r="A148" s="12" t="s">
        <v>41</v>
      </c>
      <c r="B148" s="12">
        <v>52800</v>
      </c>
      <c r="C148" s="12">
        <v>1</v>
      </c>
      <c r="D148" s="13">
        <f t="shared" ref="D148:D170" si="19">B148*C148</f>
        <v>52800</v>
      </c>
      <c r="E148" s="14">
        <v>3.888888888888889E-2</v>
      </c>
      <c r="F148" s="35"/>
      <c r="H148" s="12" t="s">
        <v>41</v>
      </c>
      <c r="I148" s="12">
        <v>57120</v>
      </c>
      <c r="J148" s="12">
        <v>1</v>
      </c>
      <c r="K148" s="13">
        <f t="shared" ref="K148:K170" si="20">I148*J148</f>
        <v>57120</v>
      </c>
      <c r="L148" s="14">
        <v>3.888888888888889E-2</v>
      </c>
      <c r="M148" s="35"/>
      <c r="O148" s="12" t="s">
        <v>41</v>
      </c>
      <c r="P148" s="12">
        <v>61440</v>
      </c>
      <c r="Q148" s="14">
        <v>1</v>
      </c>
      <c r="R148" s="13">
        <f t="shared" ref="R148:R170" si="21">P148*Q148</f>
        <v>61440</v>
      </c>
      <c r="S148" s="14">
        <v>3.888888888888889E-2</v>
      </c>
      <c r="T148" s="35"/>
    </row>
    <row r="149" spans="1:20">
      <c r="A149" s="12" t="s">
        <v>42</v>
      </c>
      <c r="B149" s="12">
        <v>52800</v>
      </c>
      <c r="C149" s="12">
        <v>1</v>
      </c>
      <c r="D149" s="13">
        <f t="shared" si="19"/>
        <v>52800</v>
      </c>
      <c r="E149" s="14">
        <v>3.888888888888889E-2</v>
      </c>
      <c r="F149" s="35"/>
      <c r="H149" s="12" t="s">
        <v>42</v>
      </c>
      <c r="I149" s="12">
        <v>57120</v>
      </c>
      <c r="J149" s="12">
        <v>1</v>
      </c>
      <c r="K149" s="13">
        <f t="shared" si="20"/>
        <v>57120</v>
      </c>
      <c r="L149" s="14">
        <v>3.888888888888889E-2</v>
      </c>
      <c r="M149" s="35"/>
      <c r="O149" s="12" t="s">
        <v>42</v>
      </c>
      <c r="P149" s="12">
        <v>61440</v>
      </c>
      <c r="Q149" s="14">
        <v>1</v>
      </c>
      <c r="R149" s="13">
        <f t="shared" si="21"/>
        <v>61440</v>
      </c>
      <c r="S149" s="14">
        <v>3.888888888888889E-2</v>
      </c>
      <c r="T149" s="35"/>
    </row>
    <row r="150" spans="1:20">
      <c r="A150" s="12" t="s">
        <v>43</v>
      </c>
      <c r="B150" s="12">
        <v>52800</v>
      </c>
      <c r="C150" s="12">
        <v>1</v>
      </c>
      <c r="D150" s="13">
        <f t="shared" si="19"/>
        <v>52800</v>
      </c>
      <c r="E150" s="14">
        <v>3.888888888888889E-2</v>
      </c>
      <c r="F150" s="35"/>
      <c r="H150" s="12" t="s">
        <v>43</v>
      </c>
      <c r="I150" s="12">
        <v>57120</v>
      </c>
      <c r="J150" s="12">
        <v>1</v>
      </c>
      <c r="K150" s="13">
        <f t="shared" si="20"/>
        <v>57120</v>
      </c>
      <c r="L150" s="14">
        <v>3.888888888888889E-2</v>
      </c>
      <c r="M150" s="35"/>
      <c r="O150" s="12" t="s">
        <v>43</v>
      </c>
      <c r="P150" s="12">
        <v>61440</v>
      </c>
      <c r="Q150" s="14">
        <v>1</v>
      </c>
      <c r="R150" s="13">
        <f t="shared" si="21"/>
        <v>61440</v>
      </c>
      <c r="S150" s="14">
        <v>3.888888888888889E-2</v>
      </c>
      <c r="T150" s="35"/>
    </row>
    <row r="151" spans="1:20">
      <c r="A151" s="12" t="s">
        <v>44</v>
      </c>
      <c r="B151" s="12">
        <v>52800</v>
      </c>
      <c r="C151" s="12">
        <v>1</v>
      </c>
      <c r="D151" s="13">
        <f t="shared" si="19"/>
        <v>52800</v>
      </c>
      <c r="E151" s="14">
        <v>3.888888888888889E-2</v>
      </c>
      <c r="F151" s="35"/>
      <c r="H151" s="12" t="s">
        <v>44</v>
      </c>
      <c r="I151" s="12">
        <v>57120</v>
      </c>
      <c r="J151" s="12">
        <v>1</v>
      </c>
      <c r="K151" s="13">
        <f t="shared" si="20"/>
        <v>57120</v>
      </c>
      <c r="L151" s="14">
        <v>3.888888888888889E-2</v>
      </c>
      <c r="M151" s="35"/>
      <c r="O151" s="12" t="s">
        <v>44</v>
      </c>
      <c r="P151" s="12">
        <v>61440</v>
      </c>
      <c r="Q151" s="14">
        <v>1</v>
      </c>
      <c r="R151" s="13">
        <f t="shared" si="21"/>
        <v>61440</v>
      </c>
      <c r="S151" s="14">
        <v>3.888888888888889E-2</v>
      </c>
      <c r="T151" s="35"/>
    </row>
    <row r="152" spans="1:20">
      <c r="A152" s="12" t="s">
        <v>45</v>
      </c>
      <c r="B152" s="12">
        <v>52800</v>
      </c>
      <c r="C152" s="12">
        <v>1</v>
      </c>
      <c r="D152" s="13">
        <f t="shared" si="19"/>
        <v>52800</v>
      </c>
      <c r="E152" s="14">
        <v>3.888888888888889E-2</v>
      </c>
      <c r="F152" s="35"/>
      <c r="H152" s="12" t="s">
        <v>45</v>
      </c>
      <c r="I152" s="12">
        <v>57120</v>
      </c>
      <c r="J152" s="12">
        <v>1</v>
      </c>
      <c r="K152" s="13">
        <f t="shared" si="20"/>
        <v>57120</v>
      </c>
      <c r="L152" s="14">
        <v>3.888888888888889E-2</v>
      </c>
      <c r="M152" s="35"/>
      <c r="O152" s="12" t="s">
        <v>45</v>
      </c>
      <c r="P152" s="12">
        <v>61440</v>
      </c>
      <c r="Q152" s="14">
        <v>1</v>
      </c>
      <c r="R152" s="13">
        <f t="shared" si="21"/>
        <v>61440</v>
      </c>
      <c r="S152" s="14">
        <v>3.888888888888889E-2</v>
      </c>
      <c r="T152" s="35"/>
    </row>
    <row r="153" spans="1:20">
      <c r="A153" s="12" t="s">
        <v>46</v>
      </c>
      <c r="B153" s="12">
        <v>52800</v>
      </c>
      <c r="C153" s="12">
        <v>1</v>
      </c>
      <c r="D153" s="13">
        <f t="shared" si="19"/>
        <v>52800</v>
      </c>
      <c r="E153" s="14">
        <v>3.888888888888889E-2</v>
      </c>
      <c r="F153" s="35"/>
      <c r="H153" s="12" t="s">
        <v>46</v>
      </c>
      <c r="I153" s="12">
        <v>57120</v>
      </c>
      <c r="J153" s="12">
        <v>1</v>
      </c>
      <c r="K153" s="13">
        <f t="shared" si="20"/>
        <v>57120</v>
      </c>
      <c r="L153" s="14">
        <v>3.888888888888889E-2</v>
      </c>
      <c r="M153" s="35"/>
      <c r="O153" s="12" t="s">
        <v>46</v>
      </c>
      <c r="P153" s="12">
        <v>61440</v>
      </c>
      <c r="Q153" s="14">
        <v>1</v>
      </c>
      <c r="R153" s="13">
        <f t="shared" si="21"/>
        <v>61440</v>
      </c>
      <c r="S153" s="14">
        <v>3.888888888888889E-2</v>
      </c>
      <c r="T153" s="35"/>
    </row>
    <row r="154" spans="1:20">
      <c r="A154" s="12" t="s">
        <v>47</v>
      </c>
      <c r="B154" s="12">
        <v>52800</v>
      </c>
      <c r="C154" s="12">
        <v>1</v>
      </c>
      <c r="D154" s="13">
        <f t="shared" si="19"/>
        <v>52800</v>
      </c>
      <c r="E154" s="14">
        <v>3.888888888888889E-2</v>
      </c>
      <c r="F154" s="35"/>
      <c r="H154" s="12" t="s">
        <v>47</v>
      </c>
      <c r="I154" s="12">
        <v>57120</v>
      </c>
      <c r="J154" s="12">
        <v>1</v>
      </c>
      <c r="K154" s="13">
        <f t="shared" si="20"/>
        <v>57120</v>
      </c>
      <c r="L154" s="14">
        <v>3.888888888888889E-2</v>
      </c>
      <c r="M154" s="35"/>
      <c r="O154" s="12" t="s">
        <v>47</v>
      </c>
      <c r="P154" s="12">
        <v>61440</v>
      </c>
      <c r="Q154" s="14">
        <v>1</v>
      </c>
      <c r="R154" s="13">
        <f t="shared" si="21"/>
        <v>61440</v>
      </c>
      <c r="S154" s="14">
        <v>3.888888888888889E-2</v>
      </c>
      <c r="T154" s="35"/>
    </row>
    <row r="155" spans="1:20">
      <c r="A155" s="12" t="s">
        <v>48</v>
      </c>
      <c r="B155" s="12">
        <v>52800</v>
      </c>
      <c r="C155" s="12">
        <v>1</v>
      </c>
      <c r="D155" s="13">
        <f t="shared" si="19"/>
        <v>52800</v>
      </c>
      <c r="E155" s="14">
        <v>3.888888888888889E-2</v>
      </c>
      <c r="F155" s="35"/>
      <c r="H155" s="12" t="s">
        <v>48</v>
      </c>
      <c r="I155" s="12">
        <v>57120</v>
      </c>
      <c r="J155" s="12">
        <v>1</v>
      </c>
      <c r="K155" s="13">
        <f t="shared" si="20"/>
        <v>57120</v>
      </c>
      <c r="L155" s="14">
        <v>3.888888888888889E-2</v>
      </c>
      <c r="M155" s="35"/>
      <c r="O155" s="12" t="s">
        <v>48</v>
      </c>
      <c r="P155" s="12">
        <v>61440</v>
      </c>
      <c r="Q155" s="14">
        <v>1</v>
      </c>
      <c r="R155" s="13">
        <f t="shared" si="21"/>
        <v>61440</v>
      </c>
      <c r="S155" s="14">
        <v>3.888888888888889E-2</v>
      </c>
      <c r="T155" s="35"/>
    </row>
    <row r="156" spans="1:20">
      <c r="A156" s="12" t="s">
        <v>49</v>
      </c>
      <c r="B156" s="12">
        <v>52800</v>
      </c>
      <c r="C156" s="12">
        <v>1</v>
      </c>
      <c r="D156" s="13">
        <f t="shared" si="19"/>
        <v>52800</v>
      </c>
      <c r="E156" s="14">
        <v>3.888888888888889E-2</v>
      </c>
      <c r="F156" s="35"/>
      <c r="H156" s="12" t="s">
        <v>49</v>
      </c>
      <c r="I156" s="12">
        <v>57120</v>
      </c>
      <c r="J156" s="12">
        <v>1</v>
      </c>
      <c r="K156" s="13">
        <f t="shared" si="20"/>
        <v>57120</v>
      </c>
      <c r="L156" s="14">
        <v>3.888888888888889E-2</v>
      </c>
      <c r="M156" s="35"/>
      <c r="O156" s="12" t="s">
        <v>49</v>
      </c>
      <c r="P156" s="12">
        <v>61440</v>
      </c>
      <c r="Q156" s="14">
        <v>1</v>
      </c>
      <c r="R156" s="13">
        <f t="shared" si="21"/>
        <v>61440</v>
      </c>
      <c r="S156" s="14">
        <v>3.888888888888889E-2</v>
      </c>
      <c r="T156" s="35"/>
    </row>
    <row r="157" spans="1:20">
      <c r="A157" s="12" t="s">
        <v>50</v>
      </c>
      <c r="B157" s="12">
        <v>52800</v>
      </c>
      <c r="C157" s="12">
        <v>1</v>
      </c>
      <c r="D157" s="13">
        <f t="shared" si="19"/>
        <v>52800</v>
      </c>
      <c r="E157" s="14">
        <v>3.888888888888889E-2</v>
      </c>
      <c r="F157" s="35"/>
      <c r="H157" s="12" t="s">
        <v>50</v>
      </c>
      <c r="I157" s="12">
        <v>57120</v>
      </c>
      <c r="J157" s="12">
        <v>1</v>
      </c>
      <c r="K157" s="13">
        <f t="shared" si="20"/>
        <v>57120</v>
      </c>
      <c r="L157" s="14">
        <v>3.888888888888889E-2</v>
      </c>
      <c r="M157" s="35"/>
      <c r="O157" s="12" t="s">
        <v>50</v>
      </c>
      <c r="P157" s="12">
        <v>61440</v>
      </c>
      <c r="Q157" s="14">
        <v>1</v>
      </c>
      <c r="R157" s="13">
        <f t="shared" si="21"/>
        <v>61440</v>
      </c>
      <c r="S157" s="14">
        <v>3.888888888888889E-2</v>
      </c>
      <c r="T157" s="35"/>
    </row>
    <row r="158" spans="1:20">
      <c r="A158" s="12" t="s">
        <v>51</v>
      </c>
      <c r="B158" s="12">
        <v>52800</v>
      </c>
      <c r="C158" s="12">
        <v>1</v>
      </c>
      <c r="D158" s="13">
        <f t="shared" si="19"/>
        <v>52800</v>
      </c>
      <c r="E158" s="14">
        <v>3.888888888888889E-2</v>
      </c>
      <c r="F158" s="35"/>
      <c r="H158" s="12" t="s">
        <v>51</v>
      </c>
      <c r="I158" s="12">
        <v>57120</v>
      </c>
      <c r="J158" s="12">
        <v>1</v>
      </c>
      <c r="K158" s="13">
        <f t="shared" si="20"/>
        <v>57120</v>
      </c>
      <c r="L158" s="14">
        <v>3.888888888888889E-2</v>
      </c>
      <c r="M158" s="35"/>
      <c r="O158" s="12" t="s">
        <v>51</v>
      </c>
      <c r="P158" s="12">
        <v>61440</v>
      </c>
      <c r="Q158" s="14">
        <v>1</v>
      </c>
      <c r="R158" s="13">
        <f t="shared" si="21"/>
        <v>61440</v>
      </c>
      <c r="S158" s="14">
        <v>3.888888888888889E-2</v>
      </c>
      <c r="T158" s="35"/>
    </row>
    <row r="159" spans="1:20">
      <c r="A159" s="12" t="s">
        <v>52</v>
      </c>
      <c r="B159" s="12">
        <v>52800</v>
      </c>
      <c r="C159" s="12">
        <v>1</v>
      </c>
      <c r="D159" s="13">
        <f t="shared" si="19"/>
        <v>52800</v>
      </c>
      <c r="E159" s="14">
        <v>3.888888888888889E-2</v>
      </c>
      <c r="F159" s="35"/>
      <c r="H159" s="12" t="s">
        <v>52</v>
      </c>
      <c r="I159" s="12">
        <v>57120</v>
      </c>
      <c r="J159" s="12">
        <v>1</v>
      </c>
      <c r="K159" s="13">
        <f t="shared" si="20"/>
        <v>57120</v>
      </c>
      <c r="L159" s="14">
        <v>3.888888888888889E-2</v>
      </c>
      <c r="M159" s="35"/>
      <c r="O159" s="12" t="s">
        <v>52</v>
      </c>
      <c r="P159" s="12">
        <v>61440</v>
      </c>
      <c r="Q159" s="14">
        <v>1</v>
      </c>
      <c r="R159" s="13">
        <f t="shared" si="21"/>
        <v>61440</v>
      </c>
      <c r="S159" s="14">
        <v>3.888888888888889E-2</v>
      </c>
      <c r="T159" s="35"/>
    </row>
    <row r="160" spans="1:20">
      <c r="A160" s="12" t="s">
        <v>53</v>
      </c>
      <c r="B160" s="12">
        <v>52800</v>
      </c>
      <c r="C160" s="12">
        <v>1</v>
      </c>
      <c r="D160" s="13">
        <f t="shared" si="19"/>
        <v>52800</v>
      </c>
      <c r="E160" s="14">
        <v>3.888888888888889E-2</v>
      </c>
      <c r="F160" s="35"/>
      <c r="H160" s="12" t="s">
        <v>53</v>
      </c>
      <c r="I160" s="12">
        <v>57120</v>
      </c>
      <c r="J160" s="12">
        <v>1</v>
      </c>
      <c r="K160" s="13">
        <f t="shared" si="20"/>
        <v>57120</v>
      </c>
      <c r="L160" s="14">
        <v>3.888888888888889E-2</v>
      </c>
      <c r="M160" s="35"/>
      <c r="O160" s="12" t="s">
        <v>53</v>
      </c>
      <c r="P160" s="12">
        <v>61440</v>
      </c>
      <c r="Q160" s="14">
        <v>1</v>
      </c>
      <c r="R160" s="13">
        <f t="shared" si="21"/>
        <v>61440</v>
      </c>
      <c r="S160" s="14">
        <v>3.888888888888889E-2</v>
      </c>
      <c r="T160" s="35"/>
    </row>
    <row r="161" spans="1:20">
      <c r="A161" s="12" t="s">
        <v>54</v>
      </c>
      <c r="B161" s="12">
        <v>52800</v>
      </c>
      <c r="C161" s="12">
        <v>1</v>
      </c>
      <c r="D161" s="13">
        <f t="shared" si="19"/>
        <v>52800</v>
      </c>
      <c r="E161" s="14">
        <v>3.888888888888889E-2</v>
      </c>
      <c r="F161" s="35"/>
      <c r="H161" s="12" t="s">
        <v>54</v>
      </c>
      <c r="I161" s="12">
        <v>57120</v>
      </c>
      <c r="J161" s="12">
        <v>1</v>
      </c>
      <c r="K161" s="13">
        <f t="shared" si="20"/>
        <v>57120</v>
      </c>
      <c r="L161" s="14">
        <v>3.888888888888889E-2</v>
      </c>
      <c r="M161" s="35"/>
      <c r="O161" s="12" t="s">
        <v>54</v>
      </c>
      <c r="P161" s="12">
        <v>61440</v>
      </c>
      <c r="Q161" s="14">
        <v>1</v>
      </c>
      <c r="R161" s="13">
        <f t="shared" si="21"/>
        <v>61440</v>
      </c>
      <c r="S161" s="14">
        <v>3.888888888888889E-2</v>
      </c>
      <c r="T161" s="35"/>
    </row>
    <row r="162" spans="1:20">
      <c r="A162" s="12" t="s">
        <v>55</v>
      </c>
      <c r="B162" s="12">
        <v>52800</v>
      </c>
      <c r="C162" s="12">
        <v>1</v>
      </c>
      <c r="D162" s="13">
        <f t="shared" si="19"/>
        <v>52800</v>
      </c>
      <c r="E162" s="14">
        <v>3.888888888888889E-2</v>
      </c>
      <c r="F162" s="35"/>
      <c r="H162" s="12" t="s">
        <v>55</v>
      </c>
      <c r="I162" s="12">
        <v>57120</v>
      </c>
      <c r="J162" s="12">
        <v>1</v>
      </c>
      <c r="K162" s="13">
        <f t="shared" si="20"/>
        <v>57120</v>
      </c>
      <c r="L162" s="14">
        <v>3.888888888888889E-2</v>
      </c>
      <c r="M162" s="35"/>
      <c r="O162" s="12" t="s">
        <v>55</v>
      </c>
      <c r="P162" s="12">
        <v>61440</v>
      </c>
      <c r="Q162" s="14">
        <v>1</v>
      </c>
      <c r="R162" s="13">
        <f t="shared" si="21"/>
        <v>61440</v>
      </c>
      <c r="S162" s="14">
        <v>3.888888888888889E-2</v>
      </c>
      <c r="T162" s="35"/>
    </row>
    <row r="163" spans="1:20">
      <c r="A163" s="12" t="s">
        <v>56</v>
      </c>
      <c r="B163" s="12">
        <v>52800</v>
      </c>
      <c r="C163" s="12">
        <v>1</v>
      </c>
      <c r="D163" s="13">
        <f t="shared" si="19"/>
        <v>52800</v>
      </c>
      <c r="E163" s="14">
        <v>3.888888888888889E-2</v>
      </c>
      <c r="F163" s="35"/>
      <c r="H163" s="12" t="s">
        <v>56</v>
      </c>
      <c r="I163" s="12">
        <v>57120</v>
      </c>
      <c r="J163" s="12">
        <v>1</v>
      </c>
      <c r="K163" s="13">
        <f t="shared" si="20"/>
        <v>57120</v>
      </c>
      <c r="L163" s="14">
        <v>3.888888888888889E-2</v>
      </c>
      <c r="M163" s="35"/>
      <c r="O163" s="12" t="s">
        <v>56</v>
      </c>
      <c r="P163" s="12">
        <v>61440</v>
      </c>
      <c r="Q163" s="14">
        <v>1</v>
      </c>
      <c r="R163" s="13">
        <f t="shared" si="21"/>
        <v>61440</v>
      </c>
      <c r="S163" s="14">
        <v>3.888888888888889E-2</v>
      </c>
      <c r="T163" s="35"/>
    </row>
    <row r="164" spans="1:20">
      <c r="A164" s="12" t="s">
        <v>57</v>
      </c>
      <c r="B164" s="12">
        <v>52800</v>
      </c>
      <c r="C164" s="12">
        <v>1</v>
      </c>
      <c r="D164" s="13">
        <f t="shared" si="19"/>
        <v>52800</v>
      </c>
      <c r="E164" s="14">
        <v>3.888888888888889E-2</v>
      </c>
      <c r="F164" s="36"/>
      <c r="H164" s="12" t="s">
        <v>57</v>
      </c>
      <c r="I164" s="12">
        <v>57120</v>
      </c>
      <c r="J164" s="12">
        <v>1</v>
      </c>
      <c r="K164" s="13">
        <f t="shared" si="20"/>
        <v>57120</v>
      </c>
      <c r="L164" s="14">
        <v>3.888888888888889E-2</v>
      </c>
      <c r="M164" s="36"/>
      <c r="O164" s="12" t="s">
        <v>57</v>
      </c>
      <c r="P164" s="12">
        <v>61440</v>
      </c>
      <c r="Q164" s="14">
        <v>1</v>
      </c>
      <c r="R164" s="13">
        <f t="shared" si="21"/>
        <v>61440</v>
      </c>
      <c r="S164" s="14">
        <v>3.888888888888889E-2</v>
      </c>
      <c r="T164" s="36"/>
    </row>
    <row r="165" spans="1:20">
      <c r="A165" s="9" t="s">
        <v>58</v>
      </c>
      <c r="B165" s="9">
        <v>25</v>
      </c>
      <c r="C165" s="9">
        <v>1000</v>
      </c>
      <c r="D165" s="10">
        <f t="shared" si="19"/>
        <v>25000</v>
      </c>
      <c r="E165" s="11">
        <v>0.05</v>
      </c>
      <c r="F165" s="34">
        <v>0.6</v>
      </c>
      <c r="H165" s="9" t="s">
        <v>58</v>
      </c>
      <c r="I165" s="9">
        <v>25</v>
      </c>
      <c r="J165" s="9">
        <v>1000</v>
      </c>
      <c r="K165" s="10">
        <f t="shared" si="20"/>
        <v>25000</v>
      </c>
      <c r="L165" s="11">
        <v>0.05</v>
      </c>
      <c r="M165" s="34">
        <v>0.6</v>
      </c>
      <c r="O165" s="9" t="s">
        <v>58</v>
      </c>
      <c r="P165" s="9">
        <v>25</v>
      </c>
      <c r="Q165" s="11">
        <v>1199</v>
      </c>
      <c r="R165" s="10">
        <f t="shared" si="21"/>
        <v>29975</v>
      </c>
      <c r="S165" s="11">
        <v>0.05</v>
      </c>
      <c r="T165" s="34">
        <v>0.6</v>
      </c>
    </row>
    <row r="166" spans="1:20">
      <c r="A166" s="9" t="s">
        <v>59</v>
      </c>
      <c r="B166" s="9">
        <v>70</v>
      </c>
      <c r="C166" s="9">
        <v>350</v>
      </c>
      <c r="D166" s="10">
        <f t="shared" si="19"/>
        <v>24500</v>
      </c>
      <c r="E166" s="11">
        <v>0.05</v>
      </c>
      <c r="F166" s="35"/>
      <c r="H166" s="9" t="s">
        <v>59</v>
      </c>
      <c r="I166" s="9">
        <v>70</v>
      </c>
      <c r="J166" s="9">
        <v>400</v>
      </c>
      <c r="K166" s="10">
        <f t="shared" si="20"/>
        <v>28000</v>
      </c>
      <c r="L166" s="11">
        <v>0.05</v>
      </c>
      <c r="M166" s="35"/>
      <c r="O166" s="9" t="s">
        <v>59</v>
      </c>
      <c r="P166" s="9">
        <v>70</v>
      </c>
      <c r="Q166" s="11">
        <v>450</v>
      </c>
      <c r="R166" s="10">
        <f t="shared" si="21"/>
        <v>31500</v>
      </c>
      <c r="S166" s="11">
        <v>0.05</v>
      </c>
      <c r="T166" s="35"/>
    </row>
    <row r="167" spans="1:20">
      <c r="A167" s="9" t="s">
        <v>60</v>
      </c>
      <c r="B167" s="9">
        <v>70</v>
      </c>
      <c r="C167" s="9">
        <v>350</v>
      </c>
      <c r="D167" s="10">
        <f t="shared" si="19"/>
        <v>24500</v>
      </c>
      <c r="E167" s="11">
        <v>0.05</v>
      </c>
      <c r="F167" s="35"/>
      <c r="H167" s="9" t="s">
        <v>60</v>
      </c>
      <c r="I167" s="9">
        <v>70</v>
      </c>
      <c r="J167" s="9">
        <v>400</v>
      </c>
      <c r="K167" s="10">
        <f t="shared" si="20"/>
        <v>28000</v>
      </c>
      <c r="L167" s="11">
        <v>0.05</v>
      </c>
      <c r="M167" s="35"/>
      <c r="O167" s="9" t="s">
        <v>60</v>
      </c>
      <c r="P167" s="9">
        <v>70</v>
      </c>
      <c r="Q167" s="11">
        <v>450</v>
      </c>
      <c r="R167" s="10">
        <f t="shared" si="21"/>
        <v>31500</v>
      </c>
      <c r="S167" s="11">
        <v>0.05</v>
      </c>
      <c r="T167" s="35"/>
    </row>
    <row r="168" spans="1:20">
      <c r="A168" s="9" t="s">
        <v>61</v>
      </c>
      <c r="B168" s="9">
        <v>70</v>
      </c>
      <c r="C168" s="9">
        <v>350</v>
      </c>
      <c r="D168" s="10">
        <f t="shared" si="19"/>
        <v>24500</v>
      </c>
      <c r="E168" s="11">
        <v>0.05</v>
      </c>
      <c r="F168" s="35"/>
      <c r="H168" s="9" t="s">
        <v>61</v>
      </c>
      <c r="I168" s="9">
        <v>70</v>
      </c>
      <c r="J168" s="9">
        <v>400</v>
      </c>
      <c r="K168" s="10">
        <f t="shared" si="20"/>
        <v>28000</v>
      </c>
      <c r="L168" s="11">
        <v>0.05</v>
      </c>
      <c r="M168" s="35"/>
      <c r="O168" s="9" t="s">
        <v>61</v>
      </c>
      <c r="P168" s="9">
        <v>70</v>
      </c>
      <c r="Q168" s="11">
        <v>450</v>
      </c>
      <c r="R168" s="10">
        <f t="shared" si="21"/>
        <v>31500</v>
      </c>
      <c r="S168" s="11">
        <v>0.05</v>
      </c>
      <c r="T168" s="35"/>
    </row>
    <row r="169" spans="1:20">
      <c r="A169" s="9" t="s">
        <v>62</v>
      </c>
      <c r="B169" s="9">
        <v>25</v>
      </c>
      <c r="C169" s="9">
        <v>1000</v>
      </c>
      <c r="D169" s="10">
        <f t="shared" si="19"/>
        <v>25000</v>
      </c>
      <c r="E169" s="11">
        <v>0.05</v>
      </c>
      <c r="F169" s="35"/>
      <c r="H169" s="9" t="s">
        <v>62</v>
      </c>
      <c r="I169" s="9">
        <v>25</v>
      </c>
      <c r="J169" s="9">
        <v>1199</v>
      </c>
      <c r="K169" s="10">
        <f t="shared" si="20"/>
        <v>29975</v>
      </c>
      <c r="L169" s="11">
        <v>0.05</v>
      </c>
      <c r="M169" s="35"/>
      <c r="O169" s="9" t="s">
        <v>62</v>
      </c>
      <c r="P169" s="9">
        <v>25</v>
      </c>
      <c r="Q169" s="11">
        <v>1199</v>
      </c>
      <c r="R169" s="10">
        <f t="shared" si="21"/>
        <v>29975</v>
      </c>
      <c r="S169" s="11">
        <v>0.05</v>
      </c>
      <c r="T169" s="35"/>
    </row>
    <row r="170" spans="1:20">
      <c r="A170" s="9" t="s">
        <v>63</v>
      </c>
      <c r="B170" s="9">
        <v>2</v>
      </c>
      <c r="C170" s="9">
        <v>10000</v>
      </c>
      <c r="D170" s="10">
        <f t="shared" si="19"/>
        <v>20000</v>
      </c>
      <c r="E170" s="11">
        <v>0.05</v>
      </c>
      <c r="F170" s="36"/>
      <c r="H170" s="9" t="s">
        <v>63</v>
      </c>
      <c r="I170" s="9">
        <v>2</v>
      </c>
      <c r="J170" s="9">
        <v>10000</v>
      </c>
      <c r="K170" s="10">
        <f t="shared" si="20"/>
        <v>20000</v>
      </c>
      <c r="L170" s="11">
        <v>0.05</v>
      </c>
      <c r="M170" s="36"/>
      <c r="O170" s="9" t="s">
        <v>63</v>
      </c>
      <c r="P170" s="9">
        <v>2</v>
      </c>
      <c r="Q170" s="11">
        <v>10000</v>
      </c>
      <c r="R170" s="10">
        <f t="shared" si="21"/>
        <v>20000</v>
      </c>
      <c r="S170" s="11">
        <v>0.05</v>
      </c>
      <c r="T170" s="36"/>
    </row>
  </sheetData>
  <mergeCells count="26">
    <mergeCell ref="F30:F47"/>
    <mergeCell ref="F48:F53"/>
    <mergeCell ref="F59:F76"/>
    <mergeCell ref="F77:F82"/>
    <mergeCell ref="AB30:AB36"/>
    <mergeCell ref="M30:M47"/>
    <mergeCell ref="M48:M53"/>
    <mergeCell ref="M59:M76"/>
    <mergeCell ref="M77:M82"/>
    <mergeCell ref="U39:U44"/>
    <mergeCell ref="U48:U50"/>
    <mergeCell ref="U30:U36"/>
    <mergeCell ref="T147:T164"/>
    <mergeCell ref="T165:T170"/>
    <mergeCell ref="M88:M105"/>
    <mergeCell ref="F147:F164"/>
    <mergeCell ref="F165:F170"/>
    <mergeCell ref="M147:M164"/>
    <mergeCell ref="M165:M170"/>
    <mergeCell ref="M106:M111"/>
    <mergeCell ref="F118:F135"/>
    <mergeCell ref="F136:F141"/>
    <mergeCell ref="M118:M135"/>
    <mergeCell ref="M136:M141"/>
    <mergeCell ref="F106:F111"/>
    <mergeCell ref="F88:F105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2"/>
  <sheetViews>
    <sheetView workbookViewId="0">
      <selection activeCell="E11" sqref="E11"/>
    </sheetView>
  </sheetViews>
  <sheetFormatPr defaultRowHeight="13.5"/>
  <sheetData>
    <row r="1" spans="1:2">
      <c r="A1" t="s">
        <v>2</v>
      </c>
      <c r="B1" t="s">
        <v>179</v>
      </c>
    </row>
    <row r="2" spans="1:2">
      <c r="A2" t="s">
        <v>27</v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46"/>
  <sheetViews>
    <sheetView zoomScaleNormal="100" workbookViewId="0">
      <selection activeCell="B47" sqref="B47"/>
    </sheetView>
  </sheetViews>
  <sheetFormatPr defaultRowHeight="13.5"/>
  <cols>
    <col min="2" max="2" width="18.375" customWidth="1"/>
    <col min="3" max="3" width="24.125" customWidth="1"/>
    <col min="5" max="5" width="85.875" style="25" customWidth="1"/>
  </cols>
  <sheetData>
    <row r="1" spans="1:5">
      <c r="A1" t="s">
        <v>0</v>
      </c>
      <c r="B1" t="s">
        <v>1</v>
      </c>
      <c r="C1" t="s">
        <v>5</v>
      </c>
      <c r="D1" t="s">
        <v>4</v>
      </c>
      <c r="E1" s="25" t="s">
        <v>2</v>
      </c>
    </row>
    <row r="2" spans="1:5">
      <c r="A2" t="s">
        <v>6</v>
      </c>
      <c r="B2" t="s">
        <v>7</v>
      </c>
      <c r="C2" t="s">
        <v>8</v>
      </c>
      <c r="D2" t="s">
        <v>9</v>
      </c>
      <c r="E2" s="25" t="s">
        <v>28</v>
      </c>
    </row>
    <row r="3" spans="1:5" ht="58.5" customHeight="1">
      <c r="A3">
        <v>6001</v>
      </c>
      <c r="B3" t="s">
        <v>78</v>
      </c>
      <c r="C3" t="s">
        <v>90</v>
      </c>
      <c r="D3">
        <v>6001</v>
      </c>
      <c r="E3" s="26" t="s">
        <v>105</v>
      </c>
    </row>
    <row r="4" spans="1:5" ht="64.5" customHeight="1">
      <c r="A4">
        <v>6002</v>
      </c>
      <c r="B4" t="s">
        <v>78</v>
      </c>
      <c r="C4" t="s">
        <v>89</v>
      </c>
      <c r="D4">
        <v>6001</v>
      </c>
      <c r="E4" s="26" t="s">
        <v>114</v>
      </c>
    </row>
    <row r="5" spans="1:5" ht="67.5" customHeight="1">
      <c r="A5">
        <v>6003</v>
      </c>
      <c r="B5" t="s">
        <v>78</v>
      </c>
      <c r="C5" t="s">
        <v>89</v>
      </c>
      <c r="D5">
        <v>6001</v>
      </c>
      <c r="E5" s="26" t="s">
        <v>115</v>
      </c>
    </row>
    <row r="6" spans="1:5" ht="58.5" customHeight="1">
      <c r="A6">
        <v>6004</v>
      </c>
      <c r="B6" t="s">
        <v>78</v>
      </c>
      <c r="C6" t="s">
        <v>89</v>
      </c>
      <c r="D6">
        <v>6001</v>
      </c>
      <c r="E6" s="26" t="s">
        <v>116</v>
      </c>
    </row>
    <row r="7" spans="1:5" ht="59.25" customHeight="1">
      <c r="A7">
        <v>6005</v>
      </c>
      <c r="B7" t="s">
        <v>79</v>
      </c>
      <c r="C7" t="s">
        <v>89</v>
      </c>
      <c r="D7">
        <v>6001</v>
      </c>
      <c r="E7" s="27" t="s">
        <v>106</v>
      </c>
    </row>
    <row r="8" spans="1:5" ht="57.75" customHeight="1">
      <c r="A8">
        <v>6006</v>
      </c>
      <c r="B8" t="s">
        <v>79</v>
      </c>
      <c r="C8" t="s">
        <v>89</v>
      </c>
      <c r="D8">
        <v>6001</v>
      </c>
      <c r="E8" s="27" t="s">
        <v>117</v>
      </c>
    </row>
    <row r="9" spans="1:5" ht="21.75" customHeight="1">
      <c r="A9">
        <v>6007</v>
      </c>
      <c r="B9" t="s">
        <v>79</v>
      </c>
      <c r="C9" t="s">
        <v>89</v>
      </c>
      <c r="D9">
        <v>6001</v>
      </c>
      <c r="E9" s="27" t="s">
        <v>118</v>
      </c>
    </row>
    <row r="10" spans="1:5" ht="21" customHeight="1">
      <c r="A10">
        <v>6008</v>
      </c>
      <c r="B10" t="s">
        <v>79</v>
      </c>
      <c r="C10" t="s">
        <v>89</v>
      </c>
      <c r="D10">
        <v>6001</v>
      </c>
      <c r="E10" s="27" t="s">
        <v>119</v>
      </c>
    </row>
    <row r="11" spans="1:5" ht="30.75" customHeight="1">
      <c r="A11">
        <v>6009</v>
      </c>
      <c r="B11" t="s">
        <v>80</v>
      </c>
      <c r="C11" t="s">
        <v>89</v>
      </c>
      <c r="D11">
        <v>6001</v>
      </c>
      <c r="E11" s="27" t="s">
        <v>107</v>
      </c>
    </row>
    <row r="12" spans="1:5" ht="20.25" customHeight="1">
      <c r="A12">
        <v>6010</v>
      </c>
      <c r="B12" t="s">
        <v>80</v>
      </c>
      <c r="C12" t="s">
        <v>89</v>
      </c>
      <c r="D12">
        <v>6001</v>
      </c>
      <c r="E12" s="27" t="s">
        <v>120</v>
      </c>
    </row>
    <row r="13" spans="1:5" ht="25.5" customHeight="1">
      <c r="A13">
        <v>6011</v>
      </c>
      <c r="B13" t="s">
        <v>80</v>
      </c>
      <c r="C13" t="s">
        <v>89</v>
      </c>
      <c r="D13">
        <v>6001</v>
      </c>
      <c r="E13" s="27" t="s">
        <v>121</v>
      </c>
    </row>
    <row r="14" spans="1:5" ht="30" customHeight="1">
      <c r="A14">
        <v>6012</v>
      </c>
      <c r="B14" t="s">
        <v>80</v>
      </c>
      <c r="C14" t="s">
        <v>89</v>
      </c>
      <c r="D14">
        <v>6001</v>
      </c>
      <c r="E14" s="27" t="s">
        <v>122</v>
      </c>
    </row>
    <row r="15" spans="1:5" ht="17.25" customHeight="1">
      <c r="A15">
        <v>6013</v>
      </c>
      <c r="B15" t="s">
        <v>81</v>
      </c>
      <c r="C15" t="s">
        <v>89</v>
      </c>
      <c r="D15">
        <v>6001</v>
      </c>
      <c r="E15" s="27" t="s">
        <v>108</v>
      </c>
    </row>
    <row r="16" spans="1:5" ht="18" customHeight="1">
      <c r="A16">
        <v>6014</v>
      </c>
      <c r="B16" t="s">
        <v>81</v>
      </c>
      <c r="C16" t="s">
        <v>89</v>
      </c>
      <c r="D16">
        <v>6001</v>
      </c>
      <c r="E16" s="27" t="s">
        <v>123</v>
      </c>
    </row>
    <row r="17" spans="1:5" ht="20.25" customHeight="1">
      <c r="A17">
        <v>6015</v>
      </c>
      <c r="B17" t="s">
        <v>81</v>
      </c>
      <c r="C17" t="s">
        <v>89</v>
      </c>
      <c r="D17">
        <v>6001</v>
      </c>
      <c r="E17" s="27" t="s">
        <v>124</v>
      </c>
    </row>
    <row r="18" spans="1:5" ht="18.75" customHeight="1">
      <c r="A18">
        <v>6016</v>
      </c>
      <c r="B18" t="s">
        <v>81</v>
      </c>
      <c r="C18" t="s">
        <v>89</v>
      </c>
      <c r="D18">
        <v>6001</v>
      </c>
      <c r="E18" s="27" t="s">
        <v>125</v>
      </c>
    </row>
    <row r="19" spans="1:5" ht="18.75" customHeight="1">
      <c r="A19">
        <v>6017</v>
      </c>
      <c r="B19" t="s">
        <v>82</v>
      </c>
      <c r="C19" t="s">
        <v>89</v>
      </c>
      <c r="D19">
        <v>6001</v>
      </c>
      <c r="E19" s="27" t="s">
        <v>126</v>
      </c>
    </row>
    <row r="20" spans="1:5" ht="16.5" customHeight="1">
      <c r="A20">
        <v>6018</v>
      </c>
      <c r="B20" t="s">
        <v>82</v>
      </c>
      <c r="C20" t="s">
        <v>89</v>
      </c>
      <c r="D20">
        <v>6001</v>
      </c>
      <c r="E20" s="28" t="s">
        <v>127</v>
      </c>
    </row>
    <row r="21" spans="1:5" ht="18" customHeight="1">
      <c r="A21">
        <v>6019</v>
      </c>
      <c r="B21" t="s">
        <v>82</v>
      </c>
      <c r="C21" t="s">
        <v>89</v>
      </c>
      <c r="D21">
        <v>6001</v>
      </c>
      <c r="E21" s="27" t="s">
        <v>128</v>
      </c>
    </row>
    <row r="22" spans="1:5" ht="20.25" customHeight="1">
      <c r="A22">
        <v>6020</v>
      </c>
      <c r="B22" t="s">
        <v>82</v>
      </c>
      <c r="C22" t="s">
        <v>89</v>
      </c>
      <c r="D22">
        <v>6001</v>
      </c>
      <c r="E22" s="27" t="s">
        <v>129</v>
      </c>
    </row>
    <row r="23" spans="1:5" ht="16.5" customHeight="1">
      <c r="A23">
        <v>6021</v>
      </c>
      <c r="B23" t="s">
        <v>83</v>
      </c>
      <c r="C23" t="s">
        <v>89</v>
      </c>
      <c r="D23">
        <v>6001</v>
      </c>
      <c r="E23" s="27" t="s">
        <v>109</v>
      </c>
    </row>
    <row r="24" spans="1:5" ht="26.25" customHeight="1">
      <c r="A24">
        <v>6022</v>
      </c>
      <c r="B24" t="s">
        <v>83</v>
      </c>
      <c r="C24" t="s">
        <v>89</v>
      </c>
      <c r="D24">
        <v>6001</v>
      </c>
      <c r="E24" s="27" t="s">
        <v>130</v>
      </c>
    </row>
    <row r="25" spans="1:5" ht="27">
      <c r="A25">
        <v>6023</v>
      </c>
      <c r="B25" t="s">
        <v>83</v>
      </c>
      <c r="C25" t="s">
        <v>89</v>
      </c>
      <c r="D25">
        <v>6001</v>
      </c>
      <c r="E25" s="27" t="s">
        <v>131</v>
      </c>
    </row>
    <row r="26" spans="1:5" ht="27">
      <c r="A26">
        <v>6024</v>
      </c>
      <c r="B26" t="s">
        <v>83</v>
      </c>
      <c r="C26" t="s">
        <v>89</v>
      </c>
      <c r="D26">
        <v>6001</v>
      </c>
      <c r="E26" s="27" t="s">
        <v>132</v>
      </c>
    </row>
    <row r="27" spans="1:5" ht="54">
      <c r="A27">
        <v>6025</v>
      </c>
      <c r="B27" t="s">
        <v>84</v>
      </c>
      <c r="C27" t="s">
        <v>89</v>
      </c>
      <c r="D27">
        <v>6001</v>
      </c>
      <c r="E27" s="27" t="s">
        <v>110</v>
      </c>
    </row>
    <row r="28" spans="1:5" ht="54">
      <c r="A28">
        <v>6026</v>
      </c>
      <c r="B28" t="s">
        <v>84</v>
      </c>
      <c r="C28" t="s">
        <v>89</v>
      </c>
      <c r="D28">
        <v>6001</v>
      </c>
      <c r="E28" s="27" t="s">
        <v>133</v>
      </c>
    </row>
    <row r="29" spans="1:5">
      <c r="A29">
        <v>6027</v>
      </c>
      <c r="B29" t="s">
        <v>84</v>
      </c>
      <c r="C29" t="s">
        <v>89</v>
      </c>
      <c r="D29">
        <v>6001</v>
      </c>
      <c r="E29" s="27" t="s">
        <v>134</v>
      </c>
    </row>
    <row r="30" spans="1:5">
      <c r="A30">
        <v>6028</v>
      </c>
      <c r="B30" t="s">
        <v>84</v>
      </c>
      <c r="C30" t="s">
        <v>89</v>
      </c>
      <c r="D30">
        <v>6001</v>
      </c>
      <c r="E30" s="27" t="s">
        <v>135</v>
      </c>
    </row>
    <row r="31" spans="1:5" ht="54">
      <c r="A31">
        <v>6029</v>
      </c>
      <c r="B31" t="s">
        <v>85</v>
      </c>
      <c r="C31" t="s">
        <v>89</v>
      </c>
      <c r="D31">
        <v>6001</v>
      </c>
      <c r="E31" s="28" t="s">
        <v>111</v>
      </c>
    </row>
    <row r="32" spans="1:5" ht="54">
      <c r="A32">
        <v>6030</v>
      </c>
      <c r="B32" t="s">
        <v>85</v>
      </c>
      <c r="C32" t="s">
        <v>89</v>
      </c>
      <c r="D32">
        <v>6001</v>
      </c>
      <c r="E32" s="27" t="s">
        <v>136</v>
      </c>
    </row>
    <row r="33" spans="1:5">
      <c r="A33">
        <v>6031</v>
      </c>
      <c r="B33" t="s">
        <v>85</v>
      </c>
      <c r="C33" t="s">
        <v>89</v>
      </c>
      <c r="D33">
        <v>6001</v>
      </c>
      <c r="E33" s="27" t="s">
        <v>137</v>
      </c>
    </row>
    <row r="34" spans="1:5">
      <c r="A34">
        <v>6032</v>
      </c>
      <c r="B34" t="s">
        <v>85</v>
      </c>
      <c r="C34" t="s">
        <v>89</v>
      </c>
      <c r="D34">
        <v>6001</v>
      </c>
      <c r="E34" s="27" t="s">
        <v>138</v>
      </c>
    </row>
    <row r="35" spans="1:5" ht="54">
      <c r="A35">
        <v>6033</v>
      </c>
      <c r="B35" t="s">
        <v>86</v>
      </c>
      <c r="C35" t="s">
        <v>89</v>
      </c>
      <c r="D35">
        <v>6001</v>
      </c>
      <c r="E35" s="27" t="s">
        <v>112</v>
      </c>
    </row>
    <row r="36" spans="1:5" ht="54">
      <c r="A36">
        <v>6034</v>
      </c>
      <c r="B36" t="s">
        <v>86</v>
      </c>
      <c r="C36" t="s">
        <v>89</v>
      </c>
      <c r="D36">
        <v>6001</v>
      </c>
      <c r="E36" s="27" t="s">
        <v>139</v>
      </c>
    </row>
    <row r="37" spans="1:5">
      <c r="A37">
        <v>6035</v>
      </c>
      <c r="B37" t="s">
        <v>86</v>
      </c>
      <c r="C37" t="s">
        <v>89</v>
      </c>
      <c r="D37">
        <v>6001</v>
      </c>
      <c r="E37" s="27" t="s">
        <v>140</v>
      </c>
    </row>
    <row r="38" spans="1:5">
      <c r="A38">
        <v>6036</v>
      </c>
      <c r="B38" t="s">
        <v>86</v>
      </c>
      <c r="C38" t="s">
        <v>89</v>
      </c>
      <c r="D38">
        <v>6001</v>
      </c>
      <c r="E38" s="27" t="s">
        <v>141</v>
      </c>
    </row>
    <row r="39" spans="1:5" ht="54">
      <c r="A39">
        <v>6037</v>
      </c>
      <c r="B39" t="s">
        <v>87</v>
      </c>
      <c r="C39" t="s">
        <v>89</v>
      </c>
      <c r="D39">
        <v>6001</v>
      </c>
      <c r="E39" s="27" t="s">
        <v>113</v>
      </c>
    </row>
    <row r="40" spans="1:5" ht="54">
      <c r="A40">
        <v>6038</v>
      </c>
      <c r="B40" t="s">
        <v>87</v>
      </c>
      <c r="C40" t="s">
        <v>89</v>
      </c>
      <c r="D40">
        <v>6001</v>
      </c>
      <c r="E40" s="27" t="s">
        <v>142</v>
      </c>
    </row>
    <row r="41" spans="1:5">
      <c r="A41">
        <v>6039</v>
      </c>
      <c r="B41" t="s">
        <v>87</v>
      </c>
      <c r="C41" t="s">
        <v>89</v>
      </c>
      <c r="D41">
        <v>6001</v>
      </c>
      <c r="E41" s="27" t="s">
        <v>143</v>
      </c>
    </row>
    <row r="42" spans="1:5">
      <c r="A42">
        <v>6040</v>
      </c>
      <c r="B42" t="s">
        <v>87</v>
      </c>
      <c r="C42" t="s">
        <v>89</v>
      </c>
      <c r="D42">
        <v>6001</v>
      </c>
      <c r="E42" s="27" t="s">
        <v>144</v>
      </c>
    </row>
    <row r="43" spans="1:5" ht="54">
      <c r="A43">
        <v>6041</v>
      </c>
      <c r="B43" t="s">
        <v>88</v>
      </c>
      <c r="C43" t="s">
        <v>89</v>
      </c>
      <c r="D43">
        <v>6001</v>
      </c>
      <c r="E43" s="27" t="s">
        <v>113</v>
      </c>
    </row>
    <row r="44" spans="1:5" ht="54">
      <c r="A44">
        <v>6042</v>
      </c>
      <c r="B44" t="s">
        <v>88</v>
      </c>
      <c r="C44" t="s">
        <v>89</v>
      </c>
      <c r="D44">
        <v>6001</v>
      </c>
      <c r="E44" s="27" t="s">
        <v>142</v>
      </c>
    </row>
    <row r="45" spans="1:5">
      <c r="A45">
        <v>6043</v>
      </c>
      <c r="B45" t="s">
        <v>88</v>
      </c>
      <c r="C45" t="s">
        <v>89</v>
      </c>
      <c r="D45">
        <v>6001</v>
      </c>
      <c r="E45" s="27" t="s">
        <v>143</v>
      </c>
    </row>
    <row r="46" spans="1:5">
      <c r="A46">
        <v>6044</v>
      </c>
      <c r="B46" t="s">
        <v>88</v>
      </c>
      <c r="C46" t="s">
        <v>89</v>
      </c>
      <c r="D46">
        <v>6001</v>
      </c>
      <c r="E46" s="27" t="s">
        <v>144</v>
      </c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秘宝数值</vt:lpstr>
      <vt:lpstr>注释</vt:lpstr>
      <vt:lpstr>备用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2016-05-25T01:57:20Z</dcterms:modified>
</cp:coreProperties>
</file>