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E:\玄门大师项目库\正式脚本\策划脚本\role\"/>
    </mc:Choice>
  </mc:AlternateContent>
  <bookViews>
    <workbookView xWindow="0" yWindow="0" windowWidth="20880" windowHeight="10530" tabRatio="436"/>
  </bookViews>
  <sheets>
    <sheet name="Attribute" sheetId="1" r:id="rId1"/>
    <sheet name="Remark2" sheetId="4" r:id="rId2"/>
    <sheet name="BuffSkill" sheetId="2" r:id="rId3"/>
    <sheet name="Remark" sheetId="3" r:id="rId4"/>
  </sheets>
  <calcPr calcId="152511" concurrentCalc="0"/>
</workbook>
</file>

<file path=xl/calcChain.xml><?xml version="1.0" encoding="utf-8"?>
<calcChain xmlns="http://schemas.openxmlformats.org/spreadsheetml/2006/main">
  <c r="K37" i="1" l="1"/>
  <c r="K43" i="1"/>
  <c r="K56" i="1"/>
  <c r="K66" i="1"/>
  <c r="N66" i="1"/>
  <c r="K35" i="1"/>
  <c r="N35" i="1"/>
  <c r="K34" i="1"/>
  <c r="K39" i="1"/>
  <c r="N39" i="1"/>
  <c r="K27" i="1"/>
  <c r="N27" i="1"/>
  <c r="K32" i="1"/>
  <c r="K26" i="1"/>
  <c r="N26" i="1"/>
  <c r="K31" i="1"/>
  <c r="N31" i="1"/>
  <c r="K22" i="1"/>
  <c r="N22" i="1"/>
  <c r="K16" i="1"/>
  <c r="K17" i="1"/>
  <c r="N17" i="1"/>
  <c r="K21" i="1"/>
  <c r="K15" i="1"/>
  <c r="K23" i="1"/>
  <c r="K65" i="1"/>
  <c r="N65" i="1"/>
  <c r="K63" i="1"/>
  <c r="N63" i="1"/>
  <c r="K64" i="1"/>
  <c r="N64" i="1"/>
  <c r="K62" i="1"/>
  <c r="N62" i="1"/>
  <c r="K61" i="1"/>
  <c r="K60" i="1"/>
  <c r="N60" i="1"/>
  <c r="K59" i="1"/>
  <c r="K58" i="1"/>
  <c r="K57" i="1"/>
  <c r="K55" i="1"/>
  <c r="N55" i="1"/>
  <c r="K54" i="1"/>
  <c r="N54" i="1"/>
  <c r="K53" i="1"/>
  <c r="N53" i="1"/>
  <c r="K52" i="1"/>
  <c r="K33" i="1"/>
  <c r="N33" i="1"/>
  <c r="K10" i="1"/>
  <c r="K25" i="1"/>
  <c r="N25" i="1"/>
  <c r="N58" i="1"/>
  <c r="N59" i="1"/>
  <c r="N61" i="1"/>
  <c r="N57" i="1"/>
  <c r="N50" i="1"/>
  <c r="N51" i="1"/>
  <c r="N52" i="1"/>
  <c r="N56" i="1"/>
  <c r="N44" i="1"/>
  <c r="N45" i="1"/>
  <c r="N46" i="1"/>
  <c r="N47" i="1"/>
  <c r="N48" i="1"/>
  <c r="N49" i="1"/>
  <c r="N42" i="1"/>
  <c r="N43" i="1"/>
  <c r="N40" i="1"/>
  <c r="N41" i="1"/>
  <c r="N5" i="1"/>
  <c r="N6" i="1"/>
  <c r="N8" i="1"/>
  <c r="N10" i="1"/>
  <c r="N12" i="1"/>
  <c r="N13" i="1"/>
  <c r="N14" i="1"/>
  <c r="N15" i="1"/>
  <c r="N16" i="1"/>
  <c r="N18" i="1"/>
  <c r="N19" i="1"/>
  <c r="N20" i="1"/>
  <c r="N21" i="1"/>
  <c r="N23" i="1"/>
  <c r="N24" i="1"/>
  <c r="N28" i="1"/>
  <c r="N29" i="1"/>
  <c r="N30" i="1"/>
  <c r="N32" i="1"/>
  <c r="N34" i="1"/>
  <c r="N36" i="1"/>
  <c r="N37" i="1"/>
  <c r="E19" i="3"/>
  <c r="B17" i="3"/>
  <c r="B21" i="3"/>
  <c r="E10" i="3"/>
  <c r="B11" i="3"/>
  <c r="E4" i="3"/>
  <c r="B5" i="3"/>
  <c r="N4" i="1"/>
  <c r="N7" i="1"/>
  <c r="N38" i="1"/>
  <c r="N9" i="1"/>
  <c r="K11" i="1"/>
  <c r="N11" i="1"/>
</calcChain>
</file>

<file path=xl/comments1.xml><?xml version="1.0" encoding="utf-8"?>
<comments xmlns="http://schemas.openxmlformats.org/spreadsheetml/2006/main">
  <authors>
    <author>c</author>
    <author>陈绍治</author>
    <author>csz</author>
    <author>wyh</author>
  </authors>
  <commentList>
    <comment ref="E1" authorId="0" shapeId="0">
      <text>
        <r>
          <rPr>
            <b/>
            <sz val="9"/>
            <color indexed="81"/>
            <rFont val="Tahoma"/>
            <family val="2"/>
          </rPr>
          <t>c: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宋体"/>
            <family val="3"/>
            <charset val="134"/>
          </rPr>
          <t xml:space="preserve">装备上是否可以出现这个属性，即程序是否支持
</t>
        </r>
        <r>
          <rPr>
            <sz val="9"/>
            <color indexed="81"/>
            <rFont val="Tahoma"/>
            <family val="2"/>
          </rPr>
          <t>1</t>
        </r>
        <r>
          <rPr>
            <sz val="9"/>
            <color indexed="81"/>
            <rFont val="宋体"/>
            <family val="3"/>
            <charset val="134"/>
          </rPr>
          <t>：可出现，支持
其他不支持</t>
        </r>
      </text>
    </comment>
    <comment ref="I1" authorId="1" shapeId="0">
      <text>
        <r>
          <rPr>
            <sz val="9"/>
            <color indexed="81"/>
            <rFont val="宋体"/>
            <family val="3"/>
            <charset val="134"/>
          </rPr>
          <t>陈绍治:
不填写：不需要格式化
填写为1：表示需要格式化（对于attType=1的属性来说，填写1时，只需要
这里是一个数字，需要除以10000来进行格式化为百分比，如：
1000：10%
1020：10.2%
1025：10.25%
注：精确到2位小数点，小数点后最后位是0不显示</t>
        </r>
      </text>
    </comment>
    <comment ref="J1" authorId="1" shapeId="0">
      <text>
        <r>
          <rPr>
            <sz val="9"/>
            <color indexed="81"/>
            <rFont val="宋体"/>
            <family val="3"/>
            <charset val="134"/>
          </rPr>
          <t>陈绍治:
不填写：不需要格式化
填写为1：表示需要格式化（对于attType=1的属性来说，填写1时，只需要
这里是一个数字，需要除以10000来进行格式化为百分比，如：
1000：10%
1020：10.2%
1025：10.25%
注：精确到2位小数点，小数点后最后位是0不显示</t>
        </r>
      </text>
    </comment>
    <comment ref="K1" authorId="1" shapeId="0">
      <text>
        <r>
          <rPr>
            <sz val="9"/>
            <color indexed="81"/>
            <rFont val="宋体"/>
            <family val="3"/>
            <charset val="134"/>
          </rPr>
          <t>陈绍治:
格式可以是小数点
【装备评分】
当装备上出现这个属性时，用属性的数值*这个参数=该属性的评分
再将各属性的评分相加，即得出这件装备的总评分
宝石类同此处理
【人物战斗力】
人物战力，需要按照这个表格，逐条计算人物属性即可，需要包括技能提供的战力、每件装备提供的战力（包括宝石、强化等），以及相关的buff技能导致数值变化后要刷新战力</t>
        </r>
      </text>
    </comment>
    <comment ref="L1" authorId="2" shapeId="0">
      <text>
        <r>
          <rPr>
            <b/>
            <sz val="9"/>
            <color indexed="81"/>
            <rFont val="宋体"/>
            <family val="3"/>
            <charset val="134"/>
          </rPr>
          <t>csz:</t>
        </r>
        <r>
          <rPr>
            <sz val="9"/>
            <color indexed="81"/>
            <rFont val="宋体"/>
            <family val="3"/>
            <charset val="134"/>
          </rPr>
          <t xml:space="preserve">
空或者0：计算时无需计算该属性，这样的属性一般是过程属性，不是结果属性，比如生命%。不会参与计算人物战力
1：影响人物战力，根据这些属性计算人物战力</t>
        </r>
      </text>
    </comment>
    <comment ref="K43" authorId="3" shapeId="0">
      <text>
        <r>
          <rPr>
            <b/>
            <sz val="9"/>
            <color indexed="81"/>
            <rFont val="宋体"/>
            <family val="3"/>
            <charset val="134"/>
          </rPr>
          <t>wyh:</t>
        </r>
        <r>
          <rPr>
            <sz val="9"/>
            <color indexed="81"/>
            <rFont val="宋体"/>
            <family val="3"/>
            <charset val="134"/>
          </rPr>
          <t xml:space="preserve">
按一次战斗15秒算，回3次血，就是3倍生命战力
实际收益往往不止3倍</t>
        </r>
      </text>
    </comment>
  </commentList>
</comments>
</file>

<file path=xl/sharedStrings.xml><?xml version="1.0" encoding="utf-8"?>
<sst xmlns="http://schemas.openxmlformats.org/spreadsheetml/2006/main" count="448" uniqueCount="383">
  <si>
    <t>属性编号</t>
  </si>
  <si>
    <t>名称</t>
  </si>
  <si>
    <t>英文简称</t>
  </si>
  <si>
    <t>描述</t>
  </si>
  <si>
    <t>属性参数数量</t>
  </si>
  <si>
    <t>是否百分比格式化</t>
  </si>
  <si>
    <t>评分参数</t>
  </si>
  <si>
    <t>备注</t>
  </si>
  <si>
    <t>示例数值</t>
  </si>
  <si>
    <t>示例评分</t>
  </si>
  <si>
    <t>ID</t>
  </si>
  <si>
    <t>attName</t>
  </si>
  <si>
    <t>attKey</t>
  </si>
  <si>
    <t>attDesc</t>
  </si>
  <si>
    <t>attParamCount</t>
  </si>
  <si>
    <t>isFormat</t>
  </si>
  <si>
    <t>ScoreRatio</t>
  </si>
  <si>
    <t>@Remark</t>
  </si>
  <si>
    <t>NUMBER</t>
  </si>
  <si>
    <t>STRING</t>
  </si>
  <si>
    <t>生命</t>
  </si>
  <si>
    <t>MaxHP</t>
  </si>
  <si>
    <t>生命+{A}</t>
  </si>
  <si>
    <t>HPPer</t>
  </si>
  <si>
    <t>生命+{A}%</t>
  </si>
  <si>
    <t>攻击</t>
  </si>
  <si>
    <t>Attack</t>
  </si>
  <si>
    <t>攻击+{A}</t>
  </si>
  <si>
    <t>AttackPer</t>
  </si>
  <si>
    <t>攻击+{A}%</t>
  </si>
  <si>
    <t>物攻</t>
  </si>
  <si>
    <t>Phy</t>
  </si>
  <si>
    <t>物攻+{A}</t>
  </si>
  <si>
    <t>PhyPer</t>
  </si>
  <si>
    <t>物攻+{A}%</t>
  </si>
  <si>
    <t>魔攻</t>
  </si>
  <si>
    <t>Mag</t>
  </si>
  <si>
    <t>魔攻+{A}</t>
  </si>
  <si>
    <t>MagPer</t>
  </si>
  <si>
    <t>魔攻+{A}%</t>
  </si>
  <si>
    <t>命中</t>
  </si>
  <si>
    <t>Hit</t>
  </si>
  <si>
    <t>命中+{A}</t>
  </si>
  <si>
    <t>HitPer</t>
  </si>
  <si>
    <t>命中+{A}%</t>
  </si>
  <si>
    <t>闪避</t>
  </si>
  <si>
    <t>Dodge</t>
  </si>
  <si>
    <t>闪避+{A}</t>
  </si>
  <si>
    <t>DodgePer</t>
  </si>
  <si>
    <t>闪避+{A}%</t>
  </si>
  <si>
    <t>暴击</t>
  </si>
  <si>
    <t>Crit</t>
  </si>
  <si>
    <t>暴击+{A}</t>
  </si>
  <si>
    <t>CritPer</t>
  </si>
  <si>
    <t>暴击+{A}%</t>
  </si>
  <si>
    <t>抗暴</t>
  </si>
  <si>
    <t>ResCrit</t>
  </si>
  <si>
    <t>抗暴+{A}</t>
  </si>
  <si>
    <t>抗暴+{A}%</t>
  </si>
  <si>
    <t>物防</t>
  </si>
  <si>
    <t>Ac</t>
  </si>
  <si>
    <t>物防+{A}</t>
  </si>
  <si>
    <t>AcPer</t>
  </si>
  <si>
    <t>物防+{A}%</t>
  </si>
  <si>
    <t>魔防</t>
  </si>
  <si>
    <t>Resist</t>
  </si>
  <si>
    <t>魔防+{A}</t>
  </si>
  <si>
    <t>ResistPer</t>
  </si>
  <si>
    <t>IgnoreAc</t>
  </si>
  <si>
    <t>IgnoreResist</t>
  </si>
  <si>
    <t>IgnoreAcPer</t>
  </si>
  <si>
    <t>IgnoreResistPer</t>
  </si>
  <si>
    <t>移动速度</t>
  </si>
  <si>
    <t>RunSpeed</t>
  </si>
  <si>
    <t>移动速度+{A}%</t>
  </si>
  <si>
    <t>生命恢复</t>
  </si>
  <si>
    <t>HPRegen</t>
  </si>
  <si>
    <t>法力恢复</t>
  </si>
  <si>
    <t>ExdGold</t>
  </si>
  <si>
    <t>ExdExp</t>
  </si>
  <si>
    <t>恢复生命</t>
  </si>
  <si>
    <t>HPRecover</t>
  </si>
  <si>
    <t>恢复{A}生命</t>
  </si>
  <si>
    <t>恢复生命%</t>
  </si>
  <si>
    <t>HPRecoverPer</t>
  </si>
  <si>
    <t>恢复{A}%生命</t>
  </si>
  <si>
    <t>治疗效果</t>
  </si>
  <si>
    <t>HealEffect</t>
  </si>
  <si>
    <t>治疗效果+{A}%</t>
  </si>
  <si>
    <t>被治疗效果</t>
  </si>
  <si>
    <t>HealedEffect</t>
  </si>
  <si>
    <t>状态ID</t>
  </si>
  <si>
    <t>效果名称</t>
  </si>
  <si>
    <t>效果描述</t>
  </si>
  <si>
    <t>触发概率</t>
  </si>
  <si>
    <t>内置CD</t>
  </si>
  <si>
    <t>持续时长</t>
  </si>
  <si>
    <t>最小值</t>
  </si>
  <si>
    <t>最大值</t>
  </si>
  <si>
    <t>值是否百分比格式化</t>
  </si>
  <si>
    <t>最多可叠加次数</t>
  </si>
  <si>
    <t>图标</t>
  </si>
  <si>
    <t>BuffID</t>
  </si>
  <si>
    <t>EffectName</t>
  </si>
  <si>
    <t>EffectDesc</t>
  </si>
  <si>
    <t>Par</t>
  </si>
  <si>
    <t>ColdTime</t>
  </si>
  <si>
    <t>Time</t>
  </si>
  <si>
    <t>Min</t>
  </si>
  <si>
    <t>Max</t>
  </si>
  <si>
    <t>Repeat</t>
  </si>
  <si>
    <t>BuffIcon</t>
  </si>
  <si>
    <t>攻击提高</t>
  </si>
  <si>
    <t>命中敌人时，有{Par}%几率使攻击增加{Min}-{Max}，持续{Time}秒。这个效果每{ColdTime}秒内只能触发1次。</t>
  </si>
  <si>
    <t>触发这个效果后，buff存在期间不再重复计算。CD是buff冷却时间，从触发开始计时。</t>
  </si>
  <si>
    <t>攻击提高%</t>
  </si>
  <si>
    <t>命中敌人时，有{Par}%几率使攻击提高{Min}%，持续{Time}秒。这个效果每{ColdTime}秒内只能触发1次。</t>
  </si>
  <si>
    <t>物攻提高</t>
  </si>
  <si>
    <t>命中敌人时，有{Par}%几率使物攻增加{Min}-{Max}，持续{Time}秒。这个效果每{ColdTime}秒内只能触发1次。</t>
  </si>
  <si>
    <t>物攻提高%</t>
  </si>
  <si>
    <t>命中敌人时，有{Par}%几率使物攻提高{Min}%，持续{Time}秒。这个效果每{ColdTime}秒内只能触发1次。</t>
  </si>
  <si>
    <t>魔攻提高</t>
  </si>
  <si>
    <t>命中敌人时，有{Par}%几率使魔攻增加{Min}-{Max}，持续{Time}秒。这个效果每{ColdTime}秒内只能触发1次。</t>
  </si>
  <si>
    <t>魔攻提高%</t>
  </si>
  <si>
    <t>命中敌人时，有{Par}%几率使魔攻提高{Min}%，持续{Time}秒。这个效果每{ColdTime}秒内只能触发1次。</t>
  </si>
  <si>
    <t>命中提高%</t>
  </si>
  <si>
    <t>命中敌人时，有{Par}%几率使命中提高{Min}%，持续{Time}秒。这个效果每{ColdTime}秒内只能触发1次。</t>
  </si>
  <si>
    <t>暴击提高%</t>
  </si>
  <si>
    <t>命中敌人时，有{Par}%几率使暴击提高{Min}%，持续{Time}秒。这个效果每{ColdTime}秒内只能触发1次。</t>
  </si>
  <si>
    <t>暴击伤害%</t>
  </si>
  <si>
    <t>命中敌人且触发暴击时，造成{Min}%额外伤害。</t>
  </si>
  <si>
    <t>每次攻击触发暴击时计算，无CD时间</t>
  </si>
  <si>
    <t>每击杀一个敌人时，恢复{Min}-{Max}点法力。</t>
  </si>
  <si>
    <t>每次击杀敌人死亡时计算，无CD时间</t>
  </si>
  <si>
    <t>法力恢复%</t>
  </si>
  <si>
    <t>每击杀一个敌人时，恢复{Min}%点法力。</t>
  </si>
  <si>
    <t>额外伤害</t>
  </si>
  <si>
    <t>命中敌人时，有{Par}%几率造成{Min}-{Max}额外伤害。</t>
  </si>
  <si>
    <t>每次攻击命中后计算1次，同时命中多个敌人只计算首次。</t>
  </si>
  <si>
    <t>额外伤害%</t>
  </si>
  <si>
    <t>命中敌人时，有{Par}%几率造成{Min}%额外伤害。</t>
  </si>
  <si>
    <t>物伤反弹</t>
  </si>
  <si>
    <t>受到物理伤害时，有{Par}%几率反弹{Min}%的伤害给攻击者。</t>
  </si>
  <si>
    <t>受到物理攻击且造成伤害时有概率触发</t>
  </si>
  <si>
    <t>魔伤反弹</t>
  </si>
  <si>
    <t>受到魔法伤害时，有{Par}%几率反弹{Min}%的伤害给攻击者。</t>
  </si>
  <si>
    <t>受到魔法攻击且造成伤害时有概率触发</t>
  </si>
  <si>
    <t>降低敌人物抗%</t>
  </si>
  <si>
    <t>每次命中敌人时，使敌人物抗降低{Min}%，持续{Time}秒，这个效果最多可叠加{Repeat}次。</t>
  </si>
  <si>
    <t>叠加的时候，时间重新刷新，降低敌人物抗的效果数值累加即可，注意累加是百分比的</t>
  </si>
  <si>
    <t>降低敌人魔抗%</t>
  </si>
  <si>
    <t>每次命中敌人时，使敌人魔抗降低{Min}%，持续{Time}秒，这个效果最多可叠加{Repeat}次。</t>
  </si>
  <si>
    <t>眩晕</t>
  </si>
  <si>
    <t>命中敌人时，有{Par}%几率使敌人眩晕{Time}秒。这个效果每{ColdTime}秒内只能触发1次。</t>
  </si>
  <si>
    <t>生命吸取1</t>
  </si>
  <si>
    <t>命中敌人时，有{Par}%几率吸取{Min}-{Max}点生命。</t>
  </si>
  <si>
    <t>生命吸取2</t>
  </si>
  <si>
    <t>命中敌人时，有{Par}%几率吸取造成伤害{Min}%的生命。</t>
  </si>
  <si>
    <t>生命恢复1</t>
  </si>
  <si>
    <t>受到攻击伤害时，有{Par}%几率恢复{Min}-{Max}点生命。</t>
  </si>
  <si>
    <t>受到攻击且造成伤害时有概率触发</t>
  </si>
  <si>
    <t>生命恢复2</t>
  </si>
  <si>
    <t>受到攻击伤害时，有{Par}%几率恢复{Min}%的生命。</t>
  </si>
  <si>
    <t>物抗提高</t>
  </si>
  <si>
    <t>受到物理伤害时，有{Par}%几率使物防提高{Min}%，持续{Time}秒。这个效果每{ColdTime}秒内只能触发1次。</t>
  </si>
  <si>
    <t>魔抗提高</t>
  </si>
  <si>
    <t>受到魔法伤害时，有{Par}%几率使魔防提高{Min}%，持续{Time}秒。这个效果每{ColdTime}秒内只能触发1次。</t>
  </si>
  <si>
    <t>攻击方暴击</t>
  </si>
  <si>
    <t>防御方抗暴</t>
  </si>
  <si>
    <t>攻击方等级</t>
  </si>
  <si>
    <t>防御方等级</t>
  </si>
  <si>
    <t>等级参数</t>
  </si>
  <si>
    <t>暴击率</t>
  </si>
  <si>
    <t>攻击方命中</t>
  </si>
  <si>
    <t>防御方闪避</t>
  </si>
  <si>
    <t>闪避率</t>
  </si>
  <si>
    <t>攻击方物攻</t>
  </si>
  <si>
    <t>攻击方无视物防</t>
  </si>
  <si>
    <t>攻击方无视物防百分比</t>
  </si>
  <si>
    <t>防御方物防</t>
  </si>
  <si>
    <t>防御方真实物防</t>
  </si>
  <si>
    <t>防御方直接物理免伤</t>
  </si>
  <si>
    <t>造成物伤</t>
  </si>
  <si>
    <t>A为万分比格式填写，如5000，表示所有技能冷却时间减少50%。</t>
    <phoneticPr fontId="5" type="noConversion"/>
  </si>
  <si>
    <t>命中率</t>
    <phoneticPr fontId="5" type="noConversion"/>
  </si>
  <si>
    <t>闪避率</t>
    <phoneticPr fontId="5" type="noConversion"/>
  </si>
  <si>
    <t>暴击率</t>
    <phoneticPr fontId="5" type="noConversion"/>
  </si>
  <si>
    <t>命中率+{A}%</t>
    <phoneticPr fontId="5" type="noConversion"/>
  </si>
  <si>
    <t>闪避率+{A}%</t>
    <phoneticPr fontId="5" type="noConversion"/>
  </si>
  <si>
    <t>暴击率+{A}%</t>
    <phoneticPr fontId="5" type="noConversion"/>
  </si>
  <si>
    <t>杀怪经验</t>
    <phoneticPr fontId="5" type="noConversion"/>
  </si>
  <si>
    <t>经验加成{A}%</t>
    <phoneticPr fontId="5" type="noConversion"/>
  </si>
  <si>
    <t>SkillCD</t>
    <phoneticPr fontId="5" type="noConversion"/>
  </si>
  <si>
    <t>CritDamage</t>
    <phoneticPr fontId="5" type="noConversion"/>
  </si>
  <si>
    <t>暴击伤害+{A}%</t>
    <phoneticPr fontId="5" type="noConversion"/>
  </si>
  <si>
    <t>在原有默认暴击伤害基础上，增加百分比叠加</t>
    <phoneticPr fontId="5" type="noConversion"/>
  </si>
  <si>
    <t>命中回复生命</t>
    <phoneticPr fontId="5" type="noConversion"/>
  </si>
  <si>
    <t>HitLeechHP</t>
    <phoneticPr fontId="5" type="noConversion"/>
  </si>
  <si>
    <t>技能命中敌人时，回复自身生命点数。每次技能攻击无论命中多少各敌人，都只计算1次回复生命</t>
    <phoneticPr fontId="5" type="noConversion"/>
  </si>
  <si>
    <t>CtrlTimeReduce</t>
    <phoneticPr fontId="5" type="noConversion"/>
  </si>
  <si>
    <t>所有控制效果包括减速、冻结、眩晕、禁锢等的时间，按百分比减少</t>
    <phoneticPr fontId="5" type="noConversion"/>
  </si>
  <si>
    <t>装备上是否可出现</t>
    <phoneticPr fontId="5" type="noConversion"/>
  </si>
  <si>
    <t>对其他对象治疗时，增加恢复的血量百分比（注意值可以是负数）、技能专用</t>
    <phoneticPr fontId="5" type="noConversion"/>
  </si>
  <si>
    <t>被治疗时，增加恢复的血量百分比（注意值可以是负数）、技能专用</t>
    <phoneticPr fontId="5" type="noConversion"/>
  </si>
  <si>
    <t>物攻和魔攻同时增加，实际每个职业只有一种伤害</t>
    <phoneticPr fontId="5" type="noConversion"/>
  </si>
  <si>
    <t>抗暴率</t>
    <phoneticPr fontId="5" type="noConversion"/>
  </si>
  <si>
    <t>CritDamageRes</t>
    <phoneticPr fontId="5" type="noConversion"/>
  </si>
  <si>
    <t>抵消攻击方暴击伤害</t>
    <phoneticPr fontId="5" type="noConversion"/>
  </si>
  <si>
    <t>PhyDamageReduce</t>
    <phoneticPr fontId="5" type="noConversion"/>
  </si>
  <si>
    <t>减少受到的物理伤害百分比</t>
    <phoneticPr fontId="5" type="noConversion"/>
  </si>
  <si>
    <t>MagicDamageReduce</t>
    <phoneticPr fontId="5" type="noConversion"/>
  </si>
  <si>
    <t>减少受到的魔法伤害百分比</t>
    <phoneticPr fontId="5" type="noConversion"/>
  </si>
  <si>
    <t>属性分类</t>
    <phoneticPr fontId="5" type="noConversion"/>
  </si>
  <si>
    <t>通用</t>
    <phoneticPr fontId="5" type="noConversion"/>
  </si>
  <si>
    <t>技能、药剂专属</t>
    <phoneticPr fontId="5" type="noConversion"/>
  </si>
  <si>
    <t>技能专属</t>
    <phoneticPr fontId="5" type="noConversion"/>
  </si>
  <si>
    <t>技能、坐骑专属</t>
    <phoneticPr fontId="5" type="noConversion"/>
  </si>
  <si>
    <t>VIP属性专属</t>
    <phoneticPr fontId="5" type="noConversion"/>
  </si>
  <si>
    <t>详情见经验设定文档</t>
    <phoneticPr fontId="5" type="noConversion"/>
  </si>
  <si>
    <t>生命%</t>
    <phoneticPr fontId="5" type="noConversion"/>
  </si>
  <si>
    <t>攻击%</t>
    <phoneticPr fontId="5" type="noConversion"/>
  </si>
  <si>
    <t>物攻%</t>
    <phoneticPr fontId="5" type="noConversion"/>
  </si>
  <si>
    <t>魔攻%</t>
    <phoneticPr fontId="5" type="noConversion"/>
  </si>
  <si>
    <t>命中%</t>
    <phoneticPr fontId="5" type="noConversion"/>
  </si>
  <si>
    <t>闪避%</t>
    <phoneticPr fontId="5" type="noConversion"/>
  </si>
  <si>
    <t>暴击%</t>
  </si>
  <si>
    <t>抗暴%</t>
  </si>
  <si>
    <t>物防%</t>
  </si>
  <si>
    <t>魔防%</t>
  </si>
  <si>
    <t>受到物伤减少%</t>
    <phoneticPr fontId="5" type="noConversion"/>
  </si>
  <si>
    <t>受到魔伤减少%</t>
    <phoneticPr fontId="5" type="noConversion"/>
  </si>
  <si>
    <t>无视敌人物防%</t>
    <phoneticPr fontId="5" type="noConversion"/>
  </si>
  <si>
    <t>无视敌人魔防%</t>
    <phoneticPr fontId="5" type="noConversion"/>
  </si>
  <si>
    <t>被控时间减少%</t>
    <phoneticPr fontId="5" type="noConversion"/>
  </si>
  <si>
    <t>暴伤抵御%</t>
    <phoneticPr fontId="5" type="noConversion"/>
  </si>
  <si>
    <t>防御属性</t>
  </si>
  <si>
    <t>攻击属性</t>
    <phoneticPr fontId="8" type="noConversion"/>
  </si>
  <si>
    <t>面板属性</t>
    <phoneticPr fontId="8" type="noConversion"/>
  </si>
  <si>
    <t>无视敌人一定百分比魔防</t>
    <phoneticPr fontId="5" type="noConversion"/>
  </si>
  <si>
    <t>无视敌人物防</t>
    <phoneticPr fontId="5" type="noConversion"/>
  </si>
  <si>
    <t>无视敌人魔防</t>
    <phoneticPr fontId="5" type="noConversion"/>
  </si>
  <si>
    <t>无视敌人物防，计算对方防御时减掉这部分数值，下同</t>
    <phoneticPr fontId="5" type="noConversion"/>
  </si>
  <si>
    <t>物攻和魔攻百分比同时增加，类似%符号的下同</t>
    <phoneticPr fontId="5" type="noConversion"/>
  </si>
  <si>
    <t>按百分比增加生命上限，先将所有生命叠加后，再计算百分比加成。</t>
    <phoneticPr fontId="5" type="noConversion"/>
  </si>
  <si>
    <t>按照百分比增加命中值</t>
    <phoneticPr fontId="5" type="noConversion"/>
  </si>
  <si>
    <t>按照百分比增加闪避值</t>
    <phoneticPr fontId="5" type="noConversion"/>
  </si>
  <si>
    <t>按照百分比增加暴击值</t>
    <phoneticPr fontId="5" type="noConversion"/>
  </si>
  <si>
    <r>
      <t>命中换算为命中率之后，再次加上这个数值，如1</t>
    </r>
    <r>
      <rPr>
        <sz val="11"/>
        <rFont val="宋体"/>
        <family val="3"/>
        <charset val="134"/>
      </rPr>
      <t>000，表示角色命中率增加10%</t>
    </r>
    <phoneticPr fontId="5" type="noConversion"/>
  </si>
  <si>
    <t>同闪避率</t>
    <phoneticPr fontId="5" type="noConversion"/>
  </si>
  <si>
    <t>同抗暴率</t>
    <phoneticPr fontId="5" type="noConversion"/>
  </si>
  <si>
    <t>按百分比增加物防</t>
    <phoneticPr fontId="5" type="noConversion"/>
  </si>
  <si>
    <t>按百分比增加魔防</t>
    <phoneticPr fontId="5" type="noConversion"/>
  </si>
  <si>
    <t>8888-9999</t>
  </si>
  <si>
    <t>+23.34%</t>
    <phoneticPr fontId="8" type="noConversion"/>
  </si>
  <si>
    <t>物攻:</t>
    <phoneticPr fontId="8" type="noConversion"/>
  </si>
  <si>
    <t>命中:</t>
    <phoneticPr fontId="8" type="noConversion"/>
  </si>
  <si>
    <t>暴击:</t>
    <phoneticPr fontId="8" type="noConversion"/>
  </si>
  <si>
    <t>闪避:</t>
    <phoneticPr fontId="8" type="noConversion"/>
  </si>
  <si>
    <t>抗暴:</t>
    <phoneticPr fontId="8" type="noConversion"/>
  </si>
  <si>
    <t>物防:</t>
    <phoneticPr fontId="8" type="noConversion"/>
  </si>
  <si>
    <t>魔防:</t>
    <phoneticPr fontId="8" type="noConversion"/>
  </si>
  <si>
    <t>暴击伤害:</t>
    <phoneticPr fontId="8" type="noConversion"/>
  </si>
  <si>
    <t>暴伤抵御:</t>
    <phoneticPr fontId="8" type="noConversion"/>
  </si>
  <si>
    <t>技能伤害:</t>
    <phoneticPr fontId="8" type="noConversion"/>
  </si>
  <si>
    <t>技能冷却减少:</t>
    <phoneticPr fontId="8" type="noConversion"/>
  </si>
  <si>
    <t>生命:</t>
    <phoneticPr fontId="8" type="noConversion"/>
  </si>
  <si>
    <t>被控时间减少:</t>
    <phoneticPr fontId="8" type="noConversion"/>
  </si>
  <si>
    <t>受到伤害减免:</t>
    <phoneticPr fontId="8" type="noConversion"/>
  </si>
  <si>
    <t>命中回复生命:</t>
    <phoneticPr fontId="8" type="noConversion"/>
  </si>
  <si>
    <t>无视敌人物防</t>
    <phoneticPr fontId="8" type="noConversion"/>
  </si>
  <si>
    <t>无视敌人魔防</t>
    <phoneticPr fontId="8" type="noConversion"/>
  </si>
  <si>
    <t>所有伤害增加</t>
    <phoneticPr fontId="8" type="noConversion"/>
  </si>
  <si>
    <t>所有伤害增加%</t>
    <phoneticPr fontId="5" type="noConversion"/>
  </si>
  <si>
    <t>IncAllDamage</t>
    <phoneticPr fontId="5" type="noConversion"/>
  </si>
  <si>
    <t>按百分比增加造成的所有伤害，包括DOT伤害</t>
    <phoneticPr fontId="5" type="noConversion"/>
  </si>
  <si>
    <t>受到伤害减免%</t>
    <phoneticPr fontId="5" type="noConversion"/>
  </si>
  <si>
    <t>AllDamageReduce</t>
    <phoneticPr fontId="5" type="noConversion"/>
  </si>
  <si>
    <t>防御</t>
    <phoneticPr fontId="5" type="noConversion"/>
  </si>
  <si>
    <t>防御%</t>
    <phoneticPr fontId="5" type="noConversion"/>
  </si>
  <si>
    <t>直接增加物防和魔防，获得这个属性后换算即可</t>
    <phoneticPr fontId="5" type="noConversion"/>
  </si>
  <si>
    <t>Def</t>
    <phoneticPr fontId="5" type="noConversion"/>
  </si>
  <si>
    <t>DefPer</t>
    <phoneticPr fontId="5" type="noConversion"/>
  </si>
  <si>
    <t>防御+{A}</t>
    <phoneticPr fontId="5" type="noConversion"/>
  </si>
  <si>
    <t>防御+{A}%</t>
    <phoneticPr fontId="5" type="noConversion"/>
  </si>
  <si>
    <t>按百分比增加物防和魔防，获得后需要换算。</t>
    <phoneticPr fontId="5" type="noConversion"/>
  </si>
  <si>
    <t>技能冷却减少%</t>
    <phoneticPr fontId="5" type="noConversion"/>
  </si>
  <si>
    <t>按百分比减少受到的所有伤害，包括DOT伤害</t>
    <phoneticPr fontId="5" type="noConversion"/>
  </si>
  <si>
    <t>暴击伤害%</t>
    <phoneticPr fontId="5" type="noConversion"/>
  </si>
  <si>
    <t>ResCritPer</t>
    <phoneticPr fontId="5" type="noConversion"/>
  </si>
  <si>
    <t>CritRate</t>
    <phoneticPr fontId="5" type="noConversion"/>
  </si>
  <si>
    <t>ResCritRate</t>
    <phoneticPr fontId="5" type="noConversion"/>
  </si>
  <si>
    <t>DodgeRate</t>
    <phoneticPr fontId="5" type="noConversion"/>
  </si>
  <si>
    <t>HitRate</t>
    <phoneticPr fontId="5" type="noConversion"/>
  </si>
  <si>
    <t>物防穿透+{A}</t>
    <phoneticPr fontId="5" type="noConversion"/>
  </si>
  <si>
    <t>魔防穿透+{A}</t>
    <phoneticPr fontId="5" type="noConversion"/>
  </si>
  <si>
    <t>FLOAT</t>
    <phoneticPr fontId="5" type="noConversion"/>
  </si>
  <si>
    <t>IsEffect</t>
    <phoneticPr fontId="5" type="noConversion"/>
  </si>
  <si>
    <t>是否影响人物战力</t>
    <phoneticPr fontId="5" type="noConversion"/>
  </si>
  <si>
    <t>Par是否百分比格式化</t>
    <phoneticPr fontId="5" type="noConversion"/>
  </si>
  <si>
    <t>PFormat</t>
    <phoneticPr fontId="5" type="noConversion"/>
  </si>
  <si>
    <t>暴伤抵御+{A}%</t>
    <phoneticPr fontId="5" type="noConversion"/>
  </si>
  <si>
    <t>抗暴率+{A}%</t>
    <phoneticPr fontId="5" type="noConversion"/>
  </si>
  <si>
    <t>眩晕成功率</t>
    <phoneticPr fontId="18" type="noConversion"/>
  </si>
  <si>
    <t>冻结成功率</t>
    <phoneticPr fontId="18" type="noConversion"/>
  </si>
  <si>
    <t>禁魔成功率</t>
    <phoneticPr fontId="18" type="noConversion"/>
  </si>
  <si>
    <t>禁锢成功率</t>
    <phoneticPr fontId="18" type="noConversion"/>
  </si>
  <si>
    <t>嘲讽成功率</t>
    <phoneticPr fontId="18" type="noConversion"/>
  </si>
  <si>
    <t>减速成功率</t>
    <phoneticPr fontId="18" type="noConversion"/>
  </si>
  <si>
    <t>命中敌人时，使附带眩晕效果的技能成功率提高x%。</t>
    <phoneticPr fontId="18" type="noConversion"/>
  </si>
  <si>
    <t>命中敌人时，使附带冻结效果的技能成功率提高x%。</t>
    <phoneticPr fontId="18" type="noConversion"/>
  </si>
  <si>
    <t>命中敌人时，使附带禁魔效果的技能成功率提高x%。</t>
    <phoneticPr fontId="18" type="noConversion"/>
  </si>
  <si>
    <t>命中敌人时，使附带禁锢效果的技能成功率提高x%。</t>
    <phoneticPr fontId="18" type="noConversion"/>
  </si>
  <si>
    <t>命中敌人时，使附带嘲讽效果的技能成功率提高x%。</t>
    <phoneticPr fontId="18" type="noConversion"/>
  </si>
  <si>
    <t>命中敌人时，使附带减速效果的技能成功率提高x%。</t>
    <phoneticPr fontId="18" type="noConversion"/>
  </si>
  <si>
    <t>Silence</t>
    <phoneticPr fontId="5" type="noConversion"/>
  </si>
  <si>
    <t>Durance</t>
    <phoneticPr fontId="5" type="noConversion"/>
  </si>
  <si>
    <t>Stun</t>
    <phoneticPr fontId="5" type="noConversion"/>
  </si>
  <si>
    <t>Freeze</t>
    <phoneticPr fontId="5" type="noConversion"/>
  </si>
  <si>
    <t>Taunt</t>
    <phoneticPr fontId="5" type="noConversion"/>
  </si>
  <si>
    <t>SlowDown</t>
    <phoneticPr fontId="5" type="noConversion"/>
  </si>
  <si>
    <t>命中敌人时，使附带减速效果的技能成功率提高{A}%。</t>
  </si>
  <si>
    <t>眩晕抵抗</t>
    <phoneticPr fontId="18" type="noConversion"/>
  </si>
  <si>
    <t>冻结抵抗</t>
    <phoneticPr fontId="18" type="noConversion"/>
  </si>
  <si>
    <t>禁魔抵抗</t>
    <phoneticPr fontId="18" type="noConversion"/>
  </si>
  <si>
    <t>禁锢抵抗</t>
    <phoneticPr fontId="18" type="noConversion"/>
  </si>
  <si>
    <t>嘲讽抵抗</t>
    <phoneticPr fontId="18" type="noConversion"/>
  </si>
  <si>
    <t>减速抵抗</t>
    <phoneticPr fontId="18" type="noConversion"/>
  </si>
  <si>
    <t>被眩晕概率降低x%。</t>
    <phoneticPr fontId="18" type="noConversion"/>
  </si>
  <si>
    <t>被冻结概率降低x%。</t>
    <phoneticPr fontId="18" type="noConversion"/>
  </si>
  <si>
    <t>被禁魔概率降低x%。</t>
    <phoneticPr fontId="18" type="noConversion"/>
  </si>
  <si>
    <t>被禁锢概率降低x%。</t>
    <phoneticPr fontId="18" type="noConversion"/>
  </si>
  <si>
    <t>被嘲讽概率降低x%。</t>
    <phoneticPr fontId="18" type="noConversion"/>
  </si>
  <si>
    <t>被减速概率降低x%。</t>
    <phoneticPr fontId="18" type="noConversion"/>
  </si>
  <si>
    <t>ResStun</t>
  </si>
  <si>
    <t>ResFreeze</t>
  </si>
  <si>
    <t>ResSilence</t>
  </si>
  <si>
    <t>ResDurance</t>
  </si>
  <si>
    <t>ResTaunt</t>
  </si>
  <si>
    <t>ResSlowDown</t>
  </si>
  <si>
    <t>被眩晕概率降低{A}%</t>
  </si>
  <si>
    <t>被冻结概率降低{A}%</t>
  </si>
  <si>
    <t>被禁魔概率降低{A}%</t>
  </si>
  <si>
    <t>被禁锢概率降低{A}%</t>
  </si>
  <si>
    <t>被嘲讽概率降低{A}%</t>
  </si>
  <si>
    <t>被减速概率降低{A}%</t>
  </si>
  <si>
    <t>传奇属性</t>
    <phoneticPr fontId="5" type="noConversion"/>
  </si>
  <si>
    <t>指定技能的伤害倍数提升</t>
    <phoneticPr fontId="5" type="noConversion"/>
  </si>
  <si>
    <r>
      <t>S</t>
    </r>
    <r>
      <rPr>
        <sz val="11"/>
        <color theme="1"/>
        <rFont val="Calibri"/>
        <family val="3"/>
        <charset val="134"/>
        <scheme val="minor"/>
      </rPr>
      <t>killDamage</t>
    </r>
    <phoneticPr fontId="5" type="noConversion"/>
  </si>
  <si>
    <t>技能[{P}]伤害提升{A}%</t>
    <phoneticPr fontId="5" type="noConversion"/>
  </si>
  <si>
    <t>技能加成%</t>
    <phoneticPr fontId="5" type="noConversion"/>
  </si>
  <si>
    <t>控制成功率</t>
    <phoneticPr fontId="5" type="noConversion"/>
  </si>
  <si>
    <t>命中敌人时，使附带控制效果的技能成功率提高{A}%</t>
    <phoneticPr fontId="5" type="noConversion"/>
  </si>
  <si>
    <t>控制抵抗</t>
    <phoneticPr fontId="5" type="noConversion"/>
  </si>
  <si>
    <t>所有控制抵抗增加，包括上面的眩晕冻结等6项</t>
    <phoneticPr fontId="5" type="noConversion"/>
  </si>
  <si>
    <t>命中敌人时，使附带控制效果的技能成功率提高，包括以上所有控制成功率</t>
    <phoneticPr fontId="18" type="noConversion"/>
  </si>
  <si>
    <t>AllResCtrl</t>
    <phoneticPr fontId="5" type="noConversion"/>
  </si>
  <si>
    <t>AllCtrl</t>
    <phoneticPr fontId="5" type="noConversion"/>
  </si>
  <si>
    <t>所有控制抵抗提高{A}%</t>
    <phoneticPr fontId="5" type="noConversion"/>
  </si>
  <si>
    <t>银两掉落</t>
    <phoneticPr fontId="5" type="noConversion"/>
  </si>
  <si>
    <t>在原有银两数量基础上加百分比</t>
    <phoneticPr fontId="5" type="noConversion"/>
  </si>
  <si>
    <t>银两掉落+{A}%</t>
    <phoneticPr fontId="5" type="noConversion"/>
  </si>
  <si>
    <t>仇恨值</t>
    <phoneticPr fontId="5" type="noConversion"/>
  </si>
  <si>
    <t>在制造仇恨时，按万分比进行加成，也可为负</t>
    <phoneticPr fontId="5" type="noConversion"/>
  </si>
  <si>
    <t>HateRatio</t>
    <phoneticPr fontId="5" type="noConversion"/>
  </si>
  <si>
    <t>新晋传奇属性</t>
    <phoneticPr fontId="5" type="noConversion"/>
  </si>
  <si>
    <t>命中回血+{A}</t>
    <phoneticPr fontId="5" type="noConversion"/>
  </si>
  <si>
    <t>命中敌人时，使附带眩晕效果的技能成功率提高{A}%</t>
    <phoneticPr fontId="18" type="noConversion"/>
  </si>
  <si>
    <t>命中敌人时，使附带冻结效果的技能成功率提高{A}%</t>
    <phoneticPr fontId="18" type="noConversion"/>
  </si>
  <si>
    <t>命中敌人时，使附带禁魔效果的技能成功率提高{A}%。</t>
    <phoneticPr fontId="5" type="noConversion"/>
  </si>
  <si>
    <t>命中敌人时，使附带禁锢效果的技能成功率提高{A}%。</t>
    <phoneticPr fontId="5" type="noConversion"/>
  </si>
  <si>
    <t>命中敌人时，使附带嘲讽效果的技能成功率提高{A}%。</t>
    <phoneticPr fontId="5" type="noConversion"/>
  </si>
  <si>
    <t>所有伤害+{A}%</t>
    <phoneticPr fontId="5" type="noConversion"/>
  </si>
  <si>
    <t>伤害减免+{A}%</t>
    <phoneticPr fontId="5" type="noConversion"/>
  </si>
  <si>
    <t>魔防+{A}%</t>
    <phoneticPr fontId="5" type="noConversion"/>
  </si>
  <si>
    <t>忽略物防+{A}%</t>
    <phoneticPr fontId="5" type="noConversion"/>
  </si>
  <si>
    <t>忽略魔防+{A}%</t>
    <phoneticPr fontId="5" type="noConversion"/>
  </si>
  <si>
    <t>被治疗效果+{A}%</t>
  </si>
  <si>
    <t>生命恢复+{A}</t>
  </si>
  <si>
    <t>冷却缩减+{A}%</t>
  </si>
  <si>
    <t>被控制时间减少{A}%</t>
  </si>
  <si>
    <t>物伤免疫+{A}%</t>
  </si>
  <si>
    <t>魔伤免疫+{A}%</t>
  </si>
  <si>
    <t>仇恨值+{A}%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</si>
</sst>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1">
    <font>
      <sz val="11"/>
      <color theme="1"/>
      <name val="Calibri"/>
      <charset val="134"/>
      <scheme val="minor"/>
    </font>
    <font>
      <b/>
      <sz val="12"/>
      <name val="宋体"/>
      <family val="3"/>
      <charset val="134"/>
    </font>
    <font>
      <b/>
      <sz val="11"/>
      <name val="微软雅黑"/>
      <family val="2"/>
      <charset val="134"/>
    </font>
    <font>
      <sz val="11"/>
      <name val="宋体"/>
      <family val="3"/>
      <charset val="134"/>
    </font>
    <font>
      <sz val="9"/>
      <color indexed="81"/>
      <name val="宋体"/>
      <family val="3"/>
      <charset val="134"/>
    </font>
    <font>
      <sz val="9"/>
      <name val="宋体"/>
      <family val="3"/>
      <charset val="134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9"/>
      <name val="宋体"/>
      <family val="3"/>
      <charset val="134"/>
    </font>
    <font>
      <b/>
      <sz val="11"/>
      <color theme="1"/>
      <name val="Calibri"/>
      <family val="3"/>
      <charset val="134"/>
      <scheme val="minor"/>
    </font>
    <font>
      <sz val="11"/>
      <color rgb="FFFF0000"/>
      <name val="Calibri"/>
      <family val="3"/>
      <charset val="134"/>
      <scheme val="minor"/>
    </font>
    <font>
      <sz val="11"/>
      <name val="Calibri"/>
      <family val="3"/>
      <charset val="134"/>
      <scheme val="minor"/>
    </font>
    <font>
      <b/>
      <sz val="11"/>
      <color rgb="FFFF00FF"/>
      <name val="微软雅黑"/>
      <family val="2"/>
      <charset val="134"/>
    </font>
    <font>
      <sz val="11"/>
      <color rgb="FFFF00FF"/>
      <name val="Calibri"/>
      <family val="3"/>
      <charset val="134"/>
      <scheme val="minor"/>
    </font>
    <font>
      <b/>
      <sz val="11"/>
      <name val="Calibri"/>
      <family val="3"/>
      <charset val="134"/>
      <scheme val="minor"/>
    </font>
    <font>
      <b/>
      <sz val="11"/>
      <color rgb="FFFF0000"/>
      <name val="Calibri"/>
      <family val="3"/>
      <charset val="134"/>
      <scheme val="minor"/>
    </font>
    <font>
      <u/>
      <sz val="11"/>
      <color theme="1"/>
      <name val="宋体"/>
      <family val="3"/>
      <charset val="134"/>
    </font>
    <font>
      <b/>
      <sz val="9"/>
      <color indexed="81"/>
      <name val="宋体"/>
      <family val="3"/>
      <charset val="134"/>
    </font>
    <font>
      <sz val="9"/>
      <name val="Calibri"/>
      <family val="2"/>
      <charset val="134"/>
      <scheme val="minor"/>
    </font>
    <font>
      <sz val="11"/>
      <color theme="1"/>
      <name val="Calibri"/>
      <family val="3"/>
      <charset val="134"/>
      <scheme val="minor"/>
    </font>
    <font>
      <sz val="11"/>
      <color rgb="FF0000FF"/>
      <name val="Calibri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39994506668294322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77">
    <xf numFmtId="0" fontId="0" fillId="0" borderId="0" xfId="0">
      <alignment vertical="center"/>
    </xf>
    <xf numFmtId="0" fontId="9" fillId="0" borderId="0" xfId="0" applyFont="1">
      <alignment vertical="center"/>
    </xf>
    <xf numFmtId="10" fontId="9" fillId="0" borderId="0" xfId="0" applyNumberFormat="1" applyFont="1">
      <alignment vertical="center"/>
    </xf>
    <xf numFmtId="0" fontId="9" fillId="2" borderId="0" xfId="0" applyFont="1" applyFill="1" applyAlignment="1">
      <alignment vertical="center" wrapText="1"/>
    </xf>
    <xf numFmtId="0" fontId="9" fillId="0" borderId="0" xfId="0" applyFont="1" applyAlignment="1">
      <alignment vertical="center" wrapText="1"/>
    </xf>
    <xf numFmtId="0" fontId="0" fillId="0" borderId="0" xfId="0" applyAlignment="1">
      <alignment vertical="center" wrapText="1"/>
    </xf>
    <xf numFmtId="0" fontId="1" fillId="2" borderId="0" xfId="0" applyFont="1" applyFill="1" applyBorder="1">
      <alignment vertical="center"/>
    </xf>
    <xf numFmtId="49" fontId="1" fillId="0" borderId="0" xfId="0" applyNumberFormat="1" applyFont="1" applyFill="1" applyBorder="1">
      <alignment vertical="center"/>
    </xf>
    <xf numFmtId="0" fontId="2" fillId="2" borderId="0" xfId="0" applyFont="1" applyFill="1" applyAlignment="1">
      <alignment vertical="center" wrapText="1"/>
    </xf>
    <xf numFmtId="49" fontId="9" fillId="0" borderId="0" xfId="0" applyNumberFormat="1" applyFont="1" applyAlignment="1">
      <alignment vertical="center" wrapText="1"/>
    </xf>
    <xf numFmtId="0" fontId="9" fillId="0" borderId="0" xfId="0" applyFont="1" applyAlignment="1">
      <alignment vertical="center" wrapText="1"/>
    </xf>
    <xf numFmtId="0" fontId="9" fillId="0" borderId="0" xfId="0" applyFont="1">
      <alignment vertical="center"/>
    </xf>
    <xf numFmtId="0" fontId="2" fillId="0" borderId="0" xfId="0" applyFont="1">
      <alignment vertical="center"/>
    </xf>
    <xf numFmtId="0" fontId="0" fillId="0" borderId="0" xfId="0" applyFont="1">
      <alignment vertical="center"/>
    </xf>
    <xf numFmtId="0" fontId="0" fillId="0" borderId="0" xfId="0" applyFont="1" applyAlignment="1">
      <alignment horizontal="center" vertical="center"/>
    </xf>
    <xf numFmtId="0" fontId="11" fillId="0" borderId="0" xfId="0" applyFont="1">
      <alignment vertical="center"/>
    </xf>
    <xf numFmtId="0" fontId="0" fillId="0" borderId="0" xfId="0" applyFont="1">
      <alignment vertical="center"/>
    </xf>
    <xf numFmtId="49" fontId="0" fillId="0" borderId="0" xfId="0" applyNumberFormat="1" applyFont="1" applyAlignment="1">
      <alignment vertical="center" wrapText="1"/>
    </xf>
    <xf numFmtId="0" fontId="0" fillId="0" borderId="0" xfId="0" applyFont="1" applyAlignment="1">
      <alignment vertical="center" wrapText="1"/>
    </xf>
    <xf numFmtId="0" fontId="2" fillId="2" borderId="0" xfId="0" applyFont="1" applyFill="1" applyAlignment="1">
      <alignment horizontal="center" vertical="center" wrapText="1"/>
    </xf>
    <xf numFmtId="49" fontId="2" fillId="2" borderId="0" xfId="0" applyNumberFormat="1" applyFont="1" applyFill="1" applyAlignment="1">
      <alignment vertical="center" wrapText="1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left" vertical="center"/>
    </xf>
    <xf numFmtId="49" fontId="2" fillId="0" borderId="0" xfId="0" applyNumberFormat="1" applyFont="1" applyAlignment="1">
      <alignment horizontal="left" vertical="center" wrapText="1"/>
    </xf>
    <xf numFmtId="0" fontId="2" fillId="0" borderId="0" xfId="0" applyFont="1" applyAlignment="1">
      <alignment horizontal="center" vertical="center" wrapText="1"/>
    </xf>
    <xf numFmtId="49" fontId="12" fillId="0" borderId="0" xfId="0" applyNumberFormat="1" applyFont="1" applyAlignment="1">
      <alignment horizontal="left" vertical="center" wrapText="1"/>
    </xf>
    <xf numFmtId="49" fontId="2" fillId="0" borderId="0" xfId="0" applyNumberFormat="1" applyFont="1" applyAlignment="1">
      <alignment vertical="center" wrapText="1"/>
    </xf>
    <xf numFmtId="0" fontId="2" fillId="0" borderId="0" xfId="0" applyFont="1" applyAlignment="1">
      <alignment vertical="center" wrapText="1"/>
    </xf>
    <xf numFmtId="0" fontId="11" fillId="0" borderId="0" xfId="0" applyFont="1" applyAlignment="1">
      <alignment horizontal="center" vertical="center"/>
    </xf>
    <xf numFmtId="0" fontId="11" fillId="0" borderId="0" xfId="0" applyFont="1">
      <alignment vertical="center"/>
    </xf>
    <xf numFmtId="49" fontId="11" fillId="0" borderId="0" xfId="0" applyNumberFormat="1" applyFont="1" applyAlignment="1">
      <alignment vertical="center" wrapText="1"/>
    </xf>
    <xf numFmtId="0" fontId="0" fillId="0" borderId="0" xfId="0" applyFont="1" applyAlignment="1">
      <alignment horizontal="center" vertical="center"/>
    </xf>
    <xf numFmtId="49" fontId="0" fillId="0" borderId="0" xfId="0" applyNumberFormat="1" applyFont="1" applyAlignment="1">
      <alignment vertical="center" wrapText="1"/>
    </xf>
    <xf numFmtId="0" fontId="11" fillId="0" borderId="0" xfId="0" applyFont="1" applyAlignment="1">
      <alignment vertical="center" wrapText="1"/>
    </xf>
    <xf numFmtId="0" fontId="0" fillId="0" borderId="0" xfId="0" applyFont="1" applyAlignment="1">
      <alignment vertical="center" wrapText="1"/>
    </xf>
    <xf numFmtId="49" fontId="11" fillId="0" borderId="0" xfId="0" applyNumberFormat="1" applyFont="1" applyAlignment="1">
      <alignment vertical="center" wrapText="1"/>
    </xf>
    <xf numFmtId="0" fontId="11" fillId="0" borderId="0" xfId="0" applyFont="1" applyAlignment="1">
      <alignment vertical="center" wrapText="1"/>
    </xf>
    <xf numFmtId="0" fontId="10" fillId="0" borderId="0" xfId="0" applyFont="1" applyAlignment="1">
      <alignment horizontal="center" vertical="center"/>
    </xf>
    <xf numFmtId="0" fontId="10" fillId="0" borderId="0" xfId="0" applyFont="1">
      <alignment vertical="center"/>
    </xf>
    <xf numFmtId="49" fontId="10" fillId="0" borderId="0" xfId="0" applyNumberFormat="1" applyFont="1" applyAlignment="1">
      <alignment vertical="center" wrapText="1"/>
    </xf>
    <xf numFmtId="0" fontId="10" fillId="0" borderId="0" xfId="0" applyFont="1" applyAlignment="1">
      <alignment vertical="center" wrapText="1"/>
    </xf>
    <xf numFmtId="0" fontId="13" fillId="0" borderId="0" xfId="0" applyFont="1" applyAlignment="1">
      <alignment horizontal="center" vertical="center"/>
    </xf>
    <xf numFmtId="0" fontId="13" fillId="0" borderId="0" xfId="0" applyFont="1">
      <alignment vertical="center"/>
    </xf>
    <xf numFmtId="49" fontId="13" fillId="0" borderId="0" xfId="0" applyNumberFormat="1" applyFont="1" applyAlignment="1">
      <alignment vertical="center" wrapText="1"/>
    </xf>
    <xf numFmtId="0" fontId="13" fillId="0" borderId="0" xfId="0" applyFont="1" applyAlignment="1">
      <alignment vertical="center" wrapText="1"/>
    </xf>
    <xf numFmtId="0" fontId="11" fillId="0" borderId="0" xfId="0" applyFont="1" applyFill="1">
      <alignment vertical="center"/>
    </xf>
    <xf numFmtId="0" fontId="10" fillId="0" borderId="0" xfId="0" applyFont="1" applyFill="1">
      <alignment vertical="center"/>
    </xf>
    <xf numFmtId="0" fontId="14" fillId="0" borderId="0" xfId="0" applyFont="1">
      <alignment vertical="center"/>
    </xf>
    <xf numFmtId="0" fontId="15" fillId="0" borderId="0" xfId="0" applyFont="1">
      <alignment vertical="center"/>
    </xf>
    <xf numFmtId="9" fontId="0" fillId="0" borderId="0" xfId="0" applyNumberFormat="1">
      <alignment vertical="center"/>
    </xf>
    <xf numFmtId="10" fontId="0" fillId="0" borderId="0" xfId="0" applyNumberFormat="1">
      <alignment vertical="center"/>
    </xf>
    <xf numFmtId="0" fontId="0" fillId="0" borderId="0" xfId="0" applyAlignment="1">
      <alignment horizontal="right" vertical="center"/>
    </xf>
    <xf numFmtId="49" fontId="0" fillId="0" borderId="0" xfId="0" applyNumberFormat="1" applyAlignment="1">
      <alignment horizontal="right" vertical="center"/>
    </xf>
    <xf numFmtId="0" fontId="16" fillId="0" borderId="0" xfId="0" applyFont="1">
      <alignment vertical="center"/>
    </xf>
    <xf numFmtId="0" fontId="0" fillId="0" borderId="0" xfId="0" applyFont="1" applyFill="1">
      <alignment vertical="center"/>
    </xf>
    <xf numFmtId="0" fontId="11" fillId="0" borderId="0" xfId="0" applyFont="1" applyFill="1" applyAlignment="1">
      <alignment horizontal="center" vertical="center"/>
    </xf>
    <xf numFmtId="0" fontId="11" fillId="0" borderId="0" xfId="0" applyFont="1" applyFill="1" applyAlignment="1">
      <alignment vertical="center" wrapText="1"/>
    </xf>
    <xf numFmtId="49" fontId="11" fillId="0" borderId="0" xfId="0" applyNumberFormat="1" applyFont="1" applyFill="1" applyAlignment="1">
      <alignment vertical="center" wrapText="1"/>
    </xf>
    <xf numFmtId="0" fontId="13" fillId="0" borderId="0" xfId="0" applyFont="1">
      <alignment vertical="center"/>
    </xf>
    <xf numFmtId="0" fontId="14" fillId="0" borderId="0" xfId="0" applyFont="1" applyAlignment="1">
      <alignment vertical="center" wrapText="1"/>
    </xf>
    <xf numFmtId="0" fontId="15" fillId="0" borderId="0" xfId="0" applyFont="1" applyAlignment="1">
      <alignment vertical="center" wrapText="1"/>
    </xf>
    <xf numFmtId="0" fontId="19" fillId="0" borderId="0" xfId="0" applyFont="1">
      <alignment vertical="center"/>
    </xf>
    <xf numFmtId="0" fontId="20" fillId="0" borderId="0" xfId="0" applyFont="1">
      <alignment vertical="center"/>
    </xf>
    <xf numFmtId="0" fontId="20" fillId="0" borderId="0" xfId="0" applyFont="1" applyAlignment="1">
      <alignment vertical="center" wrapText="1"/>
    </xf>
    <xf numFmtId="49" fontId="19" fillId="0" borderId="0" xfId="0" applyNumberFormat="1" applyFont="1" applyAlignment="1">
      <alignment vertical="center" wrapText="1"/>
    </xf>
    <xf numFmtId="0" fontId="19" fillId="0" borderId="0" xfId="0" applyFont="1" applyAlignment="1">
      <alignment vertical="center" wrapText="1"/>
    </xf>
    <xf numFmtId="0" fontId="10" fillId="3" borderId="0" xfId="0" applyFont="1" applyFill="1">
      <alignment vertical="center"/>
    </xf>
    <xf numFmtId="0" fontId="11" fillId="3" borderId="0" xfId="0" applyFont="1" applyFill="1">
      <alignment vertical="center"/>
    </xf>
    <xf numFmtId="0" fontId="11" fillId="4" borderId="0" xfId="0" applyFont="1" applyFill="1">
      <alignment vertical="center"/>
    </xf>
    <xf numFmtId="0" fontId="10" fillId="4" borderId="0" xfId="0" applyFont="1" applyFill="1">
      <alignment vertical="center"/>
    </xf>
    <xf numFmtId="0" fontId="13" fillId="3" borderId="0" xfId="0" applyFont="1" applyFill="1">
      <alignment vertical="center"/>
    </xf>
    <xf numFmtId="0" fontId="14" fillId="4" borderId="0" xfId="0" applyFont="1" applyFill="1">
      <alignment vertical="center"/>
    </xf>
    <xf numFmtId="0" fontId="14" fillId="3" borderId="0" xfId="0" applyFont="1" applyFill="1">
      <alignment vertical="center"/>
    </xf>
    <xf numFmtId="0" fontId="9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49" fontId="0" fillId="0" borderId="0" xfId="0" applyNumberFormat="1" applyAlignment="1">
      <alignment vertical="center"/>
    </xf>
  </cellXfs>
  <cellStyles count="1">
    <cellStyle name="常规" xfId="0" builtinId="0"/>
  </cellStyles>
  <dxfs count="0"/>
  <tableStyles count="0" defaultTableStyle="TableStyleMedium2"/>
  <colors>
    <mruColors>
      <color rgb="FFFF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P67"/>
  <sheetViews>
    <sheetView tabSelected="1" workbookViewId="0">
      <pane xSplit="3" ySplit="3" topLeftCell="D34" activePane="bottomRight" state="frozen"/>
      <selection pane="topRight"/>
      <selection pane="bottomLeft"/>
      <selection pane="bottomRight" activeCell="K50" sqref="K50"/>
    </sheetView>
  </sheetViews>
  <sheetFormatPr defaultColWidth="9" defaultRowHeight="15"/>
  <cols>
    <col min="1" max="1" width="15.140625" style="16" customWidth="1"/>
    <col min="2" max="2" width="9.28515625" style="14" customWidth="1"/>
    <col min="3" max="3" width="22.42578125" style="15" bestFit="1" customWidth="1"/>
    <col min="4" max="4" width="38.42578125" style="18" customWidth="1"/>
    <col min="5" max="5" width="15.28515625" style="16" customWidth="1"/>
    <col min="6" max="6" width="17.28515625" style="16" customWidth="1"/>
    <col min="7" max="7" width="23.140625" style="17" customWidth="1"/>
    <col min="8" max="8" width="15.5703125" style="16" customWidth="1"/>
    <col min="9" max="10" width="10.85546875" style="16" customWidth="1"/>
    <col min="11" max="12" width="12" style="16" customWidth="1"/>
    <col min="13" max="14" width="10.85546875" style="16" customWidth="1"/>
    <col min="15" max="16384" width="9" style="16"/>
  </cols>
  <sheetData>
    <row r="1" spans="1:16" s="10" customFormat="1" ht="45">
      <c r="A1" s="10" t="s">
        <v>212</v>
      </c>
      <c r="B1" s="19" t="s">
        <v>0</v>
      </c>
      <c r="C1" s="8" t="s">
        <v>1</v>
      </c>
      <c r="D1" s="8" t="s">
        <v>7</v>
      </c>
      <c r="E1" s="8" t="s">
        <v>201</v>
      </c>
      <c r="F1" s="8" t="s">
        <v>2</v>
      </c>
      <c r="G1" s="20" t="s">
        <v>3</v>
      </c>
      <c r="H1" s="19" t="s">
        <v>4</v>
      </c>
      <c r="I1" s="19" t="s">
        <v>5</v>
      </c>
      <c r="J1" s="19" t="s">
        <v>298</v>
      </c>
      <c r="K1" s="8" t="s">
        <v>6</v>
      </c>
      <c r="L1" s="8" t="s">
        <v>297</v>
      </c>
      <c r="M1" s="10" t="s">
        <v>8</v>
      </c>
      <c r="N1" s="10" t="s">
        <v>9</v>
      </c>
    </row>
    <row r="2" spans="1:16" s="11" customFormat="1" ht="30">
      <c r="A2" s="25" t="s">
        <v>17</v>
      </c>
      <c r="B2" s="21" t="s">
        <v>10</v>
      </c>
      <c r="C2" s="22" t="s">
        <v>11</v>
      </c>
      <c r="D2" s="25" t="s">
        <v>17</v>
      </c>
      <c r="E2" s="25" t="s">
        <v>17</v>
      </c>
      <c r="F2" s="22" t="s">
        <v>12</v>
      </c>
      <c r="G2" s="23" t="s">
        <v>13</v>
      </c>
      <c r="H2" s="24" t="s">
        <v>14</v>
      </c>
      <c r="I2" s="21" t="s">
        <v>15</v>
      </c>
      <c r="J2" s="21" t="s">
        <v>299</v>
      </c>
      <c r="K2" s="22" t="s">
        <v>16</v>
      </c>
      <c r="L2" s="22" t="s">
        <v>296</v>
      </c>
      <c r="M2" s="25" t="s">
        <v>17</v>
      </c>
      <c r="N2" s="25" t="s">
        <v>17</v>
      </c>
      <c r="O2" s="22"/>
      <c r="P2" s="22"/>
    </row>
    <row r="3" spans="1:16" s="12" customFormat="1">
      <c r="B3" s="21" t="s">
        <v>18</v>
      </c>
      <c r="C3" s="12" t="s">
        <v>19</v>
      </c>
      <c r="D3" s="27"/>
      <c r="F3" s="12" t="s">
        <v>19</v>
      </c>
      <c r="G3" s="26" t="s">
        <v>19</v>
      </c>
      <c r="H3" s="21" t="s">
        <v>18</v>
      </c>
      <c r="I3" s="21" t="s">
        <v>18</v>
      </c>
      <c r="J3" s="21" t="s">
        <v>18</v>
      </c>
      <c r="K3" s="12" t="s">
        <v>295</v>
      </c>
      <c r="L3" s="21" t="s">
        <v>18</v>
      </c>
    </row>
    <row r="4" spans="1:16" s="13" customFormat="1">
      <c r="A4" s="16" t="s">
        <v>213</v>
      </c>
      <c r="B4" s="28">
        <v>1</v>
      </c>
      <c r="C4" s="29" t="s">
        <v>20</v>
      </c>
      <c r="D4" s="33"/>
      <c r="E4" s="45">
        <v>1</v>
      </c>
      <c r="F4" s="29" t="s">
        <v>21</v>
      </c>
      <c r="G4" s="30" t="s">
        <v>22</v>
      </c>
      <c r="H4" s="28">
        <v>1</v>
      </c>
      <c r="I4" s="28"/>
      <c r="J4" s="28"/>
      <c r="K4" s="67">
        <v>0.08</v>
      </c>
      <c r="L4" s="29">
        <v>1</v>
      </c>
      <c r="M4" s="29">
        <v>0</v>
      </c>
      <c r="N4" s="13">
        <f t="shared" ref="N4:N65" si="0">K4*M4</f>
        <v>0</v>
      </c>
    </row>
    <row r="5" spans="1:16" s="13" customFormat="1" ht="30">
      <c r="A5" s="16"/>
      <c r="B5" s="28">
        <v>2</v>
      </c>
      <c r="C5" s="29" t="s">
        <v>219</v>
      </c>
      <c r="D5" s="33" t="s">
        <v>243</v>
      </c>
      <c r="E5" s="45">
        <v>1</v>
      </c>
      <c r="F5" s="29" t="s">
        <v>23</v>
      </c>
      <c r="G5" s="30" t="s">
        <v>24</v>
      </c>
      <c r="H5" s="28">
        <v>1</v>
      </c>
      <c r="I5" s="28">
        <v>1</v>
      </c>
      <c r="J5" s="28">
        <v>1</v>
      </c>
      <c r="K5" s="67">
        <v>8</v>
      </c>
      <c r="L5" s="45">
        <v>1</v>
      </c>
      <c r="M5" s="29"/>
      <c r="N5" s="16">
        <f t="shared" si="0"/>
        <v>0</v>
      </c>
    </row>
    <row r="6" spans="1:16" s="13" customFormat="1" ht="30">
      <c r="A6" s="16"/>
      <c r="B6" s="28">
        <v>3</v>
      </c>
      <c r="C6" s="29" t="s">
        <v>25</v>
      </c>
      <c r="D6" s="33" t="s">
        <v>204</v>
      </c>
      <c r="E6" s="45">
        <v>1</v>
      </c>
      <c r="F6" s="29" t="s">
        <v>26</v>
      </c>
      <c r="G6" s="30" t="s">
        <v>27</v>
      </c>
      <c r="H6" s="28">
        <v>1</v>
      </c>
      <c r="I6" s="28"/>
      <c r="J6" s="28"/>
      <c r="K6" s="68">
        <v>4</v>
      </c>
      <c r="L6" s="45">
        <v>1</v>
      </c>
      <c r="M6" s="29"/>
      <c r="N6" s="16">
        <f t="shared" si="0"/>
        <v>0</v>
      </c>
    </row>
    <row r="7" spans="1:16" s="13" customFormat="1" ht="30">
      <c r="A7" s="16"/>
      <c r="B7" s="28">
        <v>4</v>
      </c>
      <c r="C7" s="29" t="s">
        <v>220</v>
      </c>
      <c r="D7" s="33" t="s">
        <v>242</v>
      </c>
      <c r="E7" s="45">
        <v>1</v>
      </c>
      <c r="F7" s="29" t="s">
        <v>28</v>
      </c>
      <c r="G7" s="30" t="s">
        <v>29</v>
      </c>
      <c r="H7" s="28">
        <v>1</v>
      </c>
      <c r="I7" s="28">
        <v>1</v>
      </c>
      <c r="J7" s="28">
        <v>1</v>
      </c>
      <c r="K7" s="68">
        <v>16</v>
      </c>
      <c r="L7" s="45">
        <v>1</v>
      </c>
      <c r="M7" s="29"/>
      <c r="N7" s="16">
        <f t="shared" si="0"/>
        <v>0</v>
      </c>
    </row>
    <row r="8" spans="1:16" s="13" customFormat="1">
      <c r="A8" s="16"/>
      <c r="B8" s="28">
        <v>5</v>
      </c>
      <c r="C8" s="29" t="s">
        <v>30</v>
      </c>
      <c r="D8" s="33"/>
      <c r="E8" s="45">
        <v>1</v>
      </c>
      <c r="F8" s="29" t="s">
        <v>31</v>
      </c>
      <c r="G8" s="30" t="s">
        <v>32</v>
      </c>
      <c r="H8" s="28">
        <v>1</v>
      </c>
      <c r="I8" s="28"/>
      <c r="J8" s="28"/>
      <c r="K8" s="67">
        <v>2</v>
      </c>
      <c r="L8" s="45">
        <v>1</v>
      </c>
      <c r="M8" s="29">
        <v>78</v>
      </c>
      <c r="N8" s="16">
        <f t="shared" si="0"/>
        <v>156</v>
      </c>
    </row>
    <row r="9" spans="1:16" s="13" customFormat="1">
      <c r="A9" s="16"/>
      <c r="B9" s="28">
        <v>6</v>
      </c>
      <c r="C9" s="29" t="s">
        <v>221</v>
      </c>
      <c r="D9" s="33"/>
      <c r="E9" s="45">
        <v>1</v>
      </c>
      <c r="F9" s="29" t="s">
        <v>33</v>
      </c>
      <c r="G9" s="30" t="s">
        <v>34</v>
      </c>
      <c r="H9" s="28">
        <v>1</v>
      </c>
      <c r="I9" s="28">
        <v>1</v>
      </c>
      <c r="J9" s="28">
        <v>1</v>
      </c>
      <c r="K9" s="67">
        <v>8</v>
      </c>
      <c r="L9" s="45">
        <v>1</v>
      </c>
      <c r="M9" s="29"/>
      <c r="N9" s="16">
        <f t="shared" si="0"/>
        <v>0</v>
      </c>
    </row>
    <row r="10" spans="1:16" s="13" customFormat="1">
      <c r="A10" s="16"/>
      <c r="B10" s="28">
        <v>7</v>
      </c>
      <c r="C10" s="29" t="s">
        <v>35</v>
      </c>
      <c r="D10" s="33"/>
      <c r="E10" s="45">
        <v>1</v>
      </c>
      <c r="F10" s="29" t="s">
        <v>36</v>
      </c>
      <c r="G10" s="30" t="s">
        <v>37</v>
      </c>
      <c r="H10" s="28">
        <v>1</v>
      </c>
      <c r="I10" s="28"/>
      <c r="J10" s="28"/>
      <c r="K10" s="68">
        <f>K8</f>
        <v>2</v>
      </c>
      <c r="L10" s="45">
        <v>1</v>
      </c>
      <c r="M10" s="29"/>
      <c r="N10" s="16">
        <f t="shared" si="0"/>
        <v>0</v>
      </c>
    </row>
    <row r="11" spans="1:16" s="13" customFormat="1">
      <c r="A11" s="16"/>
      <c r="B11" s="28">
        <v>8</v>
      </c>
      <c r="C11" s="29" t="s">
        <v>222</v>
      </c>
      <c r="D11" s="33"/>
      <c r="E11" s="45">
        <v>1</v>
      </c>
      <c r="F11" s="29" t="s">
        <v>38</v>
      </c>
      <c r="G11" s="30" t="s">
        <v>39</v>
      </c>
      <c r="H11" s="28">
        <v>1</v>
      </c>
      <c r="I11" s="28">
        <v>1</v>
      </c>
      <c r="J11" s="28">
        <v>1</v>
      </c>
      <c r="K11" s="68">
        <f>K9</f>
        <v>8</v>
      </c>
      <c r="L11" s="45">
        <v>1</v>
      </c>
      <c r="M11" s="29"/>
      <c r="N11" s="16">
        <f t="shared" si="0"/>
        <v>0</v>
      </c>
    </row>
    <row r="12" spans="1:16" s="13" customFormat="1">
      <c r="A12" s="16"/>
      <c r="B12" s="28">
        <v>9</v>
      </c>
      <c r="C12" s="29" t="s">
        <v>40</v>
      </c>
      <c r="D12" s="33"/>
      <c r="E12" s="45">
        <v>1</v>
      </c>
      <c r="F12" s="29" t="s">
        <v>41</v>
      </c>
      <c r="G12" s="30" t="s">
        <v>42</v>
      </c>
      <c r="H12" s="28">
        <v>1</v>
      </c>
      <c r="I12" s="28"/>
      <c r="J12" s="28"/>
      <c r="K12" s="67">
        <v>4</v>
      </c>
      <c r="L12" s="45">
        <v>1</v>
      </c>
      <c r="M12" s="29">
        <v>17</v>
      </c>
      <c r="N12" s="16">
        <f t="shared" si="0"/>
        <v>68</v>
      </c>
    </row>
    <row r="13" spans="1:16" s="13" customFormat="1">
      <c r="A13" s="16"/>
      <c r="B13" s="28">
        <v>10</v>
      </c>
      <c r="C13" s="29" t="s">
        <v>223</v>
      </c>
      <c r="D13" s="33" t="s">
        <v>244</v>
      </c>
      <c r="E13" s="45">
        <v>1</v>
      </c>
      <c r="F13" s="29" t="s">
        <v>43</v>
      </c>
      <c r="G13" s="30" t="s">
        <v>44</v>
      </c>
      <c r="H13" s="28">
        <v>1</v>
      </c>
      <c r="I13" s="28">
        <v>1</v>
      </c>
      <c r="J13" s="28">
        <v>1</v>
      </c>
      <c r="K13" s="67">
        <v>0.156</v>
      </c>
      <c r="L13" s="45">
        <v>1</v>
      </c>
      <c r="M13" s="29"/>
      <c r="N13" s="16">
        <f t="shared" si="0"/>
        <v>0</v>
      </c>
    </row>
    <row r="14" spans="1:16" s="13" customFormat="1" ht="43.5">
      <c r="A14" s="16"/>
      <c r="B14" s="28">
        <v>11</v>
      </c>
      <c r="C14" s="47" t="s">
        <v>184</v>
      </c>
      <c r="D14" s="36" t="s">
        <v>247</v>
      </c>
      <c r="E14" s="45">
        <v>1</v>
      </c>
      <c r="F14" s="15" t="s">
        <v>292</v>
      </c>
      <c r="G14" s="35" t="s">
        <v>187</v>
      </c>
      <c r="H14" s="28">
        <v>1</v>
      </c>
      <c r="I14" s="28">
        <v>1</v>
      </c>
      <c r="J14" s="28">
        <v>1</v>
      </c>
      <c r="K14" s="72">
        <v>3</v>
      </c>
      <c r="L14" s="45">
        <v>1</v>
      </c>
      <c r="M14" s="29"/>
      <c r="N14" s="16">
        <f t="shared" si="0"/>
        <v>0</v>
      </c>
    </row>
    <row r="15" spans="1:16" s="13" customFormat="1">
      <c r="A15" s="16"/>
      <c r="B15" s="28">
        <v>12</v>
      </c>
      <c r="C15" s="29" t="s">
        <v>45</v>
      </c>
      <c r="D15" s="33"/>
      <c r="E15" s="45">
        <v>1</v>
      </c>
      <c r="F15" s="29" t="s">
        <v>46</v>
      </c>
      <c r="G15" s="30" t="s">
        <v>47</v>
      </c>
      <c r="H15" s="28">
        <v>1</v>
      </c>
      <c r="I15" s="28"/>
      <c r="J15" s="28"/>
      <c r="K15" s="68">
        <f>K12</f>
        <v>4</v>
      </c>
      <c r="L15" s="45">
        <v>1</v>
      </c>
      <c r="M15" s="29">
        <v>0</v>
      </c>
      <c r="N15" s="16">
        <f>K15*M15</f>
        <v>0</v>
      </c>
    </row>
    <row r="16" spans="1:16" s="13" customFormat="1">
      <c r="A16" s="16"/>
      <c r="B16" s="28">
        <v>13</v>
      </c>
      <c r="C16" s="29" t="s">
        <v>224</v>
      </c>
      <c r="D16" s="36" t="s">
        <v>245</v>
      </c>
      <c r="E16" s="45">
        <v>1</v>
      </c>
      <c r="F16" s="29" t="s">
        <v>48</v>
      </c>
      <c r="G16" s="30" t="s">
        <v>49</v>
      </c>
      <c r="H16" s="28">
        <v>1</v>
      </c>
      <c r="I16" s="28">
        <v>1</v>
      </c>
      <c r="J16" s="28">
        <v>1</v>
      </c>
      <c r="K16" s="68">
        <f>K13</f>
        <v>0.156</v>
      </c>
      <c r="L16" s="45">
        <v>1</v>
      </c>
      <c r="M16" s="29"/>
      <c r="N16" s="16">
        <f>K16*M16</f>
        <v>0</v>
      </c>
    </row>
    <row r="17" spans="1:14" s="13" customFormat="1">
      <c r="A17" s="16"/>
      <c r="B17" s="28">
        <v>14</v>
      </c>
      <c r="C17" s="47" t="s">
        <v>185</v>
      </c>
      <c r="D17" s="36" t="s">
        <v>248</v>
      </c>
      <c r="E17" s="45">
        <v>1</v>
      </c>
      <c r="F17" s="15" t="s">
        <v>291</v>
      </c>
      <c r="G17" s="35" t="s">
        <v>188</v>
      </c>
      <c r="H17" s="28">
        <v>1</v>
      </c>
      <c r="I17" s="28">
        <v>1</v>
      </c>
      <c r="J17" s="28">
        <v>1</v>
      </c>
      <c r="K17" s="71">
        <f>K14</f>
        <v>3</v>
      </c>
      <c r="L17" s="45">
        <v>1</v>
      </c>
      <c r="M17" s="29"/>
      <c r="N17" s="16">
        <f t="shared" si="0"/>
        <v>0</v>
      </c>
    </row>
    <row r="18" spans="1:14" s="13" customFormat="1">
      <c r="A18" s="16"/>
      <c r="B18" s="28">
        <v>15</v>
      </c>
      <c r="C18" s="29" t="s">
        <v>50</v>
      </c>
      <c r="D18" s="33"/>
      <c r="E18" s="45">
        <v>1</v>
      </c>
      <c r="F18" s="29" t="s">
        <v>51</v>
      </c>
      <c r="G18" s="30" t="s">
        <v>52</v>
      </c>
      <c r="H18" s="28">
        <v>1</v>
      </c>
      <c r="I18" s="28"/>
      <c r="J18" s="28"/>
      <c r="K18" s="67">
        <v>4</v>
      </c>
      <c r="L18" s="45">
        <v>1</v>
      </c>
      <c r="M18" s="29">
        <v>0</v>
      </c>
      <c r="N18" s="16">
        <f t="shared" si="0"/>
        <v>0</v>
      </c>
    </row>
    <row r="19" spans="1:14" s="13" customFormat="1">
      <c r="A19" s="16"/>
      <c r="B19" s="28">
        <v>16</v>
      </c>
      <c r="C19" s="29" t="s">
        <v>225</v>
      </c>
      <c r="D19" s="36" t="s">
        <v>246</v>
      </c>
      <c r="E19" s="45">
        <v>1</v>
      </c>
      <c r="F19" s="29" t="s">
        <v>53</v>
      </c>
      <c r="G19" s="30" t="s">
        <v>54</v>
      </c>
      <c r="H19" s="28">
        <v>1</v>
      </c>
      <c r="I19" s="28">
        <v>1</v>
      </c>
      <c r="J19" s="28">
        <v>1</v>
      </c>
      <c r="K19" s="67">
        <v>0.13600000000000001</v>
      </c>
      <c r="L19" s="45">
        <v>1</v>
      </c>
      <c r="M19" s="29"/>
      <c r="N19" s="16">
        <f t="shared" si="0"/>
        <v>0</v>
      </c>
    </row>
    <row r="20" spans="1:14" s="13" customFormat="1">
      <c r="A20" s="16"/>
      <c r="B20" s="28">
        <v>17</v>
      </c>
      <c r="C20" s="47" t="s">
        <v>186</v>
      </c>
      <c r="D20" s="36" t="s">
        <v>248</v>
      </c>
      <c r="E20" s="45">
        <v>1</v>
      </c>
      <c r="F20" s="15" t="s">
        <v>289</v>
      </c>
      <c r="G20" s="35" t="s">
        <v>189</v>
      </c>
      <c r="H20" s="28">
        <v>1</v>
      </c>
      <c r="I20" s="28">
        <v>1</v>
      </c>
      <c r="J20" s="28">
        <v>1</v>
      </c>
      <c r="K20" s="72">
        <v>3</v>
      </c>
      <c r="L20" s="45">
        <v>1</v>
      </c>
      <c r="M20" s="29"/>
      <c r="N20" s="16">
        <f t="shared" si="0"/>
        <v>0</v>
      </c>
    </row>
    <row r="21" spans="1:14" s="13" customFormat="1">
      <c r="A21" s="16"/>
      <c r="B21" s="28">
        <v>18</v>
      </c>
      <c r="C21" s="29" t="s">
        <v>55</v>
      </c>
      <c r="D21" s="33"/>
      <c r="E21" s="45">
        <v>1</v>
      </c>
      <c r="F21" s="29" t="s">
        <v>56</v>
      </c>
      <c r="G21" s="30" t="s">
        <v>57</v>
      </c>
      <c r="H21" s="28">
        <v>1</v>
      </c>
      <c r="I21" s="28"/>
      <c r="J21" s="28"/>
      <c r="K21" s="68">
        <f>K18</f>
        <v>4</v>
      </c>
      <c r="L21" s="45">
        <v>1</v>
      </c>
      <c r="M21" s="29">
        <v>137</v>
      </c>
      <c r="N21" s="16">
        <f t="shared" si="0"/>
        <v>548</v>
      </c>
    </row>
    <row r="22" spans="1:14" s="13" customFormat="1">
      <c r="A22" s="16"/>
      <c r="B22" s="28">
        <v>19</v>
      </c>
      <c r="C22" s="29" t="s">
        <v>226</v>
      </c>
      <c r="D22" s="33"/>
      <c r="E22" s="45">
        <v>1</v>
      </c>
      <c r="F22" s="29" t="s">
        <v>288</v>
      </c>
      <c r="G22" s="30" t="s">
        <v>58</v>
      </c>
      <c r="H22" s="28">
        <v>1</v>
      </c>
      <c r="I22" s="28">
        <v>1</v>
      </c>
      <c r="J22" s="28">
        <v>1</v>
      </c>
      <c r="K22" s="68">
        <f>K19</f>
        <v>0.13600000000000001</v>
      </c>
      <c r="L22" s="45">
        <v>1</v>
      </c>
      <c r="M22" s="29"/>
      <c r="N22" s="16">
        <f t="shared" si="0"/>
        <v>0</v>
      </c>
    </row>
    <row r="23" spans="1:14">
      <c r="B23" s="28">
        <v>20</v>
      </c>
      <c r="C23" s="47" t="s">
        <v>205</v>
      </c>
      <c r="D23" s="36" t="s">
        <v>249</v>
      </c>
      <c r="E23" s="45">
        <v>1</v>
      </c>
      <c r="F23" s="29" t="s">
        <v>290</v>
      </c>
      <c r="G23" s="35" t="s">
        <v>301</v>
      </c>
      <c r="H23" s="28">
        <v>1</v>
      </c>
      <c r="I23" s="28">
        <v>1</v>
      </c>
      <c r="J23" s="28">
        <v>1</v>
      </c>
      <c r="K23" s="71">
        <f>K20</f>
        <v>3</v>
      </c>
      <c r="L23" s="45">
        <v>1</v>
      </c>
      <c r="M23" s="29"/>
      <c r="N23" s="16">
        <f t="shared" si="0"/>
        <v>0</v>
      </c>
    </row>
    <row r="24" spans="1:14" s="38" customFormat="1" ht="30">
      <c r="B24" s="28">
        <v>21</v>
      </c>
      <c r="C24" s="48" t="s">
        <v>287</v>
      </c>
      <c r="D24" s="40" t="s">
        <v>195</v>
      </c>
      <c r="E24" s="46">
        <v>1</v>
      </c>
      <c r="F24" s="38" t="s">
        <v>193</v>
      </c>
      <c r="G24" s="39" t="s">
        <v>194</v>
      </c>
      <c r="H24" s="37">
        <v>1</v>
      </c>
      <c r="I24" s="37">
        <v>1</v>
      </c>
      <c r="J24" s="37">
        <v>1</v>
      </c>
      <c r="K24" s="66">
        <v>2</v>
      </c>
      <c r="L24" s="46">
        <v>1</v>
      </c>
      <c r="N24" s="16">
        <f t="shared" si="0"/>
        <v>0</v>
      </c>
    </row>
    <row r="25" spans="1:14">
      <c r="B25" s="28">
        <v>22</v>
      </c>
      <c r="C25" s="29" t="s">
        <v>234</v>
      </c>
      <c r="D25" s="36" t="s">
        <v>207</v>
      </c>
      <c r="E25" s="45">
        <v>1</v>
      </c>
      <c r="F25" s="29" t="s">
        <v>206</v>
      </c>
      <c r="G25" s="35" t="s">
        <v>300</v>
      </c>
      <c r="H25" s="28">
        <v>1</v>
      </c>
      <c r="I25" s="28">
        <v>1</v>
      </c>
      <c r="J25" s="28">
        <v>1</v>
      </c>
      <c r="K25" s="68">
        <f>K24</f>
        <v>2</v>
      </c>
      <c r="L25" s="45">
        <v>1</v>
      </c>
      <c r="M25" s="29"/>
      <c r="N25" s="16">
        <f t="shared" si="0"/>
        <v>0</v>
      </c>
    </row>
    <row r="26" spans="1:14" s="54" customFormat="1" ht="30">
      <c r="B26" s="28">
        <v>23</v>
      </c>
      <c r="C26" s="45" t="s">
        <v>277</v>
      </c>
      <c r="D26" s="56" t="s">
        <v>279</v>
      </c>
      <c r="E26" s="45">
        <v>1</v>
      </c>
      <c r="F26" s="45" t="s">
        <v>280</v>
      </c>
      <c r="G26" s="57" t="s">
        <v>282</v>
      </c>
      <c r="H26" s="55">
        <v>1</v>
      </c>
      <c r="I26" s="55"/>
      <c r="J26" s="55"/>
      <c r="K26" s="68">
        <f>K28*2</f>
        <v>5.32</v>
      </c>
      <c r="L26" s="45">
        <v>1</v>
      </c>
      <c r="M26" s="45"/>
      <c r="N26" s="16">
        <f t="shared" si="0"/>
        <v>0</v>
      </c>
    </row>
    <row r="27" spans="1:14" s="54" customFormat="1" ht="30">
      <c r="B27" s="28">
        <v>24</v>
      </c>
      <c r="C27" s="45" t="s">
        <v>278</v>
      </c>
      <c r="D27" s="56" t="s">
        <v>284</v>
      </c>
      <c r="E27" s="45">
        <v>1</v>
      </c>
      <c r="F27" s="45" t="s">
        <v>281</v>
      </c>
      <c r="G27" s="57" t="s">
        <v>283</v>
      </c>
      <c r="H27" s="55">
        <v>1</v>
      </c>
      <c r="I27" s="55">
        <v>1</v>
      </c>
      <c r="J27" s="55">
        <v>1</v>
      </c>
      <c r="K27" s="68">
        <f>K29*2</f>
        <v>16</v>
      </c>
      <c r="L27" s="45">
        <v>1</v>
      </c>
      <c r="M27" s="45"/>
      <c r="N27" s="16">
        <f t="shared" si="0"/>
        <v>0</v>
      </c>
    </row>
    <row r="28" spans="1:14" s="13" customFormat="1">
      <c r="A28" s="16"/>
      <c r="B28" s="28">
        <v>25</v>
      </c>
      <c r="C28" s="29" t="s">
        <v>59</v>
      </c>
      <c r="D28" s="33"/>
      <c r="E28" s="45">
        <v>1</v>
      </c>
      <c r="F28" s="29" t="s">
        <v>60</v>
      </c>
      <c r="G28" s="30" t="s">
        <v>61</v>
      </c>
      <c r="H28" s="28">
        <v>1</v>
      </c>
      <c r="I28" s="28"/>
      <c r="J28" s="28"/>
      <c r="K28" s="67">
        <v>2.66</v>
      </c>
      <c r="L28" s="45">
        <v>1</v>
      </c>
      <c r="M28" s="29">
        <v>0</v>
      </c>
      <c r="N28" s="16">
        <f t="shared" si="0"/>
        <v>0</v>
      </c>
    </row>
    <row r="29" spans="1:14" s="13" customFormat="1">
      <c r="A29" s="16"/>
      <c r="B29" s="28">
        <v>26</v>
      </c>
      <c r="C29" s="29" t="s">
        <v>227</v>
      </c>
      <c r="D29" s="33" t="s">
        <v>250</v>
      </c>
      <c r="E29" s="45">
        <v>1</v>
      </c>
      <c r="F29" s="29" t="s">
        <v>62</v>
      </c>
      <c r="G29" s="30" t="s">
        <v>63</v>
      </c>
      <c r="H29" s="28">
        <v>1</v>
      </c>
      <c r="I29" s="28">
        <v>1</v>
      </c>
      <c r="J29" s="28">
        <v>1</v>
      </c>
      <c r="K29" s="67">
        <v>8</v>
      </c>
      <c r="L29" s="45">
        <v>1</v>
      </c>
      <c r="M29" s="29"/>
      <c r="N29" s="16">
        <f t="shared" si="0"/>
        <v>0</v>
      </c>
    </row>
    <row r="30" spans="1:14">
      <c r="B30" s="28">
        <v>27</v>
      </c>
      <c r="C30" s="29" t="s">
        <v>229</v>
      </c>
      <c r="D30" s="36" t="s">
        <v>209</v>
      </c>
      <c r="E30" s="45">
        <v>1</v>
      </c>
      <c r="F30" s="29" t="s">
        <v>208</v>
      </c>
      <c r="G30" s="35" t="s">
        <v>380</v>
      </c>
      <c r="H30" s="28">
        <v>1</v>
      </c>
      <c r="I30" s="28">
        <v>1</v>
      </c>
      <c r="J30" s="28">
        <v>1</v>
      </c>
      <c r="K30" s="67">
        <v>8</v>
      </c>
      <c r="L30" s="45">
        <v>1</v>
      </c>
      <c r="M30" s="29"/>
      <c r="N30" s="16">
        <f t="shared" si="0"/>
        <v>0</v>
      </c>
    </row>
    <row r="31" spans="1:14" s="13" customFormat="1">
      <c r="A31" s="16"/>
      <c r="B31" s="28">
        <v>28</v>
      </c>
      <c r="C31" s="29" t="s">
        <v>64</v>
      </c>
      <c r="D31" s="33"/>
      <c r="E31" s="45">
        <v>1</v>
      </c>
      <c r="F31" s="29" t="s">
        <v>65</v>
      </c>
      <c r="G31" s="30" t="s">
        <v>66</v>
      </c>
      <c r="H31" s="28">
        <v>1</v>
      </c>
      <c r="I31" s="28"/>
      <c r="J31" s="28"/>
      <c r="K31" s="68">
        <f>K28</f>
        <v>2.66</v>
      </c>
      <c r="L31" s="45">
        <v>1</v>
      </c>
      <c r="M31" s="29">
        <v>0</v>
      </c>
      <c r="N31" s="16">
        <f t="shared" si="0"/>
        <v>0</v>
      </c>
    </row>
    <row r="32" spans="1:14" s="13" customFormat="1">
      <c r="A32" s="16"/>
      <c r="B32" s="28">
        <v>29</v>
      </c>
      <c r="C32" s="29" t="s">
        <v>228</v>
      </c>
      <c r="D32" s="33" t="s">
        <v>251</v>
      </c>
      <c r="E32" s="45">
        <v>1</v>
      </c>
      <c r="F32" s="29" t="s">
        <v>67</v>
      </c>
      <c r="G32" s="30" t="s">
        <v>373</v>
      </c>
      <c r="H32" s="28">
        <v>1</v>
      </c>
      <c r="I32" s="28">
        <v>1</v>
      </c>
      <c r="J32" s="28">
        <v>1</v>
      </c>
      <c r="K32" s="68">
        <f>K29</f>
        <v>8</v>
      </c>
      <c r="L32" s="45">
        <v>1</v>
      </c>
      <c r="M32" s="29"/>
      <c r="N32" s="16">
        <f t="shared" si="0"/>
        <v>0</v>
      </c>
    </row>
    <row r="33" spans="1:14">
      <c r="B33" s="28">
        <v>30</v>
      </c>
      <c r="C33" s="29" t="s">
        <v>230</v>
      </c>
      <c r="D33" s="36" t="s">
        <v>211</v>
      </c>
      <c r="E33" s="45">
        <v>1</v>
      </c>
      <c r="F33" s="29" t="s">
        <v>210</v>
      </c>
      <c r="G33" s="35" t="s">
        <v>381</v>
      </c>
      <c r="H33" s="28">
        <v>1</v>
      </c>
      <c r="I33" s="28">
        <v>1</v>
      </c>
      <c r="J33" s="28">
        <v>1</v>
      </c>
      <c r="K33" s="68">
        <f>K30</f>
        <v>8</v>
      </c>
      <c r="L33" s="45">
        <v>1</v>
      </c>
      <c r="M33" s="29"/>
      <c r="N33" s="16">
        <f t="shared" si="0"/>
        <v>0</v>
      </c>
    </row>
    <row r="34" spans="1:14" s="13" customFormat="1" ht="30">
      <c r="A34" s="16"/>
      <c r="B34" s="28">
        <v>31</v>
      </c>
      <c r="C34" s="29" t="s">
        <v>239</v>
      </c>
      <c r="D34" s="33" t="s">
        <v>241</v>
      </c>
      <c r="E34" s="45">
        <v>1</v>
      </c>
      <c r="F34" s="29" t="s">
        <v>68</v>
      </c>
      <c r="G34" s="29" t="s">
        <v>293</v>
      </c>
      <c r="H34" s="28">
        <v>1</v>
      </c>
      <c r="I34" s="28"/>
      <c r="J34" s="28"/>
      <c r="K34" s="68">
        <f>K28</f>
        <v>2.66</v>
      </c>
      <c r="L34" s="45">
        <v>1</v>
      </c>
      <c r="M34" s="29">
        <v>0</v>
      </c>
      <c r="N34" s="16">
        <f t="shared" si="0"/>
        <v>0</v>
      </c>
    </row>
    <row r="35" spans="1:14" s="13" customFormat="1">
      <c r="A35" s="16"/>
      <c r="B35" s="28">
        <v>32</v>
      </c>
      <c r="C35" s="29" t="s">
        <v>240</v>
      </c>
      <c r="D35" s="33" t="s">
        <v>240</v>
      </c>
      <c r="E35" s="45">
        <v>1</v>
      </c>
      <c r="F35" s="29" t="s">
        <v>69</v>
      </c>
      <c r="G35" s="29" t="s">
        <v>294</v>
      </c>
      <c r="H35" s="28">
        <v>1</v>
      </c>
      <c r="I35" s="28"/>
      <c r="J35" s="28"/>
      <c r="K35" s="68">
        <f>K28</f>
        <v>2.66</v>
      </c>
      <c r="L35" s="29">
        <v>1</v>
      </c>
      <c r="M35" s="29"/>
      <c r="N35" s="16">
        <f t="shared" si="0"/>
        <v>0</v>
      </c>
    </row>
    <row r="36" spans="1:14" s="13" customFormat="1">
      <c r="A36" s="16"/>
      <c r="B36" s="28">
        <v>33</v>
      </c>
      <c r="C36" s="29" t="s">
        <v>231</v>
      </c>
      <c r="D36" s="33" t="s">
        <v>238</v>
      </c>
      <c r="E36" s="45">
        <v>1</v>
      </c>
      <c r="F36" s="29" t="s">
        <v>70</v>
      </c>
      <c r="G36" s="29" t="s">
        <v>374</v>
      </c>
      <c r="H36" s="28">
        <v>1</v>
      </c>
      <c r="I36" s="28">
        <v>1</v>
      </c>
      <c r="J36" s="28">
        <v>1</v>
      </c>
      <c r="K36" s="68">
        <v>3</v>
      </c>
      <c r="L36" s="29">
        <v>1</v>
      </c>
      <c r="M36" s="29"/>
      <c r="N36" s="16">
        <f t="shared" si="0"/>
        <v>0</v>
      </c>
    </row>
    <row r="37" spans="1:14" s="13" customFormat="1" ht="23.25" customHeight="1">
      <c r="A37" s="16"/>
      <c r="B37" s="28">
        <v>34</v>
      </c>
      <c r="C37" s="29" t="s">
        <v>232</v>
      </c>
      <c r="D37" s="33" t="s">
        <v>238</v>
      </c>
      <c r="E37" s="45">
        <v>1</v>
      </c>
      <c r="F37" s="29" t="s">
        <v>71</v>
      </c>
      <c r="G37" s="29" t="s">
        <v>375</v>
      </c>
      <c r="H37" s="28">
        <v>1</v>
      </c>
      <c r="I37" s="28">
        <v>1</v>
      </c>
      <c r="J37" s="28">
        <v>1</v>
      </c>
      <c r="K37" s="68">
        <f>K36</f>
        <v>3</v>
      </c>
      <c r="L37" s="29">
        <v>1</v>
      </c>
      <c r="M37" s="29"/>
      <c r="N37" s="16">
        <f t="shared" si="0"/>
        <v>0</v>
      </c>
    </row>
    <row r="38" spans="1:14" ht="23.25" customHeight="1">
      <c r="A38" s="48" t="s">
        <v>364</v>
      </c>
      <c r="B38" s="28">
        <v>35</v>
      </c>
      <c r="C38" s="47" t="s">
        <v>272</v>
      </c>
      <c r="D38" s="59" t="s">
        <v>274</v>
      </c>
      <c r="E38" s="45">
        <v>1</v>
      </c>
      <c r="F38" s="29" t="s">
        <v>273</v>
      </c>
      <c r="G38" s="29" t="s">
        <v>371</v>
      </c>
      <c r="H38" s="28">
        <v>1</v>
      </c>
      <c r="I38" s="28">
        <v>1</v>
      </c>
      <c r="J38" s="28">
        <v>1</v>
      </c>
      <c r="K38" s="68">
        <v>8</v>
      </c>
      <c r="L38" s="29">
        <v>1</v>
      </c>
      <c r="M38" s="29"/>
      <c r="N38" s="16">
        <f>K38*M38</f>
        <v>0</v>
      </c>
    </row>
    <row r="39" spans="1:14" s="38" customFormat="1" ht="30">
      <c r="A39" s="48" t="s">
        <v>364</v>
      </c>
      <c r="B39" s="28">
        <v>36</v>
      </c>
      <c r="C39" s="48" t="s">
        <v>275</v>
      </c>
      <c r="D39" s="60" t="s">
        <v>286</v>
      </c>
      <c r="E39" s="38">
        <v>1</v>
      </c>
      <c r="F39" s="38" t="s">
        <v>276</v>
      </c>
      <c r="G39" s="39" t="s">
        <v>372</v>
      </c>
      <c r="H39" s="37">
        <v>1</v>
      </c>
      <c r="I39" s="38">
        <v>1</v>
      </c>
      <c r="J39" s="38">
        <v>1</v>
      </c>
      <c r="K39" s="69">
        <f>K38</f>
        <v>8</v>
      </c>
      <c r="L39" s="38">
        <v>1</v>
      </c>
      <c r="M39" s="29"/>
      <c r="N39" s="16">
        <f>K39*M39</f>
        <v>0</v>
      </c>
    </row>
    <row r="40" spans="1:14" s="38" customFormat="1" ht="45">
      <c r="B40" s="28">
        <v>37</v>
      </c>
      <c r="C40" s="38" t="s">
        <v>196</v>
      </c>
      <c r="D40" s="40" t="s">
        <v>198</v>
      </c>
      <c r="E40" s="38">
        <v>1</v>
      </c>
      <c r="F40" s="38" t="s">
        <v>197</v>
      </c>
      <c r="G40" s="39" t="s">
        <v>365</v>
      </c>
      <c r="H40" s="37">
        <v>1</v>
      </c>
      <c r="K40" s="66">
        <v>1.2</v>
      </c>
      <c r="L40" s="38">
        <v>1</v>
      </c>
      <c r="M40" s="29"/>
      <c r="N40" s="16">
        <f t="shared" si="0"/>
        <v>0</v>
      </c>
    </row>
    <row r="41" spans="1:14" s="38" customFormat="1" ht="30">
      <c r="A41" s="48" t="s">
        <v>364</v>
      </c>
      <c r="B41" s="28">
        <v>38</v>
      </c>
      <c r="C41" s="38" t="s">
        <v>233</v>
      </c>
      <c r="D41" s="40" t="s">
        <v>200</v>
      </c>
      <c r="E41" s="38">
        <v>1</v>
      </c>
      <c r="F41" s="38" t="s">
        <v>199</v>
      </c>
      <c r="G41" s="39" t="s">
        <v>379</v>
      </c>
      <c r="H41" s="38">
        <v>1</v>
      </c>
      <c r="I41" s="38">
        <v>1</v>
      </c>
      <c r="J41" s="38">
        <v>1</v>
      </c>
      <c r="K41" s="66">
        <v>2</v>
      </c>
      <c r="L41" s="38">
        <v>1</v>
      </c>
      <c r="M41" s="29"/>
      <c r="N41" s="16">
        <f t="shared" si="0"/>
        <v>0</v>
      </c>
    </row>
    <row r="42" spans="1:14" s="42" customFormat="1" ht="30">
      <c r="A42" s="48" t="s">
        <v>364</v>
      </c>
      <c r="B42" s="28">
        <v>39</v>
      </c>
      <c r="C42" s="58" t="s">
        <v>285</v>
      </c>
      <c r="D42" s="44" t="s">
        <v>183</v>
      </c>
      <c r="E42" s="42">
        <v>1</v>
      </c>
      <c r="F42" s="42" t="s">
        <v>192</v>
      </c>
      <c r="G42" s="43" t="s">
        <v>378</v>
      </c>
      <c r="H42" s="41">
        <v>1</v>
      </c>
      <c r="I42" s="41">
        <v>1</v>
      </c>
      <c r="J42" s="41">
        <v>1</v>
      </c>
      <c r="K42" s="70">
        <v>3</v>
      </c>
      <c r="L42" s="58">
        <v>1</v>
      </c>
      <c r="M42" s="29"/>
      <c r="N42" s="16">
        <f t="shared" si="0"/>
        <v>0</v>
      </c>
    </row>
    <row r="43" spans="1:14" s="13" customFormat="1">
      <c r="A43" s="16"/>
      <c r="B43" s="28">
        <v>40</v>
      </c>
      <c r="C43" s="29" t="s">
        <v>75</v>
      </c>
      <c r="D43" s="34"/>
      <c r="E43" s="13">
        <v>1</v>
      </c>
      <c r="F43" s="29" t="s">
        <v>76</v>
      </c>
      <c r="G43" s="30" t="s">
        <v>377</v>
      </c>
      <c r="H43" s="28">
        <v>1</v>
      </c>
      <c r="I43" s="31"/>
      <c r="J43" s="31"/>
      <c r="K43" s="68">
        <f>12*K4</f>
        <v>0.96</v>
      </c>
      <c r="L43" s="29">
        <v>1</v>
      </c>
      <c r="M43" s="29">
        <v>2</v>
      </c>
      <c r="N43" s="16">
        <f t="shared" si="0"/>
        <v>1.92</v>
      </c>
    </row>
    <row r="44" spans="1:14" s="13" customFormat="1">
      <c r="A44" s="16" t="s">
        <v>217</v>
      </c>
      <c r="B44" s="28">
        <v>41</v>
      </c>
      <c r="C44" s="29" t="s">
        <v>358</v>
      </c>
      <c r="D44" s="65" t="s">
        <v>359</v>
      </c>
      <c r="F44" s="29" t="s">
        <v>78</v>
      </c>
      <c r="G44" s="64" t="s">
        <v>360</v>
      </c>
      <c r="H44" s="28">
        <v>1</v>
      </c>
      <c r="I44" s="31">
        <v>1</v>
      </c>
      <c r="J44" s="31">
        <v>1</v>
      </c>
      <c r="K44" s="29">
        <v>0</v>
      </c>
      <c r="L44" s="29"/>
      <c r="M44" s="29"/>
      <c r="N44" s="16">
        <f t="shared" si="0"/>
        <v>0</v>
      </c>
    </row>
    <row r="45" spans="1:14" s="13" customFormat="1">
      <c r="A45" s="16" t="s">
        <v>217</v>
      </c>
      <c r="B45" s="28">
        <v>42</v>
      </c>
      <c r="C45" s="15" t="s">
        <v>190</v>
      </c>
      <c r="D45" s="34" t="s">
        <v>218</v>
      </c>
      <c r="F45" s="29" t="s">
        <v>79</v>
      </c>
      <c r="G45" s="32" t="s">
        <v>191</v>
      </c>
      <c r="H45" s="28">
        <v>1</v>
      </c>
      <c r="I45" s="31">
        <v>1</v>
      </c>
      <c r="J45" s="31">
        <v>1</v>
      </c>
      <c r="K45" s="29">
        <v>0</v>
      </c>
      <c r="L45" s="29"/>
      <c r="M45" s="29"/>
      <c r="N45" s="16">
        <f t="shared" si="0"/>
        <v>0</v>
      </c>
    </row>
    <row r="46" spans="1:14" s="13" customFormat="1">
      <c r="A46" s="16" t="s">
        <v>214</v>
      </c>
      <c r="B46" s="28">
        <v>43</v>
      </c>
      <c r="C46" s="29" t="s">
        <v>80</v>
      </c>
      <c r="D46" s="34"/>
      <c r="F46" s="29" t="s">
        <v>81</v>
      </c>
      <c r="G46" s="30" t="s">
        <v>82</v>
      </c>
      <c r="H46" s="28">
        <v>1</v>
      </c>
      <c r="I46" s="31"/>
      <c r="J46" s="31"/>
      <c r="K46" s="29">
        <v>0</v>
      </c>
      <c r="L46" s="29"/>
      <c r="M46" s="29"/>
      <c r="N46" s="16">
        <f t="shared" si="0"/>
        <v>0</v>
      </c>
    </row>
    <row r="47" spans="1:14" s="13" customFormat="1">
      <c r="A47" s="16" t="s">
        <v>214</v>
      </c>
      <c r="B47" s="28">
        <v>44</v>
      </c>
      <c r="C47" s="29" t="s">
        <v>83</v>
      </c>
      <c r="D47" s="34"/>
      <c r="F47" s="29" t="s">
        <v>84</v>
      </c>
      <c r="G47" s="30" t="s">
        <v>85</v>
      </c>
      <c r="H47" s="28">
        <v>1</v>
      </c>
      <c r="I47" s="31">
        <v>1</v>
      </c>
      <c r="J47" s="31">
        <v>1</v>
      </c>
      <c r="K47" s="29">
        <v>0</v>
      </c>
      <c r="L47" s="29"/>
      <c r="M47" s="29"/>
      <c r="N47" s="16">
        <f t="shared" si="0"/>
        <v>0</v>
      </c>
    </row>
    <row r="48" spans="1:14" s="13" customFormat="1" ht="30">
      <c r="A48" s="16" t="s">
        <v>215</v>
      </c>
      <c r="B48" s="28">
        <v>45</v>
      </c>
      <c r="C48" s="29" t="s">
        <v>86</v>
      </c>
      <c r="D48" s="34" t="s">
        <v>202</v>
      </c>
      <c r="F48" s="29" t="s">
        <v>87</v>
      </c>
      <c r="G48" s="30" t="s">
        <v>88</v>
      </c>
      <c r="H48" s="28">
        <v>1</v>
      </c>
      <c r="I48" s="31">
        <v>1</v>
      </c>
      <c r="J48" s="31">
        <v>1</v>
      </c>
      <c r="K48" s="29">
        <v>2</v>
      </c>
      <c r="L48" s="29">
        <v>1</v>
      </c>
      <c r="M48" s="29"/>
      <c r="N48" s="16">
        <f t="shared" si="0"/>
        <v>0</v>
      </c>
    </row>
    <row r="49" spans="1:14" s="13" customFormat="1" ht="30">
      <c r="A49" s="16" t="s">
        <v>215</v>
      </c>
      <c r="B49" s="28">
        <v>46</v>
      </c>
      <c r="C49" s="29" t="s">
        <v>89</v>
      </c>
      <c r="D49" s="34" t="s">
        <v>203</v>
      </c>
      <c r="F49" s="29" t="s">
        <v>90</v>
      </c>
      <c r="G49" s="30" t="s">
        <v>376</v>
      </c>
      <c r="H49" s="28">
        <v>1</v>
      </c>
      <c r="I49" s="31">
        <v>1</v>
      </c>
      <c r="J49" s="31">
        <v>1</v>
      </c>
      <c r="K49" s="29">
        <v>2</v>
      </c>
      <c r="L49" s="29">
        <v>1</v>
      </c>
      <c r="M49" s="29"/>
      <c r="N49" s="16">
        <f t="shared" si="0"/>
        <v>0</v>
      </c>
    </row>
    <row r="50" spans="1:14" s="13" customFormat="1">
      <c r="A50" s="16" t="s">
        <v>216</v>
      </c>
      <c r="B50" s="28">
        <v>47</v>
      </c>
      <c r="C50" s="29" t="s">
        <v>72</v>
      </c>
      <c r="D50" s="33"/>
      <c r="E50" s="29"/>
      <c r="F50" s="29" t="s">
        <v>73</v>
      </c>
      <c r="G50" s="30" t="s">
        <v>74</v>
      </c>
      <c r="H50" s="28">
        <v>1</v>
      </c>
      <c r="I50" s="28">
        <v>1</v>
      </c>
      <c r="J50" s="28">
        <v>1</v>
      </c>
      <c r="K50" s="29">
        <v>1</v>
      </c>
      <c r="L50" s="29">
        <v>0</v>
      </c>
      <c r="M50" s="29"/>
      <c r="N50" s="16">
        <f t="shared" si="0"/>
        <v>0</v>
      </c>
    </row>
    <row r="51" spans="1:14" s="38" customFormat="1" ht="45">
      <c r="A51" s="48" t="s">
        <v>345</v>
      </c>
      <c r="B51" s="28">
        <v>48</v>
      </c>
      <c r="C51" s="40" t="s">
        <v>302</v>
      </c>
      <c r="D51" s="63" t="s">
        <v>308</v>
      </c>
      <c r="E51" s="62">
        <v>1</v>
      </c>
      <c r="F51" s="62" t="s">
        <v>316</v>
      </c>
      <c r="G51" s="63" t="s">
        <v>366</v>
      </c>
      <c r="H51" s="29">
        <v>1</v>
      </c>
      <c r="I51" s="29">
        <v>1</v>
      </c>
      <c r="J51" s="29">
        <v>0</v>
      </c>
      <c r="K51" s="67">
        <v>1.2</v>
      </c>
      <c r="L51" s="29">
        <v>1</v>
      </c>
      <c r="N51" s="16">
        <f t="shared" si="0"/>
        <v>0</v>
      </c>
    </row>
    <row r="52" spans="1:14" s="38" customFormat="1" ht="45">
      <c r="B52" s="28">
        <v>49</v>
      </c>
      <c r="C52" s="40" t="s">
        <v>303</v>
      </c>
      <c r="D52" s="63" t="s">
        <v>309</v>
      </c>
      <c r="E52" s="62">
        <v>1</v>
      </c>
      <c r="F52" s="62" t="s">
        <v>317</v>
      </c>
      <c r="G52" s="63" t="s">
        <v>367</v>
      </c>
      <c r="H52" s="29">
        <v>1</v>
      </c>
      <c r="I52" s="29">
        <v>1</v>
      </c>
      <c r="J52" s="29">
        <v>0</v>
      </c>
      <c r="K52" s="68">
        <f>K51</f>
        <v>1.2</v>
      </c>
      <c r="L52" s="29">
        <v>1</v>
      </c>
      <c r="N52" s="16">
        <f t="shared" si="0"/>
        <v>0</v>
      </c>
    </row>
    <row r="53" spans="1:14" s="38" customFormat="1" ht="45">
      <c r="B53" s="28">
        <v>50</v>
      </c>
      <c r="C53" s="40" t="s">
        <v>304</v>
      </c>
      <c r="D53" s="63" t="s">
        <v>310</v>
      </c>
      <c r="E53" s="62">
        <v>1</v>
      </c>
      <c r="F53" s="62" t="s">
        <v>314</v>
      </c>
      <c r="G53" s="63" t="s">
        <v>368</v>
      </c>
      <c r="H53" s="29">
        <v>1</v>
      </c>
      <c r="I53" s="29">
        <v>1</v>
      </c>
      <c r="J53" s="29">
        <v>0</v>
      </c>
      <c r="K53" s="68">
        <f>K51</f>
        <v>1.2</v>
      </c>
      <c r="L53" s="29">
        <v>1</v>
      </c>
      <c r="N53" s="16">
        <f t="shared" si="0"/>
        <v>0</v>
      </c>
    </row>
    <row r="54" spans="1:14" s="38" customFormat="1" ht="45">
      <c r="B54" s="28">
        <v>51</v>
      </c>
      <c r="C54" s="40" t="s">
        <v>305</v>
      </c>
      <c r="D54" s="63" t="s">
        <v>311</v>
      </c>
      <c r="E54" s="62">
        <v>1</v>
      </c>
      <c r="F54" s="62" t="s">
        <v>315</v>
      </c>
      <c r="G54" s="63" t="s">
        <v>369</v>
      </c>
      <c r="H54" s="29">
        <v>1</v>
      </c>
      <c r="I54" s="29">
        <v>1</v>
      </c>
      <c r="J54" s="29">
        <v>0</v>
      </c>
      <c r="K54" s="68">
        <f>K51</f>
        <v>1.2</v>
      </c>
      <c r="L54" s="29">
        <v>1</v>
      </c>
      <c r="N54" s="16">
        <f t="shared" si="0"/>
        <v>0</v>
      </c>
    </row>
    <row r="55" spans="1:14" s="38" customFormat="1" ht="45">
      <c r="B55" s="28">
        <v>52</v>
      </c>
      <c r="C55" s="40" t="s">
        <v>306</v>
      </c>
      <c r="D55" s="63" t="s">
        <v>312</v>
      </c>
      <c r="E55" s="62">
        <v>1</v>
      </c>
      <c r="F55" s="62" t="s">
        <v>318</v>
      </c>
      <c r="G55" s="63" t="s">
        <v>370</v>
      </c>
      <c r="H55" s="29">
        <v>1</v>
      </c>
      <c r="I55" s="29">
        <v>1</v>
      </c>
      <c r="J55" s="29">
        <v>0</v>
      </c>
      <c r="K55" s="68">
        <f>K51</f>
        <v>1.2</v>
      </c>
      <c r="L55" s="29">
        <v>1</v>
      </c>
      <c r="N55" s="16">
        <f t="shared" si="0"/>
        <v>0</v>
      </c>
    </row>
    <row r="56" spans="1:14" s="13" customFormat="1" ht="45">
      <c r="A56" s="38"/>
      <c r="B56" s="28">
        <v>53</v>
      </c>
      <c r="C56" s="40" t="s">
        <v>307</v>
      </c>
      <c r="D56" s="63" t="s">
        <v>313</v>
      </c>
      <c r="E56" s="62">
        <v>1</v>
      </c>
      <c r="F56" s="62" t="s">
        <v>319</v>
      </c>
      <c r="G56" s="63" t="s">
        <v>320</v>
      </c>
      <c r="H56" s="29">
        <v>1</v>
      </c>
      <c r="I56" s="29">
        <v>1</v>
      </c>
      <c r="J56" s="29">
        <v>0</v>
      </c>
      <c r="K56" s="68">
        <f>K51/2</f>
        <v>0.6</v>
      </c>
      <c r="L56" s="29">
        <v>1</v>
      </c>
      <c r="N56" s="16">
        <f t="shared" si="0"/>
        <v>0</v>
      </c>
    </row>
    <row r="57" spans="1:14" s="13" customFormat="1">
      <c r="A57" s="38"/>
      <c r="B57" s="28">
        <v>54</v>
      </c>
      <c r="C57" s="40" t="s">
        <v>321</v>
      </c>
      <c r="D57" s="5" t="s">
        <v>327</v>
      </c>
      <c r="E57" s="29">
        <v>1</v>
      </c>
      <c r="F57" s="16" t="s">
        <v>333</v>
      </c>
      <c r="G57" s="5" t="s">
        <v>339</v>
      </c>
      <c r="H57" s="29">
        <v>1</v>
      </c>
      <c r="I57" s="29">
        <v>1</v>
      </c>
      <c r="J57" s="29">
        <v>0</v>
      </c>
      <c r="K57" s="68">
        <f>K51</f>
        <v>1.2</v>
      </c>
      <c r="L57" s="29">
        <v>1</v>
      </c>
      <c r="N57" s="16">
        <f t="shared" si="0"/>
        <v>0</v>
      </c>
    </row>
    <row r="58" spans="1:14" s="13" customFormat="1">
      <c r="A58" s="38"/>
      <c r="B58" s="28">
        <v>55</v>
      </c>
      <c r="C58" s="40" t="s">
        <v>322</v>
      </c>
      <c r="D58" s="5" t="s">
        <v>328</v>
      </c>
      <c r="E58" s="29">
        <v>1</v>
      </c>
      <c r="F58" s="13" t="s">
        <v>334</v>
      </c>
      <c r="G58" s="5" t="s">
        <v>340</v>
      </c>
      <c r="H58" s="29">
        <v>1</v>
      </c>
      <c r="I58" s="29">
        <v>1</v>
      </c>
      <c r="J58" s="29">
        <v>0</v>
      </c>
      <c r="K58" s="68">
        <f>K51</f>
        <v>1.2</v>
      </c>
      <c r="L58" s="29">
        <v>1</v>
      </c>
      <c r="N58" s="16">
        <f t="shared" si="0"/>
        <v>0</v>
      </c>
    </row>
    <row r="59" spans="1:14" s="13" customFormat="1">
      <c r="A59" s="38"/>
      <c r="B59" s="28">
        <v>56</v>
      </c>
      <c r="C59" s="40" t="s">
        <v>323</v>
      </c>
      <c r="D59" s="5" t="s">
        <v>329</v>
      </c>
      <c r="E59" s="29">
        <v>1</v>
      </c>
      <c r="F59" s="13" t="s">
        <v>335</v>
      </c>
      <c r="G59" s="5" t="s">
        <v>341</v>
      </c>
      <c r="H59" s="29">
        <v>1</v>
      </c>
      <c r="I59" s="29">
        <v>1</v>
      </c>
      <c r="J59" s="29">
        <v>0</v>
      </c>
      <c r="K59" s="68">
        <f>K51</f>
        <v>1.2</v>
      </c>
      <c r="L59" s="29">
        <v>1</v>
      </c>
      <c r="N59" s="16">
        <f t="shared" si="0"/>
        <v>0</v>
      </c>
    </row>
    <row r="60" spans="1:14" s="13" customFormat="1">
      <c r="A60" s="38"/>
      <c r="B60" s="28">
        <v>57</v>
      </c>
      <c r="C60" s="40" t="s">
        <v>324</v>
      </c>
      <c r="D60" s="5" t="s">
        <v>330</v>
      </c>
      <c r="E60" s="29">
        <v>1</v>
      </c>
      <c r="F60" s="13" t="s">
        <v>336</v>
      </c>
      <c r="G60" s="5" t="s">
        <v>342</v>
      </c>
      <c r="H60" s="29">
        <v>1</v>
      </c>
      <c r="I60" s="29">
        <v>1</v>
      </c>
      <c r="J60" s="29">
        <v>0</v>
      </c>
      <c r="K60" s="68">
        <f>K51</f>
        <v>1.2</v>
      </c>
      <c r="L60" s="29">
        <v>1</v>
      </c>
      <c r="N60" s="16">
        <f t="shared" si="0"/>
        <v>0</v>
      </c>
    </row>
    <row r="61" spans="1:14" s="13" customFormat="1">
      <c r="A61" s="38"/>
      <c r="B61" s="28">
        <v>58</v>
      </c>
      <c r="C61" s="40" t="s">
        <v>325</v>
      </c>
      <c r="D61" s="5" t="s">
        <v>331</v>
      </c>
      <c r="E61" s="29">
        <v>1</v>
      </c>
      <c r="F61" s="13" t="s">
        <v>337</v>
      </c>
      <c r="G61" s="5" t="s">
        <v>343</v>
      </c>
      <c r="H61" s="29">
        <v>1</v>
      </c>
      <c r="I61" s="29">
        <v>1</v>
      </c>
      <c r="J61" s="29">
        <v>0</v>
      </c>
      <c r="K61" s="68">
        <f>K51</f>
        <v>1.2</v>
      </c>
      <c r="L61" s="29">
        <v>1</v>
      </c>
      <c r="M61" s="38"/>
      <c r="N61" s="16">
        <f t="shared" si="0"/>
        <v>0</v>
      </c>
    </row>
    <row r="62" spans="1:14" s="13" customFormat="1">
      <c r="A62" s="38"/>
      <c r="B62" s="28">
        <v>59</v>
      </c>
      <c r="C62" s="40" t="s">
        <v>326</v>
      </c>
      <c r="D62" s="5" t="s">
        <v>332</v>
      </c>
      <c r="E62" s="29">
        <v>1</v>
      </c>
      <c r="F62" s="13" t="s">
        <v>338</v>
      </c>
      <c r="G62" s="5" t="s">
        <v>344</v>
      </c>
      <c r="H62" s="29">
        <v>1</v>
      </c>
      <c r="I62" s="29">
        <v>1</v>
      </c>
      <c r="J62" s="29">
        <v>0</v>
      </c>
      <c r="K62" s="68">
        <f>K56</f>
        <v>0.6</v>
      </c>
      <c r="L62" s="29">
        <v>1</v>
      </c>
      <c r="N62" s="16">
        <f t="shared" si="0"/>
        <v>0</v>
      </c>
    </row>
    <row r="63" spans="1:14" ht="45">
      <c r="A63" s="38"/>
      <c r="B63" s="28">
        <v>60</v>
      </c>
      <c r="C63" s="40" t="s">
        <v>350</v>
      </c>
      <c r="D63" s="65" t="s">
        <v>354</v>
      </c>
      <c r="E63" s="29">
        <v>1</v>
      </c>
      <c r="F63" s="61" t="s">
        <v>356</v>
      </c>
      <c r="G63" s="65" t="s">
        <v>351</v>
      </c>
      <c r="H63" s="29">
        <v>1</v>
      </c>
      <c r="I63" s="29">
        <v>1</v>
      </c>
      <c r="J63" s="29">
        <v>0</v>
      </c>
      <c r="K63" s="68">
        <f>K51*3</f>
        <v>3.5999999999999996</v>
      </c>
      <c r="L63" s="29">
        <v>1</v>
      </c>
      <c r="N63" s="16">
        <f t="shared" si="0"/>
        <v>0</v>
      </c>
    </row>
    <row r="64" spans="1:14" ht="30">
      <c r="A64" s="38"/>
      <c r="B64" s="28">
        <v>61</v>
      </c>
      <c r="C64" s="40" t="s">
        <v>352</v>
      </c>
      <c r="D64" s="65" t="s">
        <v>353</v>
      </c>
      <c r="E64" s="29">
        <v>1</v>
      </c>
      <c r="F64" s="61" t="s">
        <v>355</v>
      </c>
      <c r="G64" s="65" t="s">
        <v>357</v>
      </c>
      <c r="H64" s="29">
        <v>1</v>
      </c>
      <c r="I64" s="29">
        <v>1</v>
      </c>
      <c r="J64" s="29">
        <v>0</v>
      </c>
      <c r="K64" s="68">
        <f>K63</f>
        <v>3.5999999999999996</v>
      </c>
      <c r="L64" s="29">
        <v>1</v>
      </c>
      <c r="N64" s="16">
        <f t="shared" si="0"/>
        <v>0</v>
      </c>
    </row>
    <row r="65" spans="1:14" s="13" customFormat="1">
      <c r="A65" s="38"/>
      <c r="B65" s="28">
        <v>62</v>
      </c>
      <c r="C65" s="38" t="s">
        <v>349</v>
      </c>
      <c r="D65" s="65" t="s">
        <v>346</v>
      </c>
      <c r="E65" s="29">
        <v>1</v>
      </c>
      <c r="F65" s="16" t="s">
        <v>347</v>
      </c>
      <c r="G65" s="64" t="s">
        <v>348</v>
      </c>
      <c r="H65" s="29">
        <v>2</v>
      </c>
      <c r="I65" s="29">
        <v>1</v>
      </c>
      <c r="J65" s="29">
        <v>0</v>
      </c>
      <c r="K65" s="68">
        <f>K42</f>
        <v>3</v>
      </c>
      <c r="L65" s="29">
        <v>1</v>
      </c>
      <c r="N65" s="16">
        <f t="shared" si="0"/>
        <v>0</v>
      </c>
    </row>
    <row r="66" spans="1:14" ht="30">
      <c r="A66" s="38"/>
      <c r="B66" s="28">
        <v>63</v>
      </c>
      <c r="C66" s="38" t="s">
        <v>361</v>
      </c>
      <c r="D66" s="65" t="s">
        <v>362</v>
      </c>
      <c r="E66" s="29">
        <v>1</v>
      </c>
      <c r="F66" s="61" t="s">
        <v>363</v>
      </c>
      <c r="G66" s="64" t="s">
        <v>382</v>
      </c>
      <c r="H66" s="29">
        <v>1</v>
      </c>
      <c r="I66" s="29">
        <v>1</v>
      </c>
      <c r="J66" s="29">
        <v>0</v>
      </c>
      <c r="K66" s="68">
        <f>K56</f>
        <v>0.6</v>
      </c>
      <c r="L66" s="29">
        <v>1</v>
      </c>
      <c r="N66" s="16">
        <f t="shared" ref="N66" si="1">K66*M66</f>
        <v>0</v>
      </c>
    </row>
    <row r="67" spans="1:14" s="13" customFormat="1">
      <c r="A67" s="16"/>
      <c r="B67" s="31"/>
      <c r="C67" s="29"/>
      <c r="D67" s="34"/>
      <c r="G67" s="64"/>
      <c r="H67" s="62"/>
      <c r="J67" s="16"/>
      <c r="L67" s="16"/>
    </row>
  </sheetData>
  <phoneticPr fontId="5" type="noConversion"/>
  <pageMargins left="0.69930555555555596" right="0.69930555555555596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5:I19"/>
  <sheetViews>
    <sheetView zoomScale="130" zoomScaleNormal="130" workbookViewId="0">
      <selection activeCell="E11" sqref="E11"/>
    </sheetView>
  </sheetViews>
  <sheetFormatPr defaultRowHeight="15"/>
  <cols>
    <col min="4" max="4" width="11.7109375" customWidth="1"/>
    <col min="5" max="5" width="13.42578125" customWidth="1"/>
    <col min="6" max="6" width="13" bestFit="1" customWidth="1"/>
    <col min="7" max="7" width="16.28515625" customWidth="1"/>
    <col min="8" max="8" width="13" bestFit="1" customWidth="1"/>
    <col min="9" max="9" width="12.85546875" customWidth="1"/>
  </cols>
  <sheetData>
    <row r="5" spans="4:9">
      <c r="D5" s="73" t="s">
        <v>237</v>
      </c>
      <c r="E5" s="74"/>
      <c r="F5" s="11" t="s">
        <v>236</v>
      </c>
    </row>
    <row r="6" spans="4:9">
      <c r="D6" t="s">
        <v>254</v>
      </c>
      <c r="E6" s="51" t="s">
        <v>252</v>
      </c>
      <c r="F6" t="s">
        <v>254</v>
      </c>
      <c r="G6" s="51" t="s">
        <v>252</v>
      </c>
    </row>
    <row r="7" spans="4:9">
      <c r="D7" t="s">
        <v>255</v>
      </c>
      <c r="E7">
        <v>9999</v>
      </c>
      <c r="F7" t="s">
        <v>256</v>
      </c>
      <c r="G7">
        <v>9999</v>
      </c>
      <c r="H7" t="s">
        <v>255</v>
      </c>
      <c r="I7">
        <v>9999</v>
      </c>
    </row>
    <row r="8" spans="4:9">
      <c r="D8" t="s">
        <v>256</v>
      </c>
      <c r="E8">
        <v>9999</v>
      </c>
      <c r="F8" t="s">
        <v>261</v>
      </c>
      <c r="G8" s="49">
        <v>1.78</v>
      </c>
      <c r="H8" t="s">
        <v>269</v>
      </c>
      <c r="I8">
        <v>9999</v>
      </c>
    </row>
    <row r="9" spans="4:9">
      <c r="D9" t="s">
        <v>257</v>
      </c>
      <c r="E9">
        <v>9999</v>
      </c>
      <c r="F9" t="s">
        <v>263</v>
      </c>
      <c r="G9" s="49">
        <v>0.12</v>
      </c>
      <c r="H9" t="s">
        <v>270</v>
      </c>
      <c r="I9">
        <v>9999</v>
      </c>
    </row>
    <row r="10" spans="4:9">
      <c r="D10" t="s">
        <v>258</v>
      </c>
      <c r="E10">
        <v>9999</v>
      </c>
      <c r="F10" t="s">
        <v>264</v>
      </c>
      <c r="G10" s="52" t="s">
        <v>253</v>
      </c>
      <c r="H10" t="s">
        <v>271</v>
      </c>
      <c r="I10" s="50">
        <v>0.20219999999999999</v>
      </c>
    </row>
    <row r="11" spans="4:9">
      <c r="D11" t="s">
        <v>259</v>
      </c>
      <c r="E11">
        <v>999999</v>
      </c>
    </row>
    <row r="12" spans="4:9">
      <c r="D12" t="s">
        <v>260</v>
      </c>
      <c r="E12">
        <v>999999</v>
      </c>
    </row>
    <row r="13" spans="4:9">
      <c r="D13" t="s">
        <v>261</v>
      </c>
      <c r="E13" s="49">
        <v>1.78</v>
      </c>
    </row>
    <row r="14" spans="4:9">
      <c r="D14" t="s">
        <v>262</v>
      </c>
      <c r="E14" s="50">
        <v>0.1235</v>
      </c>
      <c r="F14" s="11" t="s">
        <v>235</v>
      </c>
    </row>
    <row r="15" spans="4:9">
      <c r="F15" t="s">
        <v>265</v>
      </c>
      <c r="G15">
        <v>999999</v>
      </c>
    </row>
    <row r="16" spans="4:9">
      <c r="F16" t="s">
        <v>258</v>
      </c>
      <c r="G16">
        <v>9999</v>
      </c>
      <c r="H16" t="s">
        <v>257</v>
      </c>
      <c r="I16">
        <v>9999</v>
      </c>
    </row>
    <row r="17" spans="6:9">
      <c r="F17" t="s">
        <v>262</v>
      </c>
      <c r="G17" s="50">
        <v>0.1235</v>
      </c>
      <c r="H17" t="s">
        <v>259</v>
      </c>
      <c r="I17">
        <v>999999</v>
      </c>
    </row>
    <row r="18" spans="6:9">
      <c r="F18" t="s">
        <v>266</v>
      </c>
      <c r="G18" s="49">
        <v>0.23</v>
      </c>
      <c r="H18" t="s">
        <v>260</v>
      </c>
      <c r="I18">
        <v>999999</v>
      </c>
    </row>
    <row r="19" spans="6:9">
      <c r="F19" t="s">
        <v>267</v>
      </c>
      <c r="G19" s="50">
        <v>0.2324</v>
      </c>
      <c r="H19" t="s">
        <v>268</v>
      </c>
      <c r="I19">
        <v>6666</v>
      </c>
    </row>
  </sheetData>
  <mergeCells count="1">
    <mergeCell ref="D5:E5"/>
  </mergeCells>
  <phoneticPr fontId="8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7"/>
  <sheetViews>
    <sheetView workbookViewId="0">
      <pane xSplit="2" ySplit="3" topLeftCell="C13" activePane="bottomRight" state="frozen"/>
      <selection pane="topRight"/>
      <selection pane="bottomLeft"/>
      <selection pane="bottomRight" activeCell="B13" sqref="B13"/>
    </sheetView>
  </sheetViews>
  <sheetFormatPr defaultColWidth="9" defaultRowHeight="15"/>
  <cols>
    <col min="1" max="1" width="8.42578125" style="5" customWidth="1"/>
    <col min="2" max="2" width="13.28515625" style="5" customWidth="1"/>
    <col min="3" max="3" width="38.42578125" style="5" customWidth="1"/>
    <col min="4" max="4" width="8.42578125" style="5" customWidth="1"/>
    <col min="5" max="5" width="10.7109375" style="5" customWidth="1"/>
    <col min="6" max="8" width="8.42578125" style="5" customWidth="1"/>
    <col min="9" max="9" width="11.28515625" style="5" customWidth="1"/>
    <col min="10" max="10" width="16.42578125" style="5" customWidth="1"/>
    <col min="11" max="11" width="10.7109375" style="5" customWidth="1"/>
    <col min="12" max="12" width="35" style="5" customWidth="1"/>
    <col min="13" max="16384" width="9" style="5"/>
  </cols>
  <sheetData>
    <row r="1" spans="1:12" s="3" customFormat="1" ht="45">
      <c r="A1" s="3" t="s">
        <v>91</v>
      </c>
      <c r="B1" s="3" t="s">
        <v>92</v>
      </c>
      <c r="C1" s="3" t="s">
        <v>93</v>
      </c>
      <c r="D1" s="3" t="s">
        <v>94</v>
      </c>
      <c r="E1" s="6" t="s">
        <v>95</v>
      </c>
      <c r="F1" s="3" t="s">
        <v>96</v>
      </c>
      <c r="G1" s="3" t="s">
        <v>97</v>
      </c>
      <c r="H1" s="3" t="s">
        <v>98</v>
      </c>
      <c r="I1" s="8" t="s">
        <v>99</v>
      </c>
      <c r="J1" s="3" t="s">
        <v>100</v>
      </c>
      <c r="K1" s="3" t="s">
        <v>101</v>
      </c>
      <c r="L1" s="3" t="s">
        <v>7</v>
      </c>
    </row>
    <row r="2" spans="1:12" s="4" customFormat="1">
      <c r="A2" s="4" t="s">
        <v>102</v>
      </c>
      <c r="B2" s="4" t="s">
        <v>103</v>
      </c>
      <c r="C2" s="4" t="s">
        <v>104</v>
      </c>
      <c r="D2" s="4" t="s">
        <v>105</v>
      </c>
      <c r="E2" s="7" t="s">
        <v>106</v>
      </c>
      <c r="F2" s="4" t="s">
        <v>107</v>
      </c>
      <c r="G2" s="4" t="s">
        <v>108</v>
      </c>
      <c r="H2" s="4" t="s">
        <v>109</v>
      </c>
      <c r="I2" s="4" t="s">
        <v>15</v>
      </c>
      <c r="J2" s="4" t="s">
        <v>110</v>
      </c>
      <c r="K2" s="4" t="s">
        <v>111</v>
      </c>
      <c r="L2" s="9" t="s">
        <v>17</v>
      </c>
    </row>
    <row r="3" spans="1:12" s="4" customFormat="1" ht="30">
      <c r="A3" s="4" t="s">
        <v>18</v>
      </c>
      <c r="B3" s="4" t="s">
        <v>19</v>
      </c>
      <c r="C3" s="4" t="s">
        <v>19</v>
      </c>
      <c r="D3" s="4" t="s">
        <v>18</v>
      </c>
      <c r="E3" s="4" t="s">
        <v>18</v>
      </c>
      <c r="F3" s="4" t="s">
        <v>18</v>
      </c>
      <c r="G3" s="4" t="s">
        <v>18</v>
      </c>
      <c r="H3" s="4" t="s">
        <v>18</v>
      </c>
      <c r="I3" s="4" t="s">
        <v>18</v>
      </c>
      <c r="J3" s="4" t="s">
        <v>18</v>
      </c>
      <c r="K3" s="4" t="s">
        <v>19</v>
      </c>
    </row>
    <row r="4" spans="1:12" ht="60">
      <c r="A4" s="5">
        <v>91001</v>
      </c>
      <c r="B4" s="5" t="s">
        <v>112</v>
      </c>
      <c r="C4" s="5" t="s">
        <v>113</v>
      </c>
      <c r="D4" s="5">
        <v>1500</v>
      </c>
      <c r="E4" s="5">
        <v>60000</v>
      </c>
      <c r="F4" s="5">
        <v>5000</v>
      </c>
      <c r="G4" s="5">
        <v>100</v>
      </c>
      <c r="H4" s="5">
        <v>150</v>
      </c>
      <c r="I4" s="5">
        <v>0</v>
      </c>
      <c r="J4" s="5">
        <v>0</v>
      </c>
      <c r="L4" s="5" t="s">
        <v>114</v>
      </c>
    </row>
    <row r="5" spans="1:12" ht="45">
      <c r="A5" s="5">
        <v>91002</v>
      </c>
      <c r="B5" s="5" t="s">
        <v>115</v>
      </c>
      <c r="C5" s="5" t="s">
        <v>116</v>
      </c>
      <c r="D5" s="5">
        <v>1500</v>
      </c>
      <c r="E5" s="5">
        <v>60000</v>
      </c>
      <c r="F5" s="5">
        <v>5000</v>
      </c>
      <c r="G5" s="5">
        <v>3000</v>
      </c>
      <c r="I5" s="5">
        <v>1</v>
      </c>
      <c r="J5" s="5">
        <v>0</v>
      </c>
      <c r="L5" s="5" t="s">
        <v>114</v>
      </c>
    </row>
    <row r="6" spans="1:12" ht="60">
      <c r="A6" s="5">
        <v>91003</v>
      </c>
      <c r="B6" s="5" t="s">
        <v>117</v>
      </c>
      <c r="C6" s="5" t="s">
        <v>118</v>
      </c>
      <c r="D6" s="5">
        <v>1500</v>
      </c>
      <c r="E6" s="5">
        <v>60000</v>
      </c>
      <c r="F6" s="5">
        <v>5000</v>
      </c>
      <c r="G6" s="5">
        <v>100</v>
      </c>
      <c r="H6" s="5">
        <v>150</v>
      </c>
      <c r="I6" s="5">
        <v>0</v>
      </c>
      <c r="J6" s="5">
        <v>0</v>
      </c>
      <c r="L6" s="5" t="s">
        <v>114</v>
      </c>
    </row>
    <row r="7" spans="1:12" ht="45">
      <c r="A7" s="5">
        <v>91004</v>
      </c>
      <c r="B7" s="5" t="s">
        <v>119</v>
      </c>
      <c r="C7" s="5" t="s">
        <v>120</v>
      </c>
      <c r="D7" s="5">
        <v>1500</v>
      </c>
      <c r="E7" s="5">
        <v>60000</v>
      </c>
      <c r="F7" s="5">
        <v>5000</v>
      </c>
      <c r="G7" s="5">
        <v>3000</v>
      </c>
      <c r="I7" s="5">
        <v>1</v>
      </c>
      <c r="J7" s="5">
        <v>0</v>
      </c>
      <c r="L7" s="5" t="s">
        <v>114</v>
      </c>
    </row>
    <row r="8" spans="1:12" ht="60">
      <c r="A8" s="5">
        <v>91005</v>
      </c>
      <c r="B8" s="5" t="s">
        <v>121</v>
      </c>
      <c r="C8" s="5" t="s">
        <v>122</v>
      </c>
      <c r="D8" s="5">
        <v>1500</v>
      </c>
      <c r="E8" s="5">
        <v>60000</v>
      </c>
      <c r="F8" s="5">
        <v>5000</v>
      </c>
      <c r="G8" s="5">
        <v>100</v>
      </c>
      <c r="H8" s="5">
        <v>150</v>
      </c>
      <c r="I8" s="5">
        <v>0</v>
      </c>
      <c r="J8" s="5">
        <v>0</v>
      </c>
      <c r="L8" s="5" t="s">
        <v>114</v>
      </c>
    </row>
    <row r="9" spans="1:12" ht="45">
      <c r="A9" s="5">
        <v>91006</v>
      </c>
      <c r="B9" s="5" t="s">
        <v>123</v>
      </c>
      <c r="C9" s="5" t="s">
        <v>124</v>
      </c>
      <c r="D9" s="5">
        <v>1500</v>
      </c>
      <c r="E9" s="5">
        <v>60000</v>
      </c>
      <c r="F9" s="5">
        <v>5000</v>
      </c>
      <c r="G9" s="5">
        <v>3000</v>
      </c>
      <c r="I9" s="5">
        <v>1</v>
      </c>
      <c r="J9" s="5">
        <v>0</v>
      </c>
      <c r="L9" s="5" t="s">
        <v>114</v>
      </c>
    </row>
    <row r="10" spans="1:12" ht="45">
      <c r="A10" s="5">
        <v>91007</v>
      </c>
      <c r="B10" s="5" t="s">
        <v>125</v>
      </c>
      <c r="C10" s="5" t="s">
        <v>126</v>
      </c>
      <c r="D10" s="5">
        <v>1500</v>
      </c>
      <c r="E10" s="5">
        <v>60000</v>
      </c>
      <c r="F10" s="5">
        <v>5000</v>
      </c>
      <c r="G10" s="5">
        <v>3000</v>
      </c>
      <c r="I10" s="5">
        <v>1</v>
      </c>
      <c r="J10" s="5">
        <v>0</v>
      </c>
      <c r="L10" s="5" t="s">
        <v>114</v>
      </c>
    </row>
    <row r="11" spans="1:12" ht="45">
      <c r="A11" s="5">
        <v>91008</v>
      </c>
      <c r="B11" s="5" t="s">
        <v>127</v>
      </c>
      <c r="C11" s="5" t="s">
        <v>128</v>
      </c>
      <c r="D11" s="5">
        <v>1500</v>
      </c>
      <c r="E11" s="5">
        <v>60000</v>
      </c>
      <c r="F11" s="5">
        <v>5000</v>
      </c>
      <c r="G11" s="5">
        <v>3000</v>
      </c>
      <c r="I11" s="5">
        <v>1</v>
      </c>
      <c r="J11" s="5">
        <v>0</v>
      </c>
      <c r="L11" s="5" t="s">
        <v>114</v>
      </c>
    </row>
    <row r="12" spans="1:12" ht="30">
      <c r="A12" s="5">
        <v>91009</v>
      </c>
      <c r="B12" s="5" t="s">
        <v>129</v>
      </c>
      <c r="C12" s="5" t="s">
        <v>130</v>
      </c>
      <c r="D12" s="5">
        <v>10000</v>
      </c>
      <c r="G12" s="5">
        <v>3000</v>
      </c>
      <c r="I12" s="5">
        <v>1</v>
      </c>
      <c r="J12" s="5">
        <v>0</v>
      </c>
      <c r="L12" s="5" t="s">
        <v>131</v>
      </c>
    </row>
    <row r="13" spans="1:12" ht="30">
      <c r="A13" s="5">
        <v>91010</v>
      </c>
      <c r="B13" s="5" t="s">
        <v>77</v>
      </c>
      <c r="C13" s="5" t="s">
        <v>132</v>
      </c>
      <c r="D13" s="5">
        <v>10000</v>
      </c>
      <c r="G13" s="5">
        <v>100</v>
      </c>
      <c r="H13" s="5">
        <v>150</v>
      </c>
      <c r="I13" s="5">
        <v>0</v>
      </c>
      <c r="J13" s="5">
        <v>0</v>
      </c>
      <c r="L13" s="5" t="s">
        <v>133</v>
      </c>
    </row>
    <row r="14" spans="1:12" ht="30">
      <c r="A14" s="5">
        <v>91011</v>
      </c>
      <c r="B14" s="5" t="s">
        <v>134</v>
      </c>
      <c r="C14" s="5" t="s">
        <v>135</v>
      </c>
      <c r="D14" s="5">
        <v>10000</v>
      </c>
      <c r="G14" s="5">
        <v>3000</v>
      </c>
      <c r="I14" s="5">
        <v>1</v>
      </c>
      <c r="J14" s="5">
        <v>0</v>
      </c>
      <c r="L14" s="5" t="s">
        <v>133</v>
      </c>
    </row>
    <row r="15" spans="1:12" ht="30">
      <c r="A15" s="5">
        <v>91012</v>
      </c>
      <c r="B15" s="5" t="s">
        <v>136</v>
      </c>
      <c r="C15" s="5" t="s">
        <v>137</v>
      </c>
      <c r="D15" s="5">
        <v>1500</v>
      </c>
      <c r="G15" s="5">
        <v>100</v>
      </c>
      <c r="H15" s="5">
        <v>150</v>
      </c>
      <c r="I15" s="5">
        <v>0</v>
      </c>
      <c r="J15" s="5">
        <v>0</v>
      </c>
      <c r="L15" s="5" t="s">
        <v>138</v>
      </c>
    </row>
    <row r="16" spans="1:12" ht="30">
      <c r="A16" s="5">
        <v>91013</v>
      </c>
      <c r="B16" s="5" t="s">
        <v>139</v>
      </c>
      <c r="C16" s="5" t="s">
        <v>140</v>
      </c>
      <c r="D16" s="5">
        <v>1500</v>
      </c>
      <c r="G16" s="5">
        <v>3000</v>
      </c>
      <c r="I16" s="5">
        <v>1</v>
      </c>
      <c r="J16" s="5">
        <v>0</v>
      </c>
      <c r="L16" s="5" t="s">
        <v>138</v>
      </c>
    </row>
    <row r="17" spans="1:12" ht="30">
      <c r="A17" s="5">
        <v>91014</v>
      </c>
      <c r="B17" s="5" t="s">
        <v>141</v>
      </c>
      <c r="C17" s="5" t="s">
        <v>142</v>
      </c>
      <c r="D17" s="5">
        <v>1500</v>
      </c>
      <c r="G17" s="5">
        <v>3000</v>
      </c>
      <c r="I17" s="5">
        <v>1</v>
      </c>
      <c r="J17" s="5">
        <v>0</v>
      </c>
      <c r="L17" s="5" t="s">
        <v>143</v>
      </c>
    </row>
    <row r="18" spans="1:12" ht="30">
      <c r="A18" s="5">
        <v>91015</v>
      </c>
      <c r="B18" s="5" t="s">
        <v>144</v>
      </c>
      <c r="C18" s="5" t="s">
        <v>145</v>
      </c>
      <c r="D18" s="5">
        <v>1500</v>
      </c>
      <c r="G18" s="5">
        <v>3000</v>
      </c>
      <c r="I18" s="5">
        <v>1</v>
      </c>
      <c r="J18" s="5">
        <v>0</v>
      </c>
      <c r="L18" s="5" t="s">
        <v>146</v>
      </c>
    </row>
    <row r="19" spans="1:12" ht="45">
      <c r="A19" s="5">
        <v>91016</v>
      </c>
      <c r="B19" s="5" t="s">
        <v>147</v>
      </c>
      <c r="C19" s="5" t="s">
        <v>148</v>
      </c>
      <c r="D19" s="5">
        <v>10000</v>
      </c>
      <c r="F19" s="5">
        <v>5000</v>
      </c>
      <c r="G19" s="5">
        <v>500</v>
      </c>
      <c r="I19" s="5">
        <v>1</v>
      </c>
      <c r="J19" s="5">
        <v>3</v>
      </c>
      <c r="L19" s="5" t="s">
        <v>149</v>
      </c>
    </row>
    <row r="20" spans="1:12" ht="45">
      <c r="A20" s="5">
        <v>91017</v>
      </c>
      <c r="B20" s="5" t="s">
        <v>150</v>
      </c>
      <c r="C20" s="5" t="s">
        <v>151</v>
      </c>
      <c r="D20" s="5">
        <v>10000</v>
      </c>
      <c r="F20" s="5">
        <v>5000</v>
      </c>
      <c r="G20" s="5">
        <v>500</v>
      </c>
      <c r="I20" s="5">
        <v>1</v>
      </c>
      <c r="J20" s="5">
        <v>3</v>
      </c>
      <c r="L20" s="5" t="s">
        <v>149</v>
      </c>
    </row>
    <row r="21" spans="1:12" ht="45">
      <c r="A21" s="5">
        <v>91018</v>
      </c>
      <c r="B21" s="5" t="s">
        <v>152</v>
      </c>
      <c r="C21" s="5" t="s">
        <v>153</v>
      </c>
      <c r="D21" s="5">
        <v>3000</v>
      </c>
      <c r="E21" s="5">
        <v>60000</v>
      </c>
      <c r="F21" s="5">
        <v>3000</v>
      </c>
      <c r="J21" s="5">
        <v>0</v>
      </c>
      <c r="L21" s="5" t="s">
        <v>138</v>
      </c>
    </row>
    <row r="22" spans="1:12" ht="30">
      <c r="A22" s="5">
        <v>91019</v>
      </c>
      <c r="B22" s="5" t="s">
        <v>154</v>
      </c>
      <c r="C22" s="5" t="s">
        <v>155</v>
      </c>
      <c r="D22" s="5">
        <v>3000</v>
      </c>
      <c r="G22" s="5">
        <v>100</v>
      </c>
      <c r="H22" s="5">
        <v>150</v>
      </c>
      <c r="I22" s="5">
        <v>0</v>
      </c>
      <c r="J22" s="5">
        <v>0</v>
      </c>
      <c r="L22" s="5" t="s">
        <v>138</v>
      </c>
    </row>
    <row r="23" spans="1:12" ht="30">
      <c r="A23" s="5">
        <v>91020</v>
      </c>
      <c r="B23" s="5" t="s">
        <v>156</v>
      </c>
      <c r="C23" s="5" t="s">
        <v>157</v>
      </c>
      <c r="D23" s="5">
        <v>3000</v>
      </c>
      <c r="G23" s="5">
        <v>3000</v>
      </c>
      <c r="I23" s="5">
        <v>1</v>
      </c>
      <c r="J23" s="5">
        <v>0</v>
      </c>
      <c r="L23" s="5" t="s">
        <v>138</v>
      </c>
    </row>
    <row r="24" spans="1:12" ht="30">
      <c r="A24" s="5">
        <v>91021</v>
      </c>
      <c r="B24" s="5" t="s">
        <v>158</v>
      </c>
      <c r="C24" s="5" t="s">
        <v>159</v>
      </c>
      <c r="D24" s="5">
        <v>1500</v>
      </c>
      <c r="G24" s="5">
        <v>100</v>
      </c>
      <c r="H24" s="5">
        <v>150</v>
      </c>
      <c r="I24" s="5">
        <v>0</v>
      </c>
      <c r="J24" s="5">
        <v>0</v>
      </c>
      <c r="L24" s="5" t="s">
        <v>160</v>
      </c>
    </row>
    <row r="25" spans="1:12" ht="30">
      <c r="A25" s="5">
        <v>91022</v>
      </c>
      <c r="B25" s="5" t="s">
        <v>161</v>
      </c>
      <c r="C25" s="5" t="s">
        <v>162</v>
      </c>
      <c r="D25" s="5">
        <v>1500</v>
      </c>
      <c r="G25" s="5">
        <v>1000</v>
      </c>
      <c r="I25" s="5">
        <v>1</v>
      </c>
      <c r="J25" s="5">
        <v>0</v>
      </c>
      <c r="L25" s="5" t="s">
        <v>160</v>
      </c>
    </row>
    <row r="26" spans="1:12" ht="45">
      <c r="A26" s="5">
        <v>91023</v>
      </c>
      <c r="B26" s="5" t="s">
        <v>163</v>
      </c>
      <c r="C26" s="5" t="s">
        <v>164</v>
      </c>
      <c r="D26" s="5">
        <v>1500</v>
      </c>
      <c r="E26" s="5">
        <v>60000</v>
      </c>
      <c r="F26" s="5">
        <v>5000</v>
      </c>
      <c r="G26" s="5">
        <v>3000</v>
      </c>
      <c r="I26" s="5">
        <v>1</v>
      </c>
      <c r="J26" s="5">
        <v>0</v>
      </c>
      <c r="L26" s="5" t="s">
        <v>114</v>
      </c>
    </row>
    <row r="27" spans="1:12" ht="45">
      <c r="A27" s="5">
        <v>91024</v>
      </c>
      <c r="B27" s="5" t="s">
        <v>165</v>
      </c>
      <c r="C27" s="5" t="s">
        <v>166</v>
      </c>
      <c r="D27" s="5">
        <v>1500</v>
      </c>
      <c r="E27" s="5">
        <v>60000</v>
      </c>
      <c r="F27" s="5">
        <v>5000</v>
      </c>
      <c r="G27" s="5">
        <v>3000</v>
      </c>
      <c r="I27" s="5">
        <v>1</v>
      </c>
      <c r="J27" s="5">
        <v>0</v>
      </c>
      <c r="L27" s="5" t="s">
        <v>114</v>
      </c>
    </row>
  </sheetData>
  <phoneticPr fontId="5" type="noConversion"/>
  <pageMargins left="0.69930555555555596" right="0.69930555555555596" top="0.75" bottom="0.75" header="0.3" footer="0.3"/>
  <pageSetup paperSize="9" orientation="portrait" horizontalDpi="1200" verticalDpi="12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2"/>
  <sheetViews>
    <sheetView workbookViewId="0">
      <selection activeCell="C26" sqref="C26"/>
    </sheetView>
  </sheetViews>
  <sheetFormatPr defaultColWidth="9" defaultRowHeight="15"/>
  <cols>
    <col min="1" max="1" width="24.42578125" customWidth="1"/>
    <col min="2" max="2" width="10.42578125" customWidth="1"/>
    <col min="9" max="9" width="15.5703125" customWidth="1"/>
    <col min="10" max="10" width="25.140625" customWidth="1"/>
  </cols>
  <sheetData>
    <row r="1" spans="1:12">
      <c r="A1" t="s">
        <v>167</v>
      </c>
      <c r="B1">
        <v>10000</v>
      </c>
    </row>
    <row r="2" spans="1:12">
      <c r="A2" t="s">
        <v>168</v>
      </c>
      <c r="B2">
        <v>10000</v>
      </c>
      <c r="I2" s="75"/>
      <c r="J2" s="53"/>
      <c r="K2" s="76"/>
      <c r="L2" s="75"/>
    </row>
    <row r="3" spans="1:12">
      <c r="A3" t="s">
        <v>169</v>
      </c>
      <c r="B3">
        <v>70</v>
      </c>
      <c r="I3" s="75"/>
      <c r="K3" s="76"/>
      <c r="L3" s="75"/>
    </row>
    <row r="4" spans="1:12">
      <c r="A4" t="s">
        <v>170</v>
      </c>
      <c r="B4">
        <v>70</v>
      </c>
      <c r="D4" t="s">
        <v>171</v>
      </c>
      <c r="E4">
        <f>B3/(B3+B4)</f>
        <v>0.5</v>
      </c>
    </row>
    <row r="5" spans="1:12" s="1" customFormat="1">
      <c r="A5" s="1" t="s">
        <v>172</v>
      </c>
      <c r="B5" s="2">
        <f>B1/(B1+B2)*E4</f>
        <v>0.25</v>
      </c>
    </row>
    <row r="7" spans="1:12">
      <c r="A7" t="s">
        <v>173</v>
      </c>
      <c r="B7">
        <v>10000</v>
      </c>
    </row>
    <row r="8" spans="1:12">
      <c r="A8" t="s">
        <v>174</v>
      </c>
      <c r="B8">
        <v>10000</v>
      </c>
    </row>
    <row r="9" spans="1:12">
      <c r="A9" t="s">
        <v>169</v>
      </c>
      <c r="B9">
        <v>70</v>
      </c>
    </row>
    <row r="10" spans="1:12">
      <c r="A10" t="s">
        <v>170</v>
      </c>
      <c r="B10">
        <v>70</v>
      </c>
      <c r="D10" t="s">
        <v>171</v>
      </c>
      <c r="E10">
        <f>B10/(2*(B10+B9))</f>
        <v>0.25</v>
      </c>
    </row>
    <row r="11" spans="1:12" s="1" customFormat="1">
      <c r="A11" s="1" t="s">
        <v>175</v>
      </c>
      <c r="B11" s="2">
        <f>B8/(B8+B7)*E10</f>
        <v>0.125</v>
      </c>
    </row>
    <row r="13" spans="1:12">
      <c r="A13" t="s">
        <v>176</v>
      </c>
      <c r="B13">
        <v>10000</v>
      </c>
    </row>
    <row r="14" spans="1:12">
      <c r="A14" t="s">
        <v>177</v>
      </c>
      <c r="B14">
        <v>0</v>
      </c>
    </row>
    <row r="15" spans="1:12">
      <c r="A15" t="s">
        <v>178</v>
      </c>
      <c r="B15">
        <v>0</v>
      </c>
    </row>
    <row r="16" spans="1:12">
      <c r="A16" t="s">
        <v>179</v>
      </c>
      <c r="B16">
        <v>6000</v>
      </c>
    </row>
    <row r="17" spans="1:5">
      <c r="A17" t="s">
        <v>180</v>
      </c>
      <c r="B17">
        <f>(B16-B14)*(10000-B15)/10000</f>
        <v>6000</v>
      </c>
    </row>
    <row r="18" spans="1:5">
      <c r="A18" t="s">
        <v>169</v>
      </c>
      <c r="B18">
        <v>70</v>
      </c>
    </row>
    <row r="19" spans="1:5">
      <c r="A19" t="s">
        <v>170</v>
      </c>
      <c r="B19">
        <v>70</v>
      </c>
      <c r="D19" t="s">
        <v>171</v>
      </c>
      <c r="E19">
        <f>B18/(B19+B18)</f>
        <v>0.5</v>
      </c>
    </row>
    <row r="20" spans="1:5">
      <c r="A20" t="s">
        <v>181</v>
      </c>
      <c r="B20">
        <v>500</v>
      </c>
    </row>
    <row r="21" spans="1:5" s="1" customFormat="1">
      <c r="A21" s="1" t="s">
        <v>182</v>
      </c>
      <c r="B21" s="1">
        <f>B13^2/(B13+B17)*E19*(10000-B20)/10000</f>
        <v>2968.75</v>
      </c>
    </row>
    <row r="22" spans="1:5" s="1" customFormat="1"/>
  </sheetData>
  <mergeCells count="3">
    <mergeCell ref="I2:I3"/>
    <mergeCell ref="K2:K3"/>
    <mergeCell ref="L2:L3"/>
  </mergeCells>
  <phoneticPr fontId="5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Attribute</vt:lpstr>
      <vt:lpstr>Remark2</vt:lpstr>
      <vt:lpstr>BuffSkill</vt:lpstr>
      <vt:lpstr>Remark</vt:lpstr>
    </vt:vector>
  </TitlesOfParts>
  <Company>微软中国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陈绍治</dc:creator>
  <cp:lastModifiedBy>Capsule</cp:lastModifiedBy>
  <dcterms:created xsi:type="dcterms:W3CDTF">2015-09-28T06:17:00Z</dcterms:created>
  <dcterms:modified xsi:type="dcterms:W3CDTF">2018-03-23T12:45:48Z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2052-10.1.0.5603</vt:lpwstr>
  </property>
</Properties>
</file>