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44FBA52-8C4B-4FFF-9F96-791CB9B3294E}" xr6:coauthVersionLast="47" xr6:coauthVersionMax="47" xr10:uidLastSave="{00000000-0000-0000-0000-000000000000}"/>
  <bookViews>
    <workbookView xWindow="-120" yWindow="-120" windowWidth="29040" windowHeight="15840" xr2:uid="{91696C76-D892-4E55-BD58-055E2121EB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Y3" i="1" s="1"/>
  <c r="V3" i="1"/>
  <c r="U3" i="1"/>
  <c r="T3" i="1"/>
  <c r="S3" i="1"/>
  <c r="R3" i="1"/>
  <c r="Q3" i="1"/>
  <c r="P3" i="1"/>
  <c r="O3" i="1"/>
  <c r="N3" i="1"/>
  <c r="M3" i="1"/>
  <c r="M17" i="1"/>
  <c r="L17" i="1"/>
  <c r="K17" i="1"/>
  <c r="J17" i="1"/>
  <c r="I17" i="1"/>
  <c r="H17" i="1"/>
  <c r="L3" i="1"/>
  <c r="K3" i="1"/>
  <c r="J3" i="1"/>
  <c r="I3" i="1"/>
  <c r="H3" i="1"/>
  <c r="H34" i="1"/>
  <c r="G34" i="1"/>
  <c r="F34" i="1"/>
  <c r="E34" i="1"/>
  <c r="D34" i="1"/>
  <c r="I34" i="1"/>
  <c r="I33" i="1"/>
  <c r="H33" i="1"/>
  <c r="G33" i="1"/>
  <c r="F33" i="1"/>
  <c r="E33" i="1"/>
  <c r="D33" i="1"/>
  <c r="C5" i="1"/>
  <c r="C11" i="1" s="1"/>
  <c r="C15" i="1" s="1"/>
  <c r="C17" i="1" s="1"/>
  <c r="D5" i="1"/>
  <c r="D19" i="1" s="1"/>
  <c r="E5" i="1"/>
  <c r="E11" i="1" s="1"/>
  <c r="E15" i="1" s="1"/>
  <c r="E17" i="1" s="1"/>
  <c r="F21" i="1"/>
  <c r="E21" i="1"/>
  <c r="D21" i="1"/>
  <c r="C21" i="1"/>
  <c r="G22" i="1"/>
  <c r="G21" i="1"/>
  <c r="F5" i="1"/>
  <c r="F19" i="1" s="1"/>
  <c r="G20" i="1"/>
  <c r="G19" i="1"/>
  <c r="G17" i="1"/>
  <c r="G15" i="1"/>
  <c r="G11" i="1"/>
  <c r="G5" i="1"/>
  <c r="C29" i="1"/>
  <c r="O17" i="1" l="1"/>
  <c r="N17" i="1"/>
  <c r="C19" i="1"/>
  <c r="C22" i="1"/>
  <c r="C20" i="1"/>
  <c r="D11" i="1"/>
  <c r="D15" i="1" s="1"/>
  <c r="D17" i="1" s="1"/>
  <c r="E22" i="1" s="1"/>
  <c r="F22" i="1"/>
  <c r="E20" i="1"/>
  <c r="E19" i="1"/>
  <c r="F11" i="1"/>
  <c r="F15" i="1" s="1"/>
  <c r="F17" i="1" s="1"/>
  <c r="F20" i="1" s="1"/>
  <c r="P17" i="1" l="1"/>
  <c r="D22" i="1"/>
  <c r="D20" i="1"/>
  <c r="Q17" i="1" l="1"/>
  <c r="R17" i="1" l="1"/>
  <c r="S17" i="1" l="1"/>
  <c r="T17" i="1" l="1"/>
  <c r="U17" i="1" l="1"/>
  <c r="W3" i="1" l="1"/>
  <c r="V17" i="1"/>
  <c r="W17" i="1" l="1"/>
  <c r="X17" i="1" l="1"/>
  <c r="Y17" i="1"/>
  <c r="L26" i="1" l="1"/>
  <c r="K26" i="1"/>
  <c r="M26" i="1"/>
</calcChain>
</file>

<file path=xl/sharedStrings.xml><?xml version="1.0" encoding="utf-8"?>
<sst xmlns="http://schemas.openxmlformats.org/spreadsheetml/2006/main" count="39" uniqueCount="39">
  <si>
    <t>MC</t>
  </si>
  <si>
    <t>Share Price</t>
  </si>
  <si>
    <t>Debt</t>
  </si>
  <si>
    <t>EV</t>
  </si>
  <si>
    <t>Unit Economics</t>
  </si>
  <si>
    <t>No. Stores</t>
  </si>
  <si>
    <t>Growth Rate of Stores</t>
  </si>
  <si>
    <t xml:space="preserve">Unit Economics </t>
  </si>
  <si>
    <t>Year</t>
  </si>
  <si>
    <t>Revenue</t>
  </si>
  <si>
    <t>Cost of Sales</t>
  </si>
  <si>
    <t>Gross Profit</t>
  </si>
  <si>
    <t>Other Operating Income</t>
  </si>
  <si>
    <t>Admin</t>
  </si>
  <si>
    <t>OPEX</t>
  </si>
  <si>
    <t>Operating Profit</t>
  </si>
  <si>
    <t>Finance Costs</t>
  </si>
  <si>
    <t>Share of profit of an associate</t>
  </si>
  <si>
    <t>Profit before tax</t>
  </si>
  <si>
    <t>Taxes</t>
  </si>
  <si>
    <t>Net Profit</t>
  </si>
  <si>
    <t>Shares Outstanding (m)</t>
  </si>
  <si>
    <t>Cash (m)</t>
  </si>
  <si>
    <t>Revenue y/y</t>
  </si>
  <si>
    <t>NP y/y</t>
  </si>
  <si>
    <t>GP Margin</t>
  </si>
  <si>
    <t>Net Margin</t>
  </si>
  <si>
    <t>New Stores Opened that year</t>
  </si>
  <si>
    <t>NPV</t>
  </si>
  <si>
    <t>Discount Rate</t>
  </si>
  <si>
    <t>Value</t>
  </si>
  <si>
    <t xml:space="preserve"> </t>
  </si>
  <si>
    <t>Key Observations</t>
  </si>
  <si>
    <t>Forecasts*</t>
  </si>
  <si>
    <t>1. Mr Diy has to grow by 10% for a considerable amount of time to justify current valuation</t>
  </si>
  <si>
    <t>2. For further work - to investigate unit economics of each new store and saturation</t>
  </si>
  <si>
    <t>3. New Business Models have to work (Mr Toy, other retail stores), and to be at least as competitive in their segment as Mr Diy</t>
  </si>
  <si>
    <t>4. Market is pricing huge growth ahead</t>
  </si>
  <si>
    <t>5. Reasonable price to pay could be 10 Billion RM (but not much upside from 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</si>
</sst>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2" fontId="0" fillId="0" borderId="0" xfId="0" applyNumberFormat="1"/>
    <xf numFmtId="42" fontId="1" fillId="0" borderId="0" xfId="0" applyNumberFormat="1" applyFont="1"/>
    <xf numFmtId="10" fontId="0" fillId="0" borderId="0" xfId="0" applyNumberFormat="1"/>
    <xf numFmtId="0" fontId="0" fillId="0" borderId="1" xfId="0" applyBorder="1"/>
    <xf numFmtId="0" fontId="1" fillId="2" borderId="0" xfId="0" applyFont="1" applyFill="1"/>
    <xf numFmtId="0" fontId="0" fillId="2" borderId="0" xfId="0" applyFill="1"/>
    <xf numFmtId="9" fontId="0" fillId="0" borderId="0" xfId="0" applyNumberFormat="1"/>
    <xf numFmtId="9" fontId="0" fillId="0" borderId="1" xfId="0" applyNumberFormat="1" applyBorder="1"/>
    <xf numFmtId="44" fontId="0" fillId="0" borderId="1" xfId="0" applyNumberFormat="1" applyBorder="1"/>
    <xf numFmtId="44" fontId="0" fillId="0" borderId="1" xfId="0" applyNumberFormat="1" applyFill="1" applyBorder="1"/>
    <xf numFmtId="8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63E0-02ED-438B-BDD4-C0B8DB96B2AE}">
  <dimension ref="B1:AA63"/>
  <sheetViews>
    <sheetView tabSelected="1" zoomScale="115" zoomScaleNormal="115" workbookViewId="0">
      <selection activeCell="E19" sqref="E19"/>
    </sheetView>
  </sheetViews>
  <sheetFormatPr defaultRowHeight="14.25" x14ac:dyDescent="0.2"/>
  <cols>
    <col min="2" max="2" width="27" style="7" customWidth="1"/>
    <col min="3" max="3" width="14.625" customWidth="1"/>
    <col min="4" max="5" width="13" customWidth="1"/>
    <col min="6" max="6" width="11.25" bestFit="1" customWidth="1"/>
    <col min="7" max="7" width="12.75" customWidth="1"/>
    <col min="8" max="8" width="13.75" style="5" bestFit="1" customWidth="1"/>
    <col min="9" max="10" width="13.75" bestFit="1" customWidth="1"/>
    <col min="11" max="13" width="14.375" bestFit="1" customWidth="1"/>
    <col min="14" max="25" width="13.75" bestFit="1" customWidth="1"/>
  </cols>
  <sheetData>
    <row r="1" spans="2:27" x14ac:dyDescent="0.2">
      <c r="H1" s="5" t="s">
        <v>33</v>
      </c>
    </row>
    <row r="2" spans="2:27" ht="15" x14ac:dyDescent="0.25">
      <c r="B2" s="6" t="s">
        <v>8</v>
      </c>
      <c r="C2" s="1">
        <v>2019</v>
      </c>
      <c r="D2" s="1">
        <v>2020</v>
      </c>
      <c r="E2" s="1">
        <v>2021</v>
      </c>
      <c r="F2" s="1">
        <v>2022</v>
      </c>
      <c r="G2" s="1">
        <v>2023</v>
      </c>
      <c r="H2" s="1">
        <v>2024</v>
      </c>
      <c r="I2" s="1">
        <v>2025</v>
      </c>
      <c r="J2" s="1">
        <v>2026</v>
      </c>
      <c r="K2" s="1">
        <v>2027</v>
      </c>
      <c r="L2" s="1">
        <v>2028</v>
      </c>
      <c r="M2" s="1">
        <v>2029</v>
      </c>
      <c r="N2" s="1">
        <v>2030</v>
      </c>
      <c r="O2" s="1">
        <v>2031</v>
      </c>
      <c r="P2" s="1">
        <v>2032</v>
      </c>
      <c r="Q2" s="1">
        <v>2033</v>
      </c>
      <c r="R2" s="1">
        <v>2034</v>
      </c>
      <c r="S2" s="1">
        <v>2035</v>
      </c>
      <c r="T2" s="1">
        <v>2036</v>
      </c>
      <c r="U2" s="1">
        <v>2037</v>
      </c>
      <c r="V2" s="1">
        <v>2038</v>
      </c>
      <c r="W2" s="1">
        <v>2039</v>
      </c>
      <c r="X2" s="1">
        <v>2040</v>
      </c>
      <c r="Y2" s="1">
        <v>2041</v>
      </c>
      <c r="Z2" s="1">
        <v>2042</v>
      </c>
      <c r="AA2" s="1">
        <v>2043</v>
      </c>
    </row>
    <row r="3" spans="2:27" ht="15" x14ac:dyDescent="0.25">
      <c r="B3" s="6" t="s">
        <v>9</v>
      </c>
      <c r="C3" s="2">
        <v>2275587</v>
      </c>
      <c r="D3" s="2">
        <v>2559315</v>
      </c>
      <c r="E3" s="2">
        <v>3373408</v>
      </c>
      <c r="F3" s="2">
        <v>3985842</v>
      </c>
      <c r="G3" s="2">
        <v>4359289</v>
      </c>
      <c r="H3" s="10">
        <f>G3*1.1</f>
        <v>4795217.9000000004</v>
      </c>
      <c r="I3" s="10">
        <f>H3*1.1</f>
        <v>5274739.6900000004</v>
      </c>
      <c r="J3" s="10">
        <f>I3*1.1</f>
        <v>5802213.6590000009</v>
      </c>
      <c r="K3" s="10">
        <f>J3*1.1</f>
        <v>6382435.0249000015</v>
      </c>
      <c r="L3" s="10">
        <f>K3*1.1</f>
        <v>7020678.5273900023</v>
      </c>
      <c r="M3" s="10">
        <f>L3*1.1</f>
        <v>7722746.380129003</v>
      </c>
      <c r="N3" s="10">
        <f>M3*1.1</f>
        <v>8495021.0181419048</v>
      </c>
      <c r="O3" s="10">
        <f>N3*1.1</f>
        <v>9344523.1199560966</v>
      </c>
      <c r="P3" s="10">
        <f>O3*1.1</f>
        <v>10278975.431951707</v>
      </c>
      <c r="Q3" s="10">
        <f>P3*1.1</f>
        <v>11306872.975146879</v>
      </c>
      <c r="R3" s="10">
        <f>Q3*1.1</f>
        <v>12437560.272661567</v>
      </c>
      <c r="S3" s="10">
        <f>R3*1.1</f>
        <v>13681316.299927725</v>
      </c>
      <c r="T3" s="10">
        <f>S3*1.1</f>
        <v>15049447.929920498</v>
      </c>
      <c r="U3" s="10">
        <f>T3*1.1</f>
        <v>16554392.72291255</v>
      </c>
      <c r="V3" s="10">
        <f>U3*1.1</f>
        <v>18209831.995203808</v>
      </c>
      <c r="W3" s="11">
        <f>V3*1.02</f>
        <v>18574028.635107886</v>
      </c>
      <c r="X3" s="10">
        <f>W3*1.1</f>
        <v>20431431.498618677</v>
      </c>
      <c r="Y3" s="10">
        <f>X3*1.1</f>
        <v>22474574.648480546</v>
      </c>
    </row>
    <row r="4" spans="2:27" ht="15" x14ac:dyDescent="0.25">
      <c r="B4" s="6" t="s">
        <v>10</v>
      </c>
      <c r="C4" s="2">
        <v>1311894</v>
      </c>
      <c r="D4" s="2">
        <v>1467819</v>
      </c>
      <c r="E4" s="2">
        <v>1981500</v>
      </c>
      <c r="F4" s="2">
        <v>2338633</v>
      </c>
      <c r="G4" s="2">
        <v>2382129</v>
      </c>
    </row>
    <row r="5" spans="2:27" ht="15" x14ac:dyDescent="0.25">
      <c r="B5" s="6" t="s">
        <v>11</v>
      </c>
      <c r="C5" s="2">
        <f>C3-C4</f>
        <v>963693</v>
      </c>
      <c r="D5" s="2">
        <f>D3-D4</f>
        <v>1091496</v>
      </c>
      <c r="E5" s="2">
        <f>E3-E4</f>
        <v>1391908</v>
      </c>
      <c r="F5" s="2">
        <f>F3-F4</f>
        <v>1647209</v>
      </c>
      <c r="G5" s="2">
        <f>G3-G4</f>
        <v>1977160</v>
      </c>
    </row>
    <row r="6" spans="2:27" ht="15" x14ac:dyDescent="0.25">
      <c r="B6" s="6"/>
      <c r="C6" s="2"/>
      <c r="D6" s="2"/>
      <c r="E6" s="2"/>
      <c r="F6" s="2"/>
      <c r="G6" s="2"/>
    </row>
    <row r="7" spans="2:27" ht="15" x14ac:dyDescent="0.25">
      <c r="B7" s="6" t="s">
        <v>12</v>
      </c>
      <c r="C7" s="2">
        <v>10261</v>
      </c>
      <c r="D7" s="2">
        <v>21970</v>
      </c>
      <c r="E7" s="2">
        <v>23046</v>
      </c>
      <c r="F7" s="2">
        <v>23506</v>
      </c>
      <c r="G7" s="2">
        <v>30242</v>
      </c>
    </row>
    <row r="8" spans="2:27" ht="15" x14ac:dyDescent="0.25">
      <c r="B8" s="6"/>
      <c r="C8" s="2"/>
      <c r="D8" s="2"/>
      <c r="E8" s="2"/>
      <c r="F8" s="2"/>
      <c r="G8" s="2"/>
    </row>
    <row r="9" spans="2:27" ht="15" x14ac:dyDescent="0.25">
      <c r="B9" s="6" t="s">
        <v>13</v>
      </c>
      <c r="C9" s="2">
        <v>70455</v>
      </c>
      <c r="D9" s="2">
        <v>102928</v>
      </c>
      <c r="E9" s="2">
        <v>117102</v>
      </c>
      <c r="F9" s="2">
        <v>151161</v>
      </c>
      <c r="G9" s="2">
        <v>176549</v>
      </c>
    </row>
    <row r="10" spans="2:27" ht="15" x14ac:dyDescent="0.25">
      <c r="B10" s="6" t="s">
        <v>14</v>
      </c>
      <c r="C10" s="2">
        <v>402867</v>
      </c>
      <c r="D10" s="2">
        <v>485830</v>
      </c>
      <c r="E10" s="2">
        <v>652931</v>
      </c>
      <c r="F10" s="2">
        <v>818895</v>
      </c>
      <c r="G10" s="2">
        <v>1010846</v>
      </c>
    </row>
    <row r="11" spans="2:27" ht="15" x14ac:dyDescent="0.25">
      <c r="B11" s="6" t="s">
        <v>15</v>
      </c>
      <c r="C11" s="2">
        <f>C5+C7-C9-C10</f>
        <v>500632</v>
      </c>
      <c r="D11" s="2">
        <f>D5+D7-D9-D10</f>
        <v>524708</v>
      </c>
      <c r="E11" s="2">
        <f>E5+E7-E9-E10</f>
        <v>644921</v>
      </c>
      <c r="F11" s="2">
        <f>F5+F7-F9-F10</f>
        <v>700659</v>
      </c>
      <c r="G11" s="2">
        <f>G5+G7-G9-G10</f>
        <v>820007</v>
      </c>
    </row>
    <row r="12" spans="2:27" ht="15" x14ac:dyDescent="0.25">
      <c r="B12" s="6"/>
      <c r="C12" s="2"/>
      <c r="D12" s="2"/>
      <c r="E12" s="2"/>
      <c r="F12" s="2"/>
      <c r="G12" s="2"/>
    </row>
    <row r="13" spans="2:27" ht="15" x14ac:dyDescent="0.25">
      <c r="B13" s="6" t="s">
        <v>16</v>
      </c>
      <c r="C13" s="2">
        <v>64606</v>
      </c>
      <c r="D13" s="2">
        <v>68951</v>
      </c>
      <c r="E13" s="2">
        <v>60631</v>
      </c>
      <c r="F13" s="2">
        <v>63319</v>
      </c>
      <c r="G13" s="2">
        <v>70459</v>
      </c>
    </row>
    <row r="14" spans="2:27" ht="15" x14ac:dyDescent="0.25">
      <c r="B14" s="6" t="s">
        <v>17</v>
      </c>
      <c r="C14" s="2">
        <v>1707</v>
      </c>
      <c r="D14" s="2">
        <v>1918</v>
      </c>
      <c r="E14" s="2">
        <v>2117</v>
      </c>
      <c r="F14" s="2">
        <v>4025</v>
      </c>
      <c r="G14" s="2">
        <v>3625</v>
      </c>
    </row>
    <row r="15" spans="2:27" ht="15" x14ac:dyDescent="0.25">
      <c r="B15" s="6" t="s">
        <v>18</v>
      </c>
      <c r="C15" s="2">
        <f>C11-C13+C14</f>
        <v>437733</v>
      </c>
      <c r="D15" s="2">
        <f>D11-D13+D14</f>
        <v>457675</v>
      </c>
      <c r="E15" s="2">
        <f>E11-E13+E14</f>
        <v>586407</v>
      </c>
      <c r="F15" s="2">
        <f>F11-F13+F14</f>
        <v>641365</v>
      </c>
      <c r="G15" s="2">
        <f>G11-G13+G14</f>
        <v>753173</v>
      </c>
    </row>
    <row r="16" spans="2:27" ht="15" x14ac:dyDescent="0.25">
      <c r="B16" s="6" t="s">
        <v>19</v>
      </c>
      <c r="C16" s="2">
        <v>120165</v>
      </c>
      <c r="D16" s="2">
        <v>120514</v>
      </c>
      <c r="E16" s="2">
        <v>154580</v>
      </c>
      <c r="F16" s="2">
        <v>168416</v>
      </c>
      <c r="G16" s="2">
        <v>192498</v>
      </c>
    </row>
    <row r="17" spans="2:27" ht="15" x14ac:dyDescent="0.25">
      <c r="B17" s="6" t="s">
        <v>20</v>
      </c>
      <c r="C17" s="3">
        <f>C15-C16</f>
        <v>317568</v>
      </c>
      <c r="D17" s="3">
        <f>D15-D16</f>
        <v>337161</v>
      </c>
      <c r="E17" s="3">
        <f>E15-E16</f>
        <v>431827</v>
      </c>
      <c r="F17" s="3">
        <f>F15-F16</f>
        <v>472949</v>
      </c>
      <c r="G17" s="3">
        <f>G15-G16</f>
        <v>560675</v>
      </c>
      <c r="H17" s="10">
        <f>H3*H20</f>
        <v>623378.32700000005</v>
      </c>
      <c r="I17" s="10">
        <f t="shared" ref="I17:Y17" si="0">I3*I20</f>
        <v>685716.15970000008</v>
      </c>
      <c r="J17" s="10">
        <f t="shared" si="0"/>
        <v>754287.77567000012</v>
      </c>
      <c r="K17" s="10">
        <f t="shared" si="0"/>
        <v>829716.55323700025</v>
      </c>
      <c r="L17" s="10">
        <f t="shared" si="0"/>
        <v>912688.2085607003</v>
      </c>
      <c r="M17" s="10">
        <f t="shared" si="0"/>
        <v>1003957.0294167704</v>
      </c>
      <c r="N17" s="10">
        <f t="shared" si="0"/>
        <v>1104352.7323584477</v>
      </c>
      <c r="O17" s="10">
        <f t="shared" si="0"/>
        <v>1214788.0055942927</v>
      </c>
      <c r="P17" s="10">
        <f t="shared" si="0"/>
        <v>1336266.8061537219</v>
      </c>
      <c r="Q17" s="10">
        <f t="shared" si="0"/>
        <v>1469893.4867690944</v>
      </c>
      <c r="R17" s="10">
        <f t="shared" si="0"/>
        <v>1616882.8354460038</v>
      </c>
      <c r="S17" s="10">
        <f t="shared" si="0"/>
        <v>1778571.1189906043</v>
      </c>
      <c r="T17" s="10">
        <f t="shared" si="0"/>
        <v>1956428.2308896647</v>
      </c>
      <c r="U17" s="10">
        <f t="shared" si="0"/>
        <v>2152071.0539786317</v>
      </c>
      <c r="V17" s="10">
        <f t="shared" si="0"/>
        <v>2367278.1593764951</v>
      </c>
      <c r="W17" s="10">
        <f t="shared" si="0"/>
        <v>2414623.7225640253</v>
      </c>
      <c r="X17" s="10">
        <f t="shared" si="0"/>
        <v>2656086.0948204282</v>
      </c>
      <c r="Y17" s="10">
        <f t="shared" si="0"/>
        <v>2921694.7043024711</v>
      </c>
    </row>
    <row r="19" spans="2:27" ht="15" x14ac:dyDescent="0.25">
      <c r="B19" s="6" t="s">
        <v>25</v>
      </c>
      <c r="C19" s="4">
        <f t="shared" ref="C19:G19" si="1">C5/C3</f>
        <v>0.42349204842530741</v>
      </c>
      <c r="D19" s="4">
        <f t="shared" si="1"/>
        <v>0.4264797416496211</v>
      </c>
      <c r="E19" s="4">
        <f t="shared" si="1"/>
        <v>0.41261181570684602</v>
      </c>
      <c r="F19" s="4">
        <f t="shared" si="1"/>
        <v>0.41326500147271267</v>
      </c>
      <c r="G19" s="4">
        <f>G5/G3</f>
        <v>0.45355102632562327</v>
      </c>
      <c r="H19" s="9">
        <v>0.45</v>
      </c>
      <c r="I19" s="9">
        <v>0.45</v>
      </c>
      <c r="J19" s="9">
        <v>0.45</v>
      </c>
      <c r="K19" s="9">
        <v>0.45</v>
      </c>
      <c r="L19" s="9">
        <v>0.45</v>
      </c>
      <c r="M19" s="9">
        <v>0.45</v>
      </c>
      <c r="N19" s="9">
        <v>0.45</v>
      </c>
      <c r="O19" s="9">
        <v>0.45</v>
      </c>
      <c r="P19" s="9">
        <v>0.45</v>
      </c>
      <c r="Q19" s="9">
        <v>0.45</v>
      </c>
      <c r="R19" s="9">
        <v>0.45</v>
      </c>
      <c r="S19" s="9">
        <v>0.45</v>
      </c>
      <c r="T19" s="9">
        <v>0.45</v>
      </c>
      <c r="U19" s="9">
        <v>0.45</v>
      </c>
      <c r="V19" s="9">
        <v>0.45</v>
      </c>
      <c r="W19" s="9">
        <v>0.45</v>
      </c>
      <c r="X19" s="9">
        <v>0.45</v>
      </c>
      <c r="Y19" s="9">
        <v>0.45</v>
      </c>
      <c r="Z19" s="9">
        <v>0.45</v>
      </c>
      <c r="AA19" s="9">
        <v>0.45</v>
      </c>
    </row>
    <row r="20" spans="2:27" ht="15" x14ac:dyDescent="0.25">
      <c r="B20" s="6" t="s">
        <v>26</v>
      </c>
      <c r="C20" s="4">
        <f t="shared" ref="C20:G20" si="2">C17/C3</f>
        <v>0.13955432158823197</v>
      </c>
      <c r="D20" s="4">
        <f t="shared" si="2"/>
        <v>0.13173876603700599</v>
      </c>
      <c r="E20" s="4">
        <f t="shared" si="2"/>
        <v>0.12800912311822346</v>
      </c>
      <c r="F20" s="4">
        <f t="shared" si="2"/>
        <v>0.11865723729139288</v>
      </c>
      <c r="G20" s="4">
        <f>G17/G3</f>
        <v>0.12861615735960613</v>
      </c>
      <c r="H20" s="9">
        <v>0.13</v>
      </c>
      <c r="I20" s="9">
        <v>0.13</v>
      </c>
      <c r="J20" s="9">
        <v>0.13</v>
      </c>
      <c r="K20" s="9">
        <v>0.13</v>
      </c>
      <c r="L20" s="9">
        <v>0.13</v>
      </c>
      <c r="M20" s="9">
        <v>0.13</v>
      </c>
      <c r="N20" s="9">
        <v>0.13</v>
      </c>
      <c r="O20" s="9">
        <v>0.13</v>
      </c>
      <c r="P20" s="9">
        <v>0.13</v>
      </c>
      <c r="Q20" s="9">
        <v>0.13</v>
      </c>
      <c r="R20" s="9">
        <v>0.13</v>
      </c>
      <c r="S20" s="9">
        <v>0.13</v>
      </c>
      <c r="T20" s="9">
        <v>0.13</v>
      </c>
      <c r="U20" s="9">
        <v>0.13</v>
      </c>
      <c r="V20" s="9">
        <v>0.13</v>
      </c>
      <c r="W20" s="9">
        <v>0.13</v>
      </c>
      <c r="X20" s="9">
        <v>0.13</v>
      </c>
      <c r="Y20" s="9">
        <v>0.13</v>
      </c>
      <c r="Z20" s="9">
        <v>0.13</v>
      </c>
      <c r="AA20" s="9">
        <v>0.13</v>
      </c>
    </row>
    <row r="21" spans="2:27" ht="15" x14ac:dyDescent="0.25">
      <c r="B21" s="6" t="s">
        <v>23</v>
      </c>
      <c r="C21" s="4" t="e">
        <f t="shared" ref="C21:G21" si="3">(C3-B3)/B3</f>
        <v>#VALUE!</v>
      </c>
      <c r="D21" s="4">
        <f t="shared" si="3"/>
        <v>0.12468343332951014</v>
      </c>
      <c r="E21" s="4">
        <f t="shared" si="3"/>
        <v>0.31809019210218359</v>
      </c>
      <c r="F21" s="4">
        <f t="shared" si="3"/>
        <v>0.181547562583595</v>
      </c>
      <c r="G21" s="4">
        <f>(G3-F3)/F3</f>
        <v>9.3693377710405978E-2</v>
      </c>
    </row>
    <row r="22" spans="2:27" ht="15" x14ac:dyDescent="0.25">
      <c r="B22" s="6" t="s">
        <v>24</v>
      </c>
      <c r="C22" s="4" t="e">
        <f t="shared" ref="C22:G22" si="4">(C17-B17)/B17</f>
        <v>#VALUE!</v>
      </c>
      <c r="D22" s="4">
        <f t="shared" si="4"/>
        <v>6.1697022370012095E-2</v>
      </c>
      <c r="E22" s="4">
        <f t="shared" si="4"/>
        <v>0.28077387360934392</v>
      </c>
      <c r="F22" s="4">
        <f t="shared" si="4"/>
        <v>9.5227950081861482E-2</v>
      </c>
      <c r="G22" s="4">
        <f>(G17-F17)/F17</f>
        <v>0.18548723012417828</v>
      </c>
    </row>
    <row r="24" spans="2:27" x14ac:dyDescent="0.2">
      <c r="B24" s="7" t="s">
        <v>1</v>
      </c>
      <c r="C24">
        <v>2.21</v>
      </c>
      <c r="J24" t="s">
        <v>28</v>
      </c>
    </row>
    <row r="25" spans="2:27" x14ac:dyDescent="0.2">
      <c r="B25" s="7" t="s">
        <v>21</v>
      </c>
      <c r="C25">
        <v>9.4</v>
      </c>
      <c r="J25" t="s">
        <v>29</v>
      </c>
      <c r="K25" s="8">
        <v>0.06</v>
      </c>
      <c r="L25" s="8">
        <v>0.09</v>
      </c>
      <c r="M25" s="8">
        <v>0.1</v>
      </c>
    </row>
    <row r="26" spans="2:27" ht="15" x14ac:dyDescent="0.25">
      <c r="B26" s="7" t="s">
        <v>0</v>
      </c>
      <c r="C26">
        <v>20900</v>
      </c>
      <c r="J26" s="1" t="s">
        <v>30</v>
      </c>
      <c r="K26" s="12">
        <f>NPV(K25,$H$17:$Y$17)</f>
        <v>14540040.73365509</v>
      </c>
      <c r="L26" s="12">
        <f>NPV(L25,$H$17:$Y$17)</f>
        <v>10993339.246616626</v>
      </c>
      <c r="M26" s="12">
        <f>NPV(M25,$H$17:$Y$17)</f>
        <v>10077090.971999997</v>
      </c>
    </row>
    <row r="27" spans="2:27" x14ac:dyDescent="0.2">
      <c r="B27" s="7" t="s">
        <v>22</v>
      </c>
      <c r="C27">
        <v>232.321</v>
      </c>
    </row>
    <row r="28" spans="2:27" x14ac:dyDescent="0.2">
      <c r="B28" s="7" t="s">
        <v>2</v>
      </c>
      <c r="C28">
        <v>200</v>
      </c>
    </row>
    <row r="29" spans="2:27" x14ac:dyDescent="0.2">
      <c r="B29" s="7" t="s">
        <v>3</v>
      </c>
      <c r="C29">
        <f>C26-C27+C28</f>
        <v>20867.679</v>
      </c>
    </row>
    <row r="30" spans="2:27" x14ac:dyDescent="0.2">
      <c r="I30" t="s">
        <v>31</v>
      </c>
    </row>
    <row r="31" spans="2:27" ht="15" x14ac:dyDescent="0.25">
      <c r="B31" s="6" t="s">
        <v>4</v>
      </c>
      <c r="C31" s="1">
        <v>2017</v>
      </c>
      <c r="D31" s="1">
        <v>2018</v>
      </c>
      <c r="E31" s="1">
        <v>2019</v>
      </c>
      <c r="F31" s="1">
        <v>2020</v>
      </c>
      <c r="G31" s="1">
        <v>2021</v>
      </c>
      <c r="H31" s="1">
        <v>2022</v>
      </c>
      <c r="I31" s="1">
        <v>2023</v>
      </c>
    </row>
    <row r="32" spans="2:27" x14ac:dyDescent="0.2">
      <c r="B32" s="7" t="s">
        <v>5</v>
      </c>
      <c r="C32">
        <v>354</v>
      </c>
      <c r="D32">
        <v>467</v>
      </c>
      <c r="E32">
        <v>593</v>
      </c>
      <c r="F32">
        <v>734</v>
      </c>
      <c r="G32">
        <v>900</v>
      </c>
      <c r="H32">
        <v>1080</v>
      </c>
      <c r="I32">
        <v>1255</v>
      </c>
    </row>
    <row r="33" spans="2:9" x14ac:dyDescent="0.2">
      <c r="B33" s="7" t="s">
        <v>27</v>
      </c>
      <c r="D33">
        <f>D32-C32</f>
        <v>113</v>
      </c>
      <c r="E33">
        <f>E32-D32</f>
        <v>126</v>
      </c>
      <c r="F33">
        <f>F32-E32</f>
        <v>141</v>
      </c>
      <c r="G33">
        <f>G32-F32</f>
        <v>166</v>
      </c>
      <c r="H33">
        <f>H32-G32</f>
        <v>180</v>
      </c>
      <c r="I33">
        <f>I32-H32</f>
        <v>175</v>
      </c>
    </row>
    <row r="34" spans="2:9" x14ac:dyDescent="0.2">
      <c r="B34" s="7" t="s">
        <v>6</v>
      </c>
      <c r="D34" s="4">
        <f t="shared" ref="D34:H34" si="5">(D32-C32)/C32</f>
        <v>0.3192090395480226</v>
      </c>
      <c r="E34" s="4">
        <f t="shared" si="5"/>
        <v>0.26980728051391861</v>
      </c>
      <c r="F34" s="4">
        <f t="shared" si="5"/>
        <v>0.23777403035413153</v>
      </c>
      <c r="G34" s="4">
        <f t="shared" si="5"/>
        <v>0.22615803814713897</v>
      </c>
      <c r="H34" s="4">
        <f t="shared" si="5"/>
        <v>0.2</v>
      </c>
      <c r="I34" s="4">
        <f>(I32-H32)/H32</f>
        <v>0.16203703703703703</v>
      </c>
    </row>
    <row r="35" spans="2:9" x14ac:dyDescent="0.2">
      <c r="B35" s="7" t="s">
        <v>7</v>
      </c>
      <c r="H35"/>
    </row>
    <row r="36" spans="2:9" ht="15" x14ac:dyDescent="0.25">
      <c r="H36" s="13" t="s">
        <v>32</v>
      </c>
    </row>
    <row r="37" spans="2:9" x14ac:dyDescent="0.2">
      <c r="H37" s="5" t="s">
        <v>34</v>
      </c>
    </row>
    <row r="38" spans="2:9" x14ac:dyDescent="0.2">
      <c r="H38" s="5" t="s">
        <v>35</v>
      </c>
    </row>
    <row r="39" spans="2:9" x14ac:dyDescent="0.2">
      <c r="H39" s="5" t="s">
        <v>36</v>
      </c>
    </row>
    <row r="40" spans="2:9" x14ac:dyDescent="0.2">
      <c r="H40" s="5" t="s">
        <v>37</v>
      </c>
    </row>
    <row r="41" spans="2:9" x14ac:dyDescent="0.2">
      <c r="H41" s="5" t="s">
        <v>38</v>
      </c>
    </row>
    <row r="63" spans="5:5" x14ac:dyDescent="0.2">
      <c r="E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Hwaizher</dc:creator>
  <cp:lastModifiedBy>Hwaizher</cp:lastModifiedBy>
  <dcterms:created xsi:type="dcterms:W3CDTF">2024-10-19T12:41:14Z</dcterms:created>
  <dcterms:modified xsi:type="dcterms:W3CDTF">2024-10-19T13:43:20Z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2024-10-19T13:03:11Z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26d9f01e-af58-499a-aecf-539bbe9fe6f9</vt:lpwstr>
  </property>
  <property fmtid="{D5CDD505-2E9C-101B-9397-08002B2CF9AE}" pid="7" name="MSIP_Label_defa4170-0d19-0005-0004-bc88714345d2_ActionId">
    <vt:lpwstr>b2509d1c-56d9-49d5-a726-b5cb95477923</vt:lpwstr>
  </property>
  <property fmtid="{D5CDD505-2E9C-101B-9397-08002B2CF9AE}" pid="8" name="MSIP_Label_defa4170-0d19-0005-0004-bc88714345d2_ContentBits">
    <vt:lpwstr>0</vt:lpwstr>
  </property>
</Properties>
</file>