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YouTubeExcelTricks\YouTubeTricks\1615-1620\files\final\"/>
    </mc:Choice>
  </mc:AlternateContent>
  <xr:revisionPtr revIDLastSave="0" documentId="13_ncr:1_{82D99705-0722-4175-A9CF-037741F22D57}" xr6:coauthVersionLast="45" xr6:coauthVersionMax="45" xr10:uidLastSave="{00000000-0000-0000-0000-000000000000}"/>
  <bookViews>
    <workbookView xWindow="-120" yWindow="-120" windowWidth="29040" windowHeight="15840" tabRatio="554" firstSheet="3" activeTab="4" xr2:uid="{F826A127-E42B-4070-A19C-DAA869D0B4CC}"/>
  </bookViews>
  <sheets>
    <sheet name="C(778)" sheetId="9" r:id="rId1"/>
    <sheet name="Picture" sheetId="8" r:id="rId2"/>
    <sheet name="C(1316)" sheetId="17" r:id="rId3"/>
    <sheet name="C(1618)" sheetId="1" r:id="rId4"/>
    <sheet name="Topics" sheetId="2" r:id="rId5"/>
    <sheet name="1-3" sheetId="3" r:id="rId6"/>
    <sheet name="1-3 (an)" sheetId="11" r:id="rId7"/>
    <sheet name="4-5" sheetId="4" r:id="rId8"/>
    <sheet name="4-5 (an)" sheetId="12" r:id="rId9"/>
    <sheet name="6-7" sheetId="5" r:id="rId10"/>
    <sheet name="6-7 (an)" sheetId="13" r:id="rId11"/>
    <sheet name="8-9" sheetId="7" r:id="rId12"/>
    <sheet name="8-9 (an)" sheetId="14" r:id="rId13"/>
    <sheet name="10-11" sheetId="6" r:id="rId14"/>
    <sheet name="10-11 (an)" sheetId="16" r:id="rId15"/>
    <sheet name="12" sheetId="10" r:id="rId16"/>
    <sheet name="12 (an)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6" l="1"/>
  <c r="H15" i="16"/>
  <c r="E15" i="16" a="1"/>
  <c r="E15" i="16" s="1"/>
  <c r="C15" i="16"/>
  <c r="K14" i="16"/>
  <c r="K15" i="16" s="1"/>
  <c r="K16" i="16" s="1"/>
  <c r="H14" i="16"/>
  <c r="C14" i="16"/>
  <c r="E14" i="16" s="1" a="1"/>
  <c r="E14" i="16" s="1"/>
  <c r="C13" i="16"/>
  <c r="C12" i="16"/>
  <c r="E12" i="16" s="1" a="1"/>
  <c r="E12" i="16" s="1"/>
  <c r="E11" i="16" a="1"/>
  <c r="E11" i="16" s="1"/>
  <c r="C11" i="16"/>
  <c r="C10" i="16"/>
  <c r="C9" i="16"/>
  <c r="K8" i="16"/>
  <c r="K9" i="16" s="1"/>
  <c r="E9" i="16" s="1" a="1"/>
  <c r="E9" i="16" s="1"/>
  <c r="C8" i="16"/>
  <c r="E8" i="16" s="1" a="1"/>
  <c r="E8" i="16" s="1"/>
  <c r="K7" i="16"/>
  <c r="H7" i="16"/>
  <c r="H8" i="16" s="1"/>
  <c r="E7" i="16" a="1"/>
  <c r="E7" i="16" s="1"/>
  <c r="C7" i="16"/>
  <c r="C6" i="16"/>
  <c r="H13" i="15" a="1"/>
  <c r="H13" i="15" s="1"/>
  <c r="H12" i="15" a="1"/>
  <c r="H12" i="15" s="1"/>
  <c r="H11" i="15" a="1"/>
  <c r="H11" i="15" s="1"/>
  <c r="H10" i="15" a="1"/>
  <c r="H10" i="15" s="1"/>
  <c r="H9" i="15" a="1"/>
  <c r="H9" i="15" s="1"/>
  <c r="H8" i="15" a="1"/>
  <c r="H8" i="15" s="1"/>
  <c r="H7" i="15" a="1"/>
  <c r="H7" i="15" s="1"/>
  <c r="H6" i="15" a="1"/>
  <c r="H6" i="15" s="1"/>
  <c r="H5" i="15" a="1"/>
  <c r="H5" i="15" s="1"/>
  <c r="H4" i="15" a="1"/>
  <c r="H4" i="15" s="1"/>
  <c r="B9" i="14"/>
  <c r="A9" i="14"/>
  <c r="B6" i="14"/>
  <c r="A6" i="14"/>
  <c r="D14" i="13"/>
  <c r="E14" i="13" s="1"/>
  <c r="C14" i="13"/>
  <c r="C13" i="13"/>
  <c r="D13" i="13" s="1"/>
  <c r="C12" i="13"/>
  <c r="D12" i="13" s="1"/>
  <c r="I11" i="13"/>
  <c r="C11" i="13"/>
  <c r="D11" i="13" s="1"/>
  <c r="E11" i="13" s="1"/>
  <c r="C10" i="13"/>
  <c r="D10" i="13" s="1"/>
  <c r="I7" i="13"/>
  <c r="N6" i="13" a="1"/>
  <c r="N6" i="13" s="1"/>
  <c r="I6" i="13"/>
  <c r="A14" i="12"/>
  <c r="A13" i="12"/>
  <c r="A12" i="12"/>
  <c r="A11" i="12"/>
  <c r="A10" i="12"/>
  <c r="E6" i="12"/>
  <c r="B6" i="12"/>
  <c r="B20" i="11"/>
  <c r="F8" i="11"/>
  <c r="D8" i="11"/>
  <c r="B8" i="11"/>
  <c r="C15" i="10" a="1"/>
  <c r="B18" i="16" a="1"/>
  <c r="A8" i="13" a="1"/>
  <c r="B9" i="11" a="1"/>
  <c r="D9" i="11" a="1"/>
  <c r="B7" i="14" a="1"/>
  <c r="C15" i="15" a="1"/>
  <c r="B7" i="12" a="1"/>
  <c r="E7" i="12" a="1"/>
  <c r="D18" i="13" a="1"/>
  <c r="F9" i="11" a="1"/>
  <c r="A17" i="16" a="1"/>
  <c r="B10" i="14" a="1"/>
  <c r="B18" i="16" l="1"/>
  <c r="A17" i="16"/>
  <c r="E13" i="16" a="1"/>
  <c r="E13" i="16" s="1"/>
  <c r="H9" i="16"/>
  <c r="E6" i="16" a="1"/>
  <c r="E6" i="16" s="1"/>
  <c r="E10" i="16" a="1"/>
  <c r="E10" i="16" s="1"/>
  <c r="C15" i="15"/>
  <c r="B7" i="14"/>
  <c r="B10" i="14"/>
  <c r="A8" i="13"/>
  <c r="D18" i="13"/>
  <c r="E12" i="13"/>
  <c r="B7" i="13"/>
  <c r="E10" i="13"/>
  <c r="I10" i="13"/>
  <c r="E13" i="13"/>
  <c r="I8" i="13" s="1"/>
  <c r="I9" i="13"/>
  <c r="E7" i="12"/>
  <c r="B7" i="12"/>
  <c r="B9" i="11"/>
  <c r="F9" i="11"/>
  <c r="D9" i="11"/>
  <c r="C15" i="10"/>
  <c r="D18" i="5" a="1"/>
  <c r="D18" i="5" l="1"/>
  <c r="B20" i="3" l="1"/>
  <c r="B18" i="6" a="1"/>
  <c r="A17" i="6" a="1"/>
  <c r="B10" i="7" a="1"/>
  <c r="B7" i="7" a="1"/>
  <c r="B7" i="4" a="1"/>
  <c r="F9" i="3" a="1"/>
  <c r="E7" i="4" a="1"/>
  <c r="A8" i="5" a="1"/>
  <c r="B9" i="3" a="1"/>
  <c r="D9" i="3" a="1"/>
  <c r="B18" i="6" l="1"/>
  <c r="A17" i="6"/>
  <c r="B10" i="7"/>
  <c r="B7" i="7"/>
  <c r="A8" i="5"/>
  <c r="E7" i="4"/>
  <c r="B7" i="4"/>
  <c r="D9" i="3"/>
  <c r="F9" i="3"/>
  <c r="B9" i="3"/>
  <c r="K13" i="8"/>
  <c r="L13" i="8" s="1"/>
  <c r="J13" i="8"/>
  <c r="J12" i="8"/>
  <c r="K12" i="8" s="1"/>
  <c r="L12" i="8" s="1"/>
  <c r="J11" i="8"/>
  <c r="K11" i="8" s="1"/>
  <c r="L11" i="8" s="1"/>
  <c r="J10" i="8"/>
  <c r="K10" i="8" s="1"/>
  <c r="L10" i="8" s="1"/>
  <c r="K9" i="8"/>
  <c r="L9" i="8" s="1"/>
  <c r="J9" i="8"/>
  <c r="I7" i="8"/>
  <c r="B12" i="8"/>
  <c r="B11" i="8"/>
  <c r="B10" i="8"/>
  <c r="B9" i="8"/>
  <c r="B8" i="8"/>
  <c r="C5" i="8"/>
  <c r="N6" i="5" a="1"/>
  <c r="N6" i="5" s="1"/>
  <c r="K14" i="6"/>
  <c r="K15" i="6" s="1"/>
  <c r="K16" i="6" s="1"/>
  <c r="H14" i="6"/>
  <c r="H15" i="6" s="1"/>
  <c r="H16" i="6" s="1"/>
  <c r="K7" i="6"/>
  <c r="K8" i="6" s="1"/>
  <c r="K9" i="6" s="1"/>
  <c r="H7" i="6"/>
  <c r="H8" i="6" s="1"/>
  <c r="H9" i="6" s="1"/>
  <c r="A9" i="7"/>
  <c r="A6" i="7"/>
  <c r="C10" i="5"/>
  <c r="D10" i="5" s="1"/>
  <c r="C11" i="5"/>
  <c r="D11" i="5"/>
  <c r="E11" i="5" s="1"/>
  <c r="C12" i="5"/>
  <c r="D12" i="5" s="1"/>
  <c r="C13" i="5"/>
  <c r="D13" i="5" s="1"/>
  <c r="C14" i="5"/>
  <c r="D14" i="5" s="1"/>
  <c r="E14" i="5" s="1"/>
  <c r="A11" i="4"/>
  <c r="A12" i="4"/>
  <c r="A13" i="4"/>
  <c r="A14" i="4"/>
  <c r="A10" i="4"/>
  <c r="E12" i="5" l="1"/>
  <c r="E10" i="5"/>
  <c r="E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<sst xmlns="http://schemas.openxmlformats.org/spreadsheetml/2006/main" count="338" uniqueCount="88">
  <si>
    <t>Power Query</t>
  </si>
  <si>
    <t>EMT 1618</t>
  </si>
  <si>
    <t>Excel</t>
  </si>
  <si>
    <t>INDEX
MATCH
in 5 minutes</t>
  </si>
  <si>
    <t>MATCH looks up an item and reports the relative Position of an item in a list.</t>
  </si>
  <si>
    <r>
      <t xml:space="preserve">INDEX &amp; MATCH look up an item and returns a single item </t>
    </r>
    <r>
      <rPr>
        <b/>
        <sz val="14"/>
        <color theme="0"/>
        <rFont val="Calibri"/>
        <family val="2"/>
        <scheme val="minor"/>
      </rPr>
      <t>or</t>
    </r>
    <r>
      <rPr>
        <sz val="11"/>
        <color theme="0"/>
        <rFont val="Calibri"/>
        <family val="2"/>
        <scheme val="minor"/>
      </rPr>
      <t xml:space="preserve"> a full colum or row of items.</t>
    </r>
  </si>
  <si>
    <t>Lookup Value</t>
  </si>
  <si>
    <t>Position of Lookup Value</t>
  </si>
  <si>
    <t>Exact</t>
  </si>
  <si>
    <t>Approx. Ascending</t>
  </si>
  <si>
    <t>Approx. Descending</t>
  </si>
  <si>
    <t>Bellen</t>
  </si>
  <si>
    <t>Carlota</t>
  </si>
  <si>
    <t>Quad</t>
  </si>
  <si>
    <t>Yanaki</t>
  </si>
  <si>
    <t>Product Names</t>
  </si>
  <si>
    <t>Taxable Income</t>
  </si>
  <si>
    <t>Aspen</t>
  </si>
  <si>
    <t>Drain Pipe Size  ('')</t>
  </si>
  <si>
    <t>Search for first</t>
  </si>
  <si>
    <t>Biggest, then Jump</t>
  </si>
  <si>
    <t>Back One Row</t>
  </si>
  <si>
    <t>Smallest, then Jump</t>
  </si>
  <si>
    <t>Search for the exact</t>
  </si>
  <si>
    <t>ID</t>
  </si>
  <si>
    <t>Price</t>
  </si>
  <si>
    <t>Land Square Footage</t>
  </si>
  <si>
    <t>To Get Price</t>
  </si>
  <si>
    <t>To Get Footage</t>
  </si>
  <si>
    <t>Product/Quantity</t>
  </si>
  <si>
    <t>Prices</t>
  </si>
  <si>
    <t>Product</t>
  </si>
  <si>
    <t>Pipe Size</t>
  </si>
  <si>
    <t>Quatity</t>
  </si>
  <si>
    <t>Jan</t>
  </si>
  <si>
    <t>Feb</t>
  </si>
  <si>
    <t>Mar</t>
  </si>
  <si>
    <t>Apr</t>
  </si>
  <si>
    <t>Unit Sales</t>
  </si>
  <si>
    <t>Month</t>
  </si>
  <si>
    <t>Lookup Row</t>
  </si>
  <si>
    <t>Lookup Column</t>
  </si>
  <si>
    <t>Product/Month</t>
  </si>
  <si>
    <t>Bellen Price</t>
  </si>
  <si>
    <t>Carlota Price</t>
  </si>
  <si>
    <t>Quad Price</t>
  </si>
  <si>
    <t>Aspen Price</t>
  </si>
  <si>
    <t>Date</t>
  </si>
  <si>
    <t>Product #</t>
  </si>
  <si>
    <t>Units</t>
  </si>
  <si>
    <t>7) Copy Two-way lookup formula</t>
  </si>
  <si>
    <t>Random pick name:</t>
  </si>
  <si>
    <t>Table</t>
  </si>
  <si>
    <t>EMT 778</t>
  </si>
  <si>
    <r>
      <t xml:space="preserve">INDEX &amp;
MATCH
</t>
    </r>
    <r>
      <rPr>
        <b/>
        <sz val="75"/>
        <color theme="1"/>
        <rFont val="Calibri"/>
        <family val="2"/>
        <scheme val="minor"/>
      </rPr>
      <t xml:space="preserve">  The Full Story</t>
    </r>
  </si>
  <si>
    <t>characters from the</t>
  </si>
  <si>
    <t>EACH VENDOR SUBMITS A BID FOR EACH PRODUCT</t>
  </si>
  <si>
    <t>Granger</t>
  </si>
  <si>
    <t>Amazon</t>
  </si>
  <si>
    <t>Walmart</t>
  </si>
  <si>
    <t>Harbor</t>
  </si>
  <si>
    <t>Lowes</t>
  </si>
  <si>
    <t>Vendor With Low Bid?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</si>
  <si>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</si>
  <si>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</si>
  <si>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</si>
  <si>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</si>
  <si>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</si>
  <si>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</si>
  <si>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</si>
  <si>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</si>
  <si>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</si>
  <si>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</si>
  <si>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INDEX
MATCH
in 10 minutes</t>
  </si>
  <si>
    <r>
      <t xml:space="preserve">INDEX &amp;
MATCH
</t>
    </r>
    <r>
      <rPr>
        <b/>
        <sz val="75"/>
        <color theme="1"/>
        <rFont val="Calibri"/>
        <family val="2"/>
        <scheme val="minor"/>
      </rPr>
      <t xml:space="preserve">  in 10 minutes</t>
    </r>
  </si>
  <si>
    <t>1) MATCH for Exact Match Lookup, [match_type] = 0</t>
  </si>
  <si>
    <t>2) MATCH for Approximate Match Lookup with values Sorted Ascending, [match_type] = 1 or omitted</t>
  </si>
  <si>
    <t>3) MATCH for Approximate Match Lookup with values Sorted Descending, [match_type] = - 1</t>
  </si>
  <si>
    <t>4) INDEX &amp; MATCH to do One-way lookup to retrieve a single value in a column to the left of the lookup value.</t>
  </si>
  <si>
    <t>5) INDEX &amp; MATCH to do One-way lookup to retrieve a single value in a column to the left of the lookup value when lookup values are sorted biggest to smallest.</t>
  </si>
  <si>
    <t>6) INDEX &amp; MATCH to do Two-way lookup to retrieve a single value</t>
  </si>
  <si>
    <t>8) INDEX &amp; MATCH to do Two-way lookup to retrieve a full column</t>
  </si>
  <si>
    <t>9) INDEX &amp; MATCH to do Two-way lookup to retrieve a full row</t>
  </si>
  <si>
    <t>10) INDEX &amp; MATCH to do Lookup an item from multiple tables</t>
  </si>
  <si>
    <t>11) MATCH to get Table Number</t>
  </si>
  <si>
    <t>12) INDEX &amp; MATCH to do Lookup Columns Headers</t>
  </si>
  <si>
    <t>EMT 1316</t>
  </si>
  <si>
    <r>
      <t xml:space="preserve">Multiple Lookup Tables
</t>
    </r>
    <r>
      <rPr>
        <b/>
        <sz val="75"/>
        <color theme="1"/>
        <rFont val="Calibri"/>
        <family val="2"/>
        <scheme val="minor"/>
      </rPr>
      <t xml:space="preserve">  The Full Story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</si>
</sst>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&quot;''&quot;"/>
    <numFmt numFmtId="165" formatCode="m/d/yyyy;@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95"/>
      <color rgb="FFFF0000"/>
      <name val="Calibri"/>
      <family val="2"/>
      <scheme val="minor"/>
    </font>
    <font>
      <b/>
      <sz val="69"/>
      <color rgb="FFFF0000"/>
      <name val="Calibri"/>
      <family val="2"/>
      <scheme val="minor"/>
    </font>
    <font>
      <b/>
      <sz val="7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236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3" fillId="5" borderId="0" xfId="0" applyFont="1" applyFill="1" applyAlignment="1">
      <alignment horizontal="left" indent="1"/>
    </xf>
    <xf numFmtId="0" fontId="4" fillId="6" borderId="0" xfId="0" applyFont="1" applyFill="1" applyAlignment="1">
      <alignment horizontal="center" vertical="center"/>
    </xf>
    <xf numFmtId="0" fontId="0" fillId="7" borderId="0" xfId="0" applyFill="1"/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0" fillId="2" borderId="4" xfId="0" applyFill="1" applyBorder="1"/>
    <xf numFmtId="0" fontId="0" fillId="0" borderId="4" xfId="0" applyBorder="1"/>
    <xf numFmtId="0" fontId="1" fillId="9" borderId="4" xfId="0" applyFont="1" applyFill="1" applyBorder="1"/>
    <xf numFmtId="0" fontId="0" fillId="10" borderId="4" xfId="0" applyFill="1" applyBorder="1"/>
    <xf numFmtId="0" fontId="9" fillId="0" borderId="0" xfId="0" applyFont="1"/>
    <xf numFmtId="0" fontId="9" fillId="0" borderId="4" xfId="0" applyFont="1" applyBorder="1"/>
    <xf numFmtId="164" fontId="0" fillId="0" borderId="4" xfId="0" applyNumberFormat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1" fillId="9" borderId="5" xfId="0" applyFont="1" applyFill="1" applyBorder="1"/>
    <xf numFmtId="3" fontId="0" fillId="0" borderId="4" xfId="0" applyNumberFormat="1" applyBorder="1"/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11" borderId="4" xfId="0" applyFill="1" applyBorder="1"/>
    <xf numFmtId="0" fontId="0" fillId="0" borderId="4" xfId="0" applyFill="1" applyBorder="1"/>
    <xf numFmtId="165" fontId="0" fillId="0" borderId="4" xfId="0" applyNumberFormat="1" applyBorder="1"/>
    <xf numFmtId="0" fontId="2" fillId="3" borderId="0" xfId="0" applyFont="1" applyFill="1" applyAlignment="1">
      <alignment horizontal="center" vertical="center"/>
    </xf>
    <xf numFmtId="0" fontId="0" fillId="12" borderId="0" xfId="0" applyFill="1"/>
    <xf numFmtId="0" fontId="0" fillId="0" borderId="0" xfId="0" applyAlignment="1">
      <alignment horizontal="left" indent="6"/>
    </xf>
    <xf numFmtId="0" fontId="0" fillId="0" borderId="0" xfId="0" applyAlignment="1">
      <alignment horizontal="left" indent="9"/>
    </xf>
    <xf numFmtId="0" fontId="9" fillId="10" borderId="4" xfId="0" applyFont="1" applyFill="1" applyBorder="1"/>
    <xf numFmtId="0" fontId="9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" fillId="13" borderId="4" xfId="0" applyFont="1" applyFill="1" applyBorder="1"/>
    <xf numFmtId="0" fontId="1" fillId="7" borderId="4" xfId="0" applyFont="1" applyFill="1" applyBorder="1"/>
    <xf numFmtId="0" fontId="1" fillId="14" borderId="4" xfId="0" applyFont="1" applyFill="1" applyBorder="1"/>
    <xf numFmtId="2" fontId="11" fillId="0" borderId="4" xfId="1" applyNumberFormat="1" applyFont="1" applyFill="1" applyBorder="1"/>
    <xf numFmtId="0" fontId="0" fillId="0" borderId="0" xfId="0" applyAlignment="1">
      <alignment vertical="center"/>
    </xf>
    <xf numFmtId="0" fontId="5" fillId="4" borderId="0" xfId="0" applyFont="1" applyFill="1" applyAlignment="1">
      <alignment horizontal="left" vertical="top" wrapText="1" indent="2"/>
    </xf>
    <xf numFmtId="0" fontId="6" fillId="4" borderId="0" xfId="0" applyFont="1" applyFill="1" applyAlignment="1">
      <alignment horizontal="left" vertical="top" wrapText="1" indent="2"/>
    </xf>
    <xf numFmtId="0" fontId="0" fillId="13" borderId="0" xfId="0" applyFill="1"/>
  </cellXfs>
  <cellStyles count="2">
    <cellStyle name="Currency" xfId="1" builtinId="4"/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00FF"/>
      <color rgb="FFCCFFCC"/>
      <color rgb="FFFFFFCC"/>
      <color rgb="FF223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emf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15.emf"/><Relationship Id="rId2" Type="http://schemas.openxmlformats.org/officeDocument/2006/relationships/image" Target="../media/image2.jpeg"/><Relationship Id="rId1" Type="http://schemas.openxmlformats.org/officeDocument/2006/relationships/image" Target="../media/image13.emf"/><Relationship Id="rId6" Type="http://schemas.openxmlformats.org/officeDocument/2006/relationships/image" Target="../media/image14.emf"/><Relationship Id="rId5" Type="http://schemas.openxmlformats.org/officeDocument/2006/relationships/image" Target="../media/image5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15.emf"/><Relationship Id="rId2" Type="http://schemas.openxmlformats.org/officeDocument/2006/relationships/image" Target="../media/image2.jpeg"/><Relationship Id="rId1" Type="http://schemas.openxmlformats.org/officeDocument/2006/relationships/image" Target="../media/image19.emf"/><Relationship Id="rId6" Type="http://schemas.openxmlformats.org/officeDocument/2006/relationships/image" Target="../media/image20.emf"/><Relationship Id="rId5" Type="http://schemas.openxmlformats.org/officeDocument/2006/relationships/image" Target="../media/image5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54430</xdr:colOff>
          <xdr:row>6</xdr:row>
          <xdr:rowOff>27215</xdr:rowOff>
        </xdr:from>
        <xdr:to>
          <xdr:col>27</xdr:col>
          <xdr:colOff>664030</xdr:colOff>
          <xdr:row>7</xdr:row>
          <xdr:rowOff>27215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2F1280C3-7668-4F92-A86B-8C38BCB2C29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36" spid="_x0000_s9373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r="8983" b="20343"/>
            <a:stretch>
              <a:fillRect/>
            </a:stretch>
          </xdr:blipFill>
          <xdr:spPr bwMode="auto">
            <a:xfrm>
              <a:off x="14246680" y="1170215"/>
              <a:ext cx="60960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14</xdr:col>
      <xdr:colOff>509710</xdr:colOff>
      <xdr:row>6</xdr:row>
      <xdr:rowOff>17659</xdr:rowOff>
    </xdr:from>
    <xdr:ext cx="2221808" cy="3010785"/>
    <xdr:pic>
      <xdr:nvPicPr>
        <xdr:cNvPr id="3" name="Picture 2">
          <a:extLst>
            <a:ext uri="{FF2B5EF4-FFF2-40B4-BE49-F238E27FC236}">
              <a16:creationId xmlns:a16="http://schemas.microsoft.com/office/drawing/2014/main" id="{D275FE4D-26BE-471E-B8BA-2207644E8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0635" y="1160659"/>
          <a:ext cx="2221808" cy="3010785"/>
        </a:xfrm>
        <a:prstGeom prst="rect">
          <a:avLst/>
        </a:prstGeom>
      </xdr:spPr>
    </xdr:pic>
    <xdr:clientData/>
  </xdr:oneCellAnchor>
  <xdr:oneCellAnchor>
    <xdr:from>
      <xdr:col>27</xdr:col>
      <xdr:colOff>995413</xdr:colOff>
      <xdr:row>56</xdr:row>
      <xdr:rowOff>110436</xdr:rowOff>
    </xdr:from>
    <xdr:ext cx="2221808" cy="3010785"/>
    <xdr:pic>
      <xdr:nvPicPr>
        <xdr:cNvPr id="4" name="Picture 3">
          <a:extLst>
            <a:ext uri="{FF2B5EF4-FFF2-40B4-BE49-F238E27FC236}">
              <a16:creationId xmlns:a16="http://schemas.microsoft.com/office/drawing/2014/main" id="{8D937154-EE6F-477D-9CFB-4D80D0017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7663" y="11902386"/>
          <a:ext cx="2221808" cy="3010785"/>
        </a:xfrm>
        <a:prstGeom prst="rect">
          <a:avLst/>
        </a:prstGeom>
      </xdr:spPr>
    </xdr:pic>
    <xdr:clientData/>
  </xdr:oneCellAnchor>
  <xdr:oneCellAnchor>
    <xdr:from>
      <xdr:col>25</xdr:col>
      <xdr:colOff>125940</xdr:colOff>
      <xdr:row>66</xdr:row>
      <xdr:rowOff>64803</xdr:rowOff>
    </xdr:from>
    <xdr:ext cx="1112225" cy="1112198"/>
    <xdr:pic>
      <xdr:nvPicPr>
        <xdr:cNvPr id="5" name="Picture 4">
          <a:extLst>
            <a:ext uri="{FF2B5EF4-FFF2-40B4-BE49-F238E27FC236}">
              <a16:creationId xmlns:a16="http://schemas.microsoft.com/office/drawing/2014/main" id="{E64EE39C-3242-484E-9693-9E834DF4B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990" y="13761753"/>
          <a:ext cx="1112225" cy="1112198"/>
        </a:xfrm>
        <a:prstGeom prst="rect">
          <a:avLst/>
        </a:prstGeom>
      </xdr:spPr>
    </xdr:pic>
    <xdr:clientData/>
  </xdr:oneCellAnchor>
  <xdr:twoCellAnchor>
    <xdr:from>
      <xdr:col>11</xdr:col>
      <xdr:colOff>286243</xdr:colOff>
      <xdr:row>13</xdr:row>
      <xdr:rowOff>167075</xdr:rowOff>
    </xdr:from>
    <xdr:to>
      <xdr:col>14</xdr:col>
      <xdr:colOff>237959</xdr:colOff>
      <xdr:row>20</xdr:row>
      <xdr:rowOff>73640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0907C82-F661-471B-A456-0604F9260044}"/>
            </a:ext>
          </a:extLst>
        </xdr:cNvPr>
        <xdr:cNvGrpSpPr/>
      </xdr:nvGrpSpPr>
      <xdr:grpSpPr>
        <a:xfrm>
          <a:off x="5858368" y="2643575"/>
          <a:ext cx="1780516" cy="1240065"/>
          <a:chOff x="7305930" y="978700"/>
          <a:chExt cx="1767069" cy="124006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F52B888-4780-480A-A235-5ED1203E3D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5930" y="978700"/>
            <a:ext cx="1264875" cy="1240065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B787BAEB-2F17-4DCE-87E1-A9C2F0A23E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1368" y="1085965"/>
            <a:ext cx="1011631" cy="1013747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305469</xdr:colOff>
      <xdr:row>60</xdr:row>
      <xdr:rowOff>94013</xdr:rowOff>
    </xdr:from>
    <xdr:to>
      <xdr:col>11</xdr:col>
      <xdr:colOff>330405</xdr:colOff>
      <xdr:row>78</xdr:row>
      <xdr:rowOff>373269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98B267-32CB-4695-8F9D-AF108E24C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394" y="12647963"/>
          <a:ext cx="4292136" cy="37082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353785</xdr:colOff>
          <xdr:row>0</xdr:row>
          <xdr:rowOff>149679</xdr:rowOff>
        </xdr:from>
        <xdr:to>
          <xdr:col>7</xdr:col>
          <xdr:colOff>208109</xdr:colOff>
          <xdr:row>4</xdr:row>
          <xdr:rowOff>26414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E106B509-4BF7-4A9B-BEFC-52842ADA78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44" spid="_x0000_s937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53785" y="149679"/>
              <a:ext cx="2969559" cy="63873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176893</xdr:colOff>
          <xdr:row>34</xdr:row>
          <xdr:rowOff>176891</xdr:rowOff>
        </xdr:from>
        <xdr:to>
          <xdr:col>27</xdr:col>
          <xdr:colOff>2739118</xdr:colOff>
          <xdr:row>39</xdr:row>
          <xdr:rowOff>91166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8ECE918E-8C6C-4A9A-8760-DE5A986BACB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C$47" spid="_x0000_s937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3149943" y="6653891"/>
              <a:ext cx="3781425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</xdr:col>
      <xdr:colOff>457201</xdr:colOff>
      <xdr:row>126</xdr:row>
      <xdr:rowOff>95250</xdr:rowOff>
    </xdr:from>
    <xdr:to>
      <xdr:col>13</xdr:col>
      <xdr:colOff>114300</xdr:colOff>
      <xdr:row>132</xdr:row>
      <xdr:rowOff>13844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2D1E129-1D88-4826-9402-A15D4CE5E0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267"/>
        <a:stretch/>
      </xdr:blipFill>
      <xdr:spPr>
        <a:xfrm>
          <a:off x="1762126" y="25622250"/>
          <a:ext cx="5143499" cy="1061594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  <xdr:twoCellAnchor editAs="oneCell">
    <xdr:from>
      <xdr:col>2</xdr:col>
      <xdr:colOff>104775</xdr:colOff>
      <xdr:row>133</xdr:row>
      <xdr:rowOff>47625</xdr:rowOff>
    </xdr:from>
    <xdr:to>
      <xdr:col>16</xdr:col>
      <xdr:colOff>254894</xdr:colOff>
      <xdr:row>137</xdr:row>
      <xdr:rowOff>28575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5CDEBA-3FBC-492C-9C06-CD2898BED3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36" t="38583"/>
        <a:stretch/>
      </xdr:blipFill>
      <xdr:spPr>
        <a:xfrm>
          <a:off x="952500" y="26908125"/>
          <a:ext cx="7922519" cy="742950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11</xdr:col>
      <xdr:colOff>257175</xdr:colOff>
      <xdr:row>125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72BA90-E9B2-4FC6-81BB-4FAF2E234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24384000"/>
          <a:ext cx="4524375" cy="1009650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54430</xdr:colOff>
          <xdr:row>6</xdr:row>
          <xdr:rowOff>27215</xdr:rowOff>
        </xdr:from>
        <xdr:to>
          <xdr:col>27</xdr:col>
          <xdr:colOff>664030</xdr:colOff>
          <xdr:row>7</xdr:row>
          <xdr:rowOff>27215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4955EF0-D8F4-4166-B01C-088E97029A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36" spid="_x0000_s24583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r="8983" b="20343"/>
            <a:stretch>
              <a:fillRect/>
            </a:stretch>
          </xdr:blipFill>
          <xdr:spPr bwMode="auto">
            <a:xfrm>
              <a:off x="14246680" y="1170215"/>
              <a:ext cx="60960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14</xdr:col>
      <xdr:colOff>599357</xdr:colOff>
      <xdr:row>12</xdr:row>
      <xdr:rowOff>129718</xdr:rowOff>
    </xdr:from>
    <xdr:ext cx="2221808" cy="3010785"/>
    <xdr:pic>
      <xdr:nvPicPr>
        <xdr:cNvPr id="3" name="Picture 2">
          <a:extLst>
            <a:ext uri="{FF2B5EF4-FFF2-40B4-BE49-F238E27FC236}">
              <a16:creationId xmlns:a16="http://schemas.microsoft.com/office/drawing/2014/main" id="{21BC3942-9C09-4992-8F06-D8D12E195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0416" y="2415718"/>
          <a:ext cx="2221808" cy="3010785"/>
        </a:xfrm>
        <a:prstGeom prst="rect">
          <a:avLst/>
        </a:prstGeom>
      </xdr:spPr>
    </xdr:pic>
    <xdr:clientData/>
  </xdr:oneCellAnchor>
  <xdr:oneCellAnchor>
    <xdr:from>
      <xdr:col>27</xdr:col>
      <xdr:colOff>995413</xdr:colOff>
      <xdr:row>56</xdr:row>
      <xdr:rowOff>110436</xdr:rowOff>
    </xdr:from>
    <xdr:ext cx="2221808" cy="3010785"/>
    <xdr:pic>
      <xdr:nvPicPr>
        <xdr:cNvPr id="4" name="Picture 3">
          <a:extLst>
            <a:ext uri="{FF2B5EF4-FFF2-40B4-BE49-F238E27FC236}">
              <a16:creationId xmlns:a16="http://schemas.microsoft.com/office/drawing/2014/main" id="{18367498-D75B-416B-8471-0867F880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7663" y="11902386"/>
          <a:ext cx="2221808" cy="3010785"/>
        </a:xfrm>
        <a:prstGeom prst="rect">
          <a:avLst/>
        </a:prstGeom>
      </xdr:spPr>
    </xdr:pic>
    <xdr:clientData/>
  </xdr:oneCellAnchor>
  <xdr:oneCellAnchor>
    <xdr:from>
      <xdr:col>25</xdr:col>
      <xdr:colOff>125940</xdr:colOff>
      <xdr:row>66</xdr:row>
      <xdr:rowOff>64803</xdr:rowOff>
    </xdr:from>
    <xdr:ext cx="1112225" cy="1112198"/>
    <xdr:pic>
      <xdr:nvPicPr>
        <xdr:cNvPr id="5" name="Picture 4">
          <a:extLst>
            <a:ext uri="{FF2B5EF4-FFF2-40B4-BE49-F238E27FC236}">
              <a16:creationId xmlns:a16="http://schemas.microsoft.com/office/drawing/2014/main" id="{2BCD263C-A7C7-487B-98FA-290104209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990" y="13761753"/>
          <a:ext cx="1112225" cy="1112198"/>
        </a:xfrm>
        <a:prstGeom prst="rect">
          <a:avLst/>
        </a:prstGeom>
      </xdr:spPr>
    </xdr:pic>
    <xdr:clientData/>
  </xdr:oneCellAnchor>
  <xdr:twoCellAnchor>
    <xdr:from>
      <xdr:col>10</xdr:col>
      <xdr:colOff>481853</xdr:colOff>
      <xdr:row>13</xdr:row>
      <xdr:rowOff>78442</xdr:rowOff>
    </xdr:from>
    <xdr:to>
      <xdr:col>14</xdr:col>
      <xdr:colOff>249165</xdr:colOff>
      <xdr:row>21</xdr:row>
      <xdr:rowOff>28817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0446A6D-8EF7-486A-B627-C220D0F63241}"/>
            </a:ext>
          </a:extLst>
        </xdr:cNvPr>
        <xdr:cNvGrpSpPr/>
      </xdr:nvGrpSpPr>
      <xdr:grpSpPr>
        <a:xfrm>
          <a:off x="5444378" y="2554942"/>
          <a:ext cx="2205712" cy="1474375"/>
          <a:chOff x="7305930" y="978700"/>
          <a:chExt cx="1755863" cy="124006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B6FD5AA-B963-486F-AAB1-29AF44825B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5930" y="978700"/>
            <a:ext cx="1264875" cy="1240065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E772BF79-EE4C-4F0E-AF6A-681705F7C7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0162" y="1085965"/>
            <a:ext cx="1011631" cy="1013747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305469</xdr:colOff>
      <xdr:row>60</xdr:row>
      <xdr:rowOff>94013</xdr:rowOff>
    </xdr:from>
    <xdr:to>
      <xdr:col>11</xdr:col>
      <xdr:colOff>330405</xdr:colOff>
      <xdr:row>78</xdr:row>
      <xdr:rowOff>373269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74D8DC-D2F7-4056-97C1-220C29EC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394" y="12647963"/>
          <a:ext cx="4292136" cy="37082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353785</xdr:colOff>
          <xdr:row>0</xdr:row>
          <xdr:rowOff>149679</xdr:rowOff>
        </xdr:from>
        <xdr:to>
          <xdr:col>7</xdr:col>
          <xdr:colOff>208109</xdr:colOff>
          <xdr:row>4</xdr:row>
          <xdr:rowOff>26414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109536FF-20E6-4689-AE44-A5F1EE59BE0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44" spid="_x0000_s2458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53785" y="149679"/>
              <a:ext cx="2988049" cy="63873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176893</xdr:colOff>
          <xdr:row>34</xdr:row>
          <xdr:rowOff>176891</xdr:rowOff>
        </xdr:from>
        <xdr:to>
          <xdr:col>27</xdr:col>
          <xdr:colOff>2739118</xdr:colOff>
          <xdr:row>39</xdr:row>
          <xdr:rowOff>91166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BC4CA9D4-31CD-4F40-BFAA-D01BF7A40E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C$47" spid="_x0000_s2458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3149943" y="6653891"/>
              <a:ext cx="3781425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</xdr:col>
      <xdr:colOff>457201</xdr:colOff>
      <xdr:row>126</xdr:row>
      <xdr:rowOff>95250</xdr:rowOff>
    </xdr:from>
    <xdr:to>
      <xdr:col>13</xdr:col>
      <xdr:colOff>114300</xdr:colOff>
      <xdr:row>132</xdr:row>
      <xdr:rowOff>13844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8934-70F7-4530-B459-D7C00CAC42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267"/>
        <a:stretch/>
      </xdr:blipFill>
      <xdr:spPr>
        <a:xfrm>
          <a:off x="1762126" y="25622250"/>
          <a:ext cx="5143499" cy="1061594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  <xdr:twoCellAnchor editAs="oneCell">
    <xdr:from>
      <xdr:col>2</xdr:col>
      <xdr:colOff>104775</xdr:colOff>
      <xdr:row>133</xdr:row>
      <xdr:rowOff>47625</xdr:rowOff>
    </xdr:from>
    <xdr:to>
      <xdr:col>16</xdr:col>
      <xdr:colOff>254894</xdr:colOff>
      <xdr:row>137</xdr:row>
      <xdr:rowOff>28575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17147B4-D06D-4783-99CF-28AB2ACB3F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36" t="38583"/>
        <a:stretch/>
      </xdr:blipFill>
      <xdr:spPr>
        <a:xfrm>
          <a:off x="952500" y="26908125"/>
          <a:ext cx="7922519" cy="742950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11</xdr:col>
      <xdr:colOff>257175</xdr:colOff>
      <xdr:row>125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BEFEE5-3ED3-41E9-A0A5-BBB347778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24384000"/>
          <a:ext cx="4524375" cy="1009650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54430</xdr:colOff>
          <xdr:row>6</xdr:row>
          <xdr:rowOff>27215</xdr:rowOff>
        </xdr:from>
        <xdr:to>
          <xdr:col>32</xdr:col>
          <xdr:colOff>231322</xdr:colOff>
          <xdr:row>30</xdr:row>
          <xdr:rowOff>0</xdr:rowOff>
        </xdr:to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65BA171B-133A-4ED5-AC53-A6A266364B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36" spid="_x0000_s1292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r="8983" b="20343"/>
            <a:stretch>
              <a:fillRect/>
            </a:stretch>
          </xdr:blipFill>
          <xdr:spPr bwMode="auto">
            <a:xfrm>
              <a:off x="14328323" y="1170215"/>
              <a:ext cx="8368392" cy="454478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14</xdr:col>
      <xdr:colOff>509710</xdr:colOff>
      <xdr:row>6</xdr:row>
      <xdr:rowOff>17659</xdr:rowOff>
    </xdr:from>
    <xdr:ext cx="2221808" cy="3010785"/>
    <xdr:pic>
      <xdr:nvPicPr>
        <xdr:cNvPr id="2" name="Picture 1">
          <a:extLst>
            <a:ext uri="{FF2B5EF4-FFF2-40B4-BE49-F238E27FC236}">
              <a16:creationId xmlns:a16="http://schemas.microsoft.com/office/drawing/2014/main" id="{A88FA958-9607-4227-85FE-B26A91A4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2817" y="1160659"/>
          <a:ext cx="2221808" cy="3010785"/>
        </a:xfrm>
        <a:prstGeom prst="rect">
          <a:avLst/>
        </a:prstGeom>
      </xdr:spPr>
    </xdr:pic>
    <xdr:clientData/>
  </xdr:oneCellAnchor>
  <xdr:oneCellAnchor>
    <xdr:from>
      <xdr:col>27</xdr:col>
      <xdr:colOff>995413</xdr:colOff>
      <xdr:row>56</xdr:row>
      <xdr:rowOff>110436</xdr:rowOff>
    </xdr:from>
    <xdr:ext cx="2221808" cy="3010785"/>
    <xdr:pic>
      <xdr:nvPicPr>
        <xdr:cNvPr id="3" name="Picture 2">
          <a:extLst>
            <a:ext uri="{FF2B5EF4-FFF2-40B4-BE49-F238E27FC236}">
              <a16:creationId xmlns:a16="http://schemas.microsoft.com/office/drawing/2014/main" id="{06E05E1D-8177-49AB-AC55-8D6865D8B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7663" y="11226111"/>
          <a:ext cx="2221808" cy="3010785"/>
        </a:xfrm>
        <a:prstGeom prst="rect">
          <a:avLst/>
        </a:prstGeom>
      </xdr:spPr>
    </xdr:pic>
    <xdr:clientData/>
  </xdr:oneCellAnchor>
  <xdr:oneCellAnchor>
    <xdr:from>
      <xdr:col>25</xdr:col>
      <xdr:colOff>125940</xdr:colOff>
      <xdr:row>66</xdr:row>
      <xdr:rowOff>64803</xdr:rowOff>
    </xdr:from>
    <xdr:ext cx="1112225" cy="1112198"/>
    <xdr:pic>
      <xdr:nvPicPr>
        <xdr:cNvPr id="4" name="Picture 3">
          <a:extLst>
            <a:ext uri="{FF2B5EF4-FFF2-40B4-BE49-F238E27FC236}">
              <a16:creationId xmlns:a16="http://schemas.microsoft.com/office/drawing/2014/main" id="{36FCCD4B-17B9-41CC-9D2F-DC4867925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8990" y="13085478"/>
          <a:ext cx="1112225" cy="1112198"/>
        </a:xfrm>
        <a:prstGeom prst="rect">
          <a:avLst/>
        </a:prstGeom>
      </xdr:spPr>
    </xdr:pic>
    <xdr:clientData/>
  </xdr:oneCellAnchor>
  <xdr:twoCellAnchor>
    <xdr:from>
      <xdr:col>11</xdr:col>
      <xdr:colOff>286243</xdr:colOff>
      <xdr:row>13</xdr:row>
      <xdr:rowOff>167075</xdr:rowOff>
    </xdr:from>
    <xdr:to>
      <xdr:col>14</xdr:col>
      <xdr:colOff>237959</xdr:colOff>
      <xdr:row>20</xdr:row>
      <xdr:rowOff>73640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3D43939-4FA7-4459-8B0F-D909D5B86CBB}"/>
            </a:ext>
          </a:extLst>
        </xdr:cNvPr>
        <xdr:cNvGrpSpPr/>
      </xdr:nvGrpSpPr>
      <xdr:grpSpPr>
        <a:xfrm>
          <a:off x="5858368" y="2643575"/>
          <a:ext cx="1780516" cy="1240065"/>
          <a:chOff x="7305930" y="978700"/>
          <a:chExt cx="1767069" cy="124006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2D1AAF66-64C4-43ED-B487-CB11F5D625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05930" y="978700"/>
            <a:ext cx="1264875" cy="1240065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6FA132A-40D7-4347-B358-4CD2C0666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1368" y="1085965"/>
            <a:ext cx="1011631" cy="1013747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305469</xdr:colOff>
      <xdr:row>60</xdr:row>
      <xdr:rowOff>94013</xdr:rowOff>
    </xdr:from>
    <xdr:to>
      <xdr:col>11</xdr:col>
      <xdr:colOff>330405</xdr:colOff>
      <xdr:row>78</xdr:row>
      <xdr:rowOff>373269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C4021C-7D70-4048-BD88-8829A03F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362" y="12653406"/>
          <a:ext cx="4311186" cy="37082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39460</xdr:colOff>
          <xdr:row>0</xdr:row>
          <xdr:rowOff>149679</xdr:rowOff>
        </xdr:from>
        <xdr:to>
          <xdr:col>8</xdr:col>
          <xdr:colOff>569279</xdr:colOff>
          <xdr:row>5</xdr:row>
          <xdr:rowOff>13607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6D68D2EA-4DF7-4168-B8E7-F69327D847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44" spid="_x0000_s129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63335" y="149679"/>
              <a:ext cx="3749269" cy="81642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176893</xdr:colOff>
          <xdr:row>34</xdr:row>
          <xdr:rowOff>176891</xdr:rowOff>
        </xdr:from>
        <xdr:to>
          <xdr:col>28</xdr:col>
          <xdr:colOff>1424861</xdr:colOff>
          <xdr:row>41</xdr:row>
          <xdr:rowOff>95248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AA978770-627C-44C5-9C96-F3AB4B06265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C$47" spid="_x0000_s129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3226143" y="6653891"/>
              <a:ext cx="5438968" cy="12518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</xdr:col>
      <xdr:colOff>457201</xdr:colOff>
      <xdr:row>126</xdr:row>
      <xdr:rowOff>95250</xdr:rowOff>
    </xdr:from>
    <xdr:to>
      <xdr:col>13</xdr:col>
      <xdr:colOff>114300</xdr:colOff>
      <xdr:row>132</xdr:row>
      <xdr:rowOff>13844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35FDC9-DC3B-43E6-9981-7C057DCFA8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267"/>
        <a:stretch/>
      </xdr:blipFill>
      <xdr:spPr>
        <a:xfrm>
          <a:off x="1762126" y="25622250"/>
          <a:ext cx="5143499" cy="1061594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  <xdr:twoCellAnchor editAs="oneCell">
    <xdr:from>
      <xdr:col>2</xdr:col>
      <xdr:colOff>104775</xdr:colOff>
      <xdr:row>133</xdr:row>
      <xdr:rowOff>47625</xdr:rowOff>
    </xdr:from>
    <xdr:to>
      <xdr:col>16</xdr:col>
      <xdr:colOff>254894</xdr:colOff>
      <xdr:row>137</xdr:row>
      <xdr:rowOff>28575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1B28022-152B-4457-B1D5-B06AACE988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36" t="38583"/>
        <a:stretch/>
      </xdr:blipFill>
      <xdr:spPr>
        <a:xfrm>
          <a:off x="952500" y="26908125"/>
          <a:ext cx="7922519" cy="742950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11</xdr:col>
      <xdr:colOff>257175</xdr:colOff>
      <xdr:row>125</xdr:row>
      <xdr:rowOff>57150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3B960EF-F8BD-4D08-8EAC-99C218C4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24384000"/>
          <a:ext cx="4524375" cy="1009650"/>
        </a:xfrm>
        <a:prstGeom prst="rect">
          <a:avLst/>
        </a:prstGeom>
        <a:ln w="25400">
          <a:solidFill>
            <a:schemeClr val="tx1">
              <a:lumMod val="95000"/>
              <a:lumOff val="5000"/>
            </a:schemeClr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1534025</xdr:colOff>
      <xdr:row>14</xdr:row>
      <xdr:rowOff>30079</xdr:rowOff>
    </xdr:from>
    <xdr:to>
      <xdr:col>5</xdr:col>
      <xdr:colOff>10025</xdr:colOff>
      <xdr:row>15</xdr:row>
      <xdr:rowOff>67679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E83F55EB-DB67-4BE1-A816-D5192399FD75}"/>
            </a:ext>
          </a:extLst>
        </xdr:cNvPr>
        <xdr:cNvSpPr/>
      </xdr:nvSpPr>
      <xdr:spPr>
        <a:xfrm rot="5400000">
          <a:off x="2933949" y="1156787"/>
          <a:ext cx="228100" cy="3027947"/>
        </a:xfrm>
        <a:prstGeom prst="rightBrace">
          <a:avLst>
            <a:gd name="adj1" fmla="val 72333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1534025</xdr:colOff>
      <xdr:row>14</xdr:row>
      <xdr:rowOff>30079</xdr:rowOff>
    </xdr:from>
    <xdr:to>
      <xdr:col>5</xdr:col>
      <xdr:colOff>10025</xdr:colOff>
      <xdr:row>15</xdr:row>
      <xdr:rowOff>67679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5A270964-A675-4C88-8E16-CBF5B3696220}"/>
            </a:ext>
          </a:extLst>
        </xdr:cNvPr>
        <xdr:cNvSpPr/>
      </xdr:nvSpPr>
      <xdr:spPr>
        <a:xfrm rot="5400000">
          <a:off x="2929688" y="1349041"/>
          <a:ext cx="228100" cy="3019425"/>
        </a:xfrm>
        <a:prstGeom prst="rightBrace">
          <a:avLst>
            <a:gd name="adj1" fmla="val 72333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1534025</xdr:colOff>
      <xdr:row>16</xdr:row>
      <xdr:rowOff>30079</xdr:rowOff>
    </xdr:from>
    <xdr:to>
      <xdr:col>5</xdr:col>
      <xdr:colOff>10025</xdr:colOff>
      <xdr:row>17</xdr:row>
      <xdr:rowOff>67679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941B2DD-C3C5-4353-835C-28232C1C6359}"/>
            </a:ext>
          </a:extLst>
        </xdr:cNvPr>
        <xdr:cNvSpPr/>
      </xdr:nvSpPr>
      <xdr:spPr>
        <a:xfrm rot="5400000">
          <a:off x="2929688" y="1158541"/>
          <a:ext cx="228100" cy="3019425"/>
        </a:xfrm>
        <a:prstGeom prst="rightBrace">
          <a:avLst>
            <a:gd name="adj1" fmla="val 72333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1534025</xdr:colOff>
      <xdr:row>16</xdr:row>
      <xdr:rowOff>30079</xdr:rowOff>
    </xdr:from>
    <xdr:to>
      <xdr:col>5</xdr:col>
      <xdr:colOff>10025</xdr:colOff>
      <xdr:row>17</xdr:row>
      <xdr:rowOff>67679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30E9010-E3FE-4D4A-86E1-51A59184D2B0}"/>
            </a:ext>
          </a:extLst>
        </xdr:cNvPr>
        <xdr:cNvSpPr/>
      </xdr:nvSpPr>
      <xdr:spPr>
        <a:xfrm rot="5400000">
          <a:off x="2986838" y="1672891"/>
          <a:ext cx="228100" cy="3133725"/>
        </a:xfrm>
        <a:prstGeom prst="rightBrace">
          <a:avLst>
            <a:gd name="adj1" fmla="val 72333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EB85-8958-477F-9C0A-2AFD0BD4A04C}">
  <sheetPr>
    <tabColor rgb="FFFFFF00"/>
  </sheetPr>
  <dimension ref="A1:AC79"/>
  <sheetViews>
    <sheetView showGridLines="0" zoomScale="85" zoomScaleNormal="85" workbookViewId="0">
      <selection activeCell="E6" sqref="E6:S29"/>
    </sheetView>
  </sheetViews>
  <sheetFormatPr defaultRowHeight="15" x14ac:dyDescent="0.25"/>
  <cols>
    <col min="1" max="1" width="7.85546875" customWidth="1"/>
    <col min="2" max="2" width="4.85546875" customWidth="1"/>
    <col min="3" max="4" width="3.42578125" customWidth="1"/>
    <col min="20" max="21" width="3.42578125" customWidth="1"/>
    <col min="22" max="22" width="4.85546875" customWidth="1"/>
    <col min="23" max="23" width="7.85546875" customWidth="1"/>
    <col min="28" max="28" width="44.5703125" customWidth="1"/>
    <col min="29" max="29" width="56.7109375" customWidth="1"/>
    <col min="32" max="32" width="3.28515625" customWidth="1"/>
  </cols>
  <sheetData>
    <row r="1" spans="1:23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x14ac:dyDescent="0.25">
      <c r="A4" s="29"/>
      <c r="B4" s="2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9"/>
      <c r="W4" s="29"/>
    </row>
    <row r="5" spans="1:23" x14ac:dyDescent="0.25">
      <c r="A5" s="29"/>
      <c r="B5" s="29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29"/>
      <c r="W5" s="29"/>
    </row>
    <row r="6" spans="1:23" ht="15" customHeight="1" x14ac:dyDescent="0.25">
      <c r="A6" s="29"/>
      <c r="B6" s="29"/>
      <c r="C6" s="1"/>
      <c r="D6" s="2"/>
      <c r="E6" s="40" t="s">
        <v>54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2"/>
      <c r="U6" s="1"/>
      <c r="V6" s="29"/>
      <c r="W6" s="29"/>
    </row>
    <row r="7" spans="1:23" ht="15" customHeight="1" x14ac:dyDescent="0.25">
      <c r="A7" s="29"/>
      <c r="B7" s="29"/>
      <c r="C7" s="1"/>
      <c r="D7" s="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2"/>
      <c r="U7" s="1"/>
      <c r="V7" s="29"/>
      <c r="W7" s="29"/>
    </row>
    <row r="8" spans="1:23" ht="15" customHeight="1" x14ac:dyDescent="0.25">
      <c r="A8" s="29"/>
      <c r="B8" s="29"/>
      <c r="C8" s="1"/>
      <c r="D8" s="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2"/>
      <c r="U8" s="1"/>
      <c r="V8" s="29"/>
      <c r="W8" s="29"/>
    </row>
    <row r="9" spans="1:23" ht="15" customHeight="1" x14ac:dyDescent="0.25">
      <c r="A9" s="29"/>
      <c r="B9" s="29"/>
      <c r="C9" s="1"/>
      <c r="D9" s="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2"/>
      <c r="U9" s="1"/>
      <c r="V9" s="29"/>
      <c r="W9" s="29"/>
    </row>
    <row r="10" spans="1:23" ht="15" customHeight="1" x14ac:dyDescent="0.25">
      <c r="A10" s="29"/>
      <c r="B10" s="29"/>
      <c r="C10" s="1"/>
      <c r="D10" s="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2"/>
      <c r="U10" s="1"/>
      <c r="V10" s="29"/>
      <c r="W10" s="29"/>
    </row>
    <row r="11" spans="1:23" ht="15" customHeight="1" x14ac:dyDescent="0.25">
      <c r="A11" s="29"/>
      <c r="B11" s="29"/>
      <c r="C11" s="1"/>
      <c r="D11" s="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2"/>
      <c r="U11" s="1"/>
      <c r="V11" s="29"/>
      <c r="W11" s="29"/>
    </row>
    <row r="12" spans="1:23" ht="15" customHeight="1" x14ac:dyDescent="0.25">
      <c r="A12" s="29"/>
      <c r="B12" s="29"/>
      <c r="C12" s="1"/>
      <c r="D12" s="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2"/>
      <c r="U12" s="1"/>
      <c r="V12" s="29"/>
      <c r="W12" s="29"/>
    </row>
    <row r="13" spans="1:23" ht="15" customHeight="1" x14ac:dyDescent="0.25">
      <c r="A13" s="29"/>
      <c r="B13" s="29"/>
      <c r="C13" s="1"/>
      <c r="D13" s="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"/>
      <c r="U13" s="1"/>
      <c r="V13" s="29"/>
      <c r="W13" s="29"/>
    </row>
    <row r="14" spans="1:23" ht="15" customHeight="1" x14ac:dyDescent="0.25">
      <c r="A14" s="29"/>
      <c r="B14" s="29"/>
      <c r="C14" s="1"/>
      <c r="D14" s="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2"/>
      <c r="U14" s="1"/>
      <c r="V14" s="29"/>
      <c r="W14" s="29"/>
    </row>
    <row r="15" spans="1:23" ht="15" customHeight="1" x14ac:dyDescent="0.25">
      <c r="A15" s="29"/>
      <c r="B15" s="29"/>
      <c r="C15" s="1"/>
      <c r="D15" s="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2"/>
      <c r="U15" s="1"/>
      <c r="V15" s="29"/>
      <c r="W15" s="29"/>
    </row>
    <row r="16" spans="1:23" ht="15" customHeight="1" x14ac:dyDescent="0.25">
      <c r="A16" s="29"/>
      <c r="B16" s="29"/>
      <c r="C16" s="1"/>
      <c r="D16" s="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2"/>
      <c r="U16" s="1"/>
      <c r="V16" s="29"/>
      <c r="W16" s="29"/>
    </row>
    <row r="17" spans="1:23" ht="15" customHeight="1" x14ac:dyDescent="0.25">
      <c r="A17" s="29"/>
      <c r="B17" s="29"/>
      <c r="C17" s="1"/>
      <c r="D17" s="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2"/>
      <c r="U17" s="1"/>
      <c r="V17" s="29"/>
      <c r="W17" s="29"/>
    </row>
    <row r="18" spans="1:23" ht="15" customHeight="1" x14ac:dyDescent="0.25">
      <c r="A18" s="29"/>
      <c r="B18" s="29"/>
      <c r="C18" s="1"/>
      <c r="D18" s="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"/>
      <c r="U18" s="1"/>
      <c r="V18" s="29"/>
      <c r="W18" s="29"/>
    </row>
    <row r="19" spans="1:23" ht="15" customHeight="1" x14ac:dyDescent="0.25">
      <c r="A19" s="29"/>
      <c r="B19" s="29"/>
      <c r="C19" s="1"/>
      <c r="D19" s="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2"/>
      <c r="U19" s="1"/>
      <c r="V19" s="29"/>
      <c r="W19" s="29"/>
    </row>
    <row r="20" spans="1:23" ht="15" customHeight="1" x14ac:dyDescent="0.25">
      <c r="A20" s="29"/>
      <c r="B20" s="29"/>
      <c r="C20" s="1"/>
      <c r="D20" s="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2"/>
      <c r="U20" s="1"/>
      <c r="V20" s="29"/>
      <c r="W20" s="29"/>
    </row>
    <row r="21" spans="1:23" ht="15" customHeight="1" x14ac:dyDescent="0.25">
      <c r="A21" s="29"/>
      <c r="B21" s="29"/>
      <c r="C21" s="1"/>
      <c r="D21" s="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2"/>
      <c r="U21" s="1"/>
      <c r="V21" s="29"/>
      <c r="W21" s="29"/>
    </row>
    <row r="22" spans="1:23" ht="15" customHeight="1" x14ac:dyDescent="0.25">
      <c r="A22" s="29"/>
      <c r="B22" s="29"/>
      <c r="C22" s="1"/>
      <c r="D22" s="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2"/>
      <c r="U22" s="1"/>
      <c r="V22" s="29"/>
      <c r="W22" s="29"/>
    </row>
    <row r="23" spans="1:23" ht="15" customHeight="1" x14ac:dyDescent="0.25">
      <c r="A23" s="29"/>
      <c r="B23" s="29"/>
      <c r="C23" s="1"/>
      <c r="D23" s="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2"/>
      <c r="U23" s="1"/>
      <c r="V23" s="29"/>
      <c r="W23" s="29"/>
    </row>
    <row r="24" spans="1:23" ht="15" customHeight="1" x14ac:dyDescent="0.25">
      <c r="A24" s="29"/>
      <c r="B24" s="29"/>
      <c r="C24" s="1"/>
      <c r="D24" s="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2"/>
      <c r="U24" s="1"/>
      <c r="V24" s="29"/>
      <c r="W24" s="29"/>
    </row>
    <row r="25" spans="1:23" ht="15" customHeight="1" x14ac:dyDescent="0.25">
      <c r="A25" s="29"/>
      <c r="B25" s="29"/>
      <c r="C25" s="1"/>
      <c r="D25" s="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2"/>
      <c r="U25" s="1"/>
      <c r="V25" s="29"/>
      <c r="W25" s="29"/>
    </row>
    <row r="26" spans="1:23" ht="15" customHeight="1" x14ac:dyDescent="0.25">
      <c r="A26" s="29"/>
      <c r="B26" s="29"/>
      <c r="C26" s="1"/>
      <c r="D26" s="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2"/>
      <c r="U26" s="1"/>
      <c r="V26" s="29"/>
      <c r="W26" s="29"/>
    </row>
    <row r="27" spans="1:23" ht="15" customHeight="1" x14ac:dyDescent="0.25">
      <c r="A27" s="29"/>
      <c r="B27" s="29"/>
      <c r="C27" s="1"/>
      <c r="D27" s="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"/>
      <c r="U27" s="1"/>
      <c r="V27" s="29"/>
      <c r="W27" s="29"/>
    </row>
    <row r="28" spans="1:23" ht="15" customHeight="1" x14ac:dyDescent="0.25">
      <c r="A28" s="29"/>
      <c r="B28" s="29"/>
      <c r="C28" s="1"/>
      <c r="D28" s="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"/>
      <c r="U28" s="1"/>
      <c r="V28" s="29"/>
      <c r="W28" s="29"/>
    </row>
    <row r="29" spans="1:23" ht="15" customHeight="1" x14ac:dyDescent="0.25">
      <c r="A29" s="29"/>
      <c r="B29" s="29"/>
      <c r="C29" s="1"/>
      <c r="D29" s="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2"/>
      <c r="U29" s="1"/>
      <c r="V29" s="29"/>
      <c r="W29" s="29"/>
    </row>
    <row r="30" spans="1:23" x14ac:dyDescent="0.25">
      <c r="A30" s="29"/>
      <c r="B30" s="29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29"/>
      <c r="W30" s="29"/>
    </row>
    <row r="31" spans="1:23" x14ac:dyDescent="0.25">
      <c r="A31" s="29"/>
      <c r="B31" s="2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9"/>
      <c r="W31" s="29"/>
    </row>
    <row r="32" spans="1:23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9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9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6" spans="1:29" x14ac:dyDescent="0.25">
      <c r="E36" s="40" t="s">
        <v>3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29" x14ac:dyDescent="0.25"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1:29" x14ac:dyDescent="0.25"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29" x14ac:dyDescent="0.25"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1:29" x14ac:dyDescent="0.25"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1:29" x14ac:dyDescent="0.25"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1:29" x14ac:dyDescent="0.25"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1:29" x14ac:dyDescent="0.25"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29" ht="50.25" customHeight="1" x14ac:dyDescent="0.25"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AB44" s="28" t="s">
        <v>53</v>
      </c>
    </row>
    <row r="45" spans="1:29" x14ac:dyDescent="0.25"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</row>
    <row r="46" spans="1:29" x14ac:dyDescent="0.25"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spans="1:29" ht="68.25" customHeight="1" x14ac:dyDescent="0.25"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AC47" s="4" t="s">
        <v>2</v>
      </c>
    </row>
    <row r="48" spans="1:29" x14ac:dyDescent="0.25"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5:19" x14ac:dyDescent="0.25"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5:19" x14ac:dyDescent="0.25"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spans="5:19" x14ac:dyDescent="0.25"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2" spans="5:19" x14ac:dyDescent="0.25"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</row>
    <row r="53" spans="5:19" x14ac:dyDescent="0.25"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</row>
    <row r="54" spans="5:19" x14ac:dyDescent="0.25"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</row>
    <row r="55" spans="5:19" x14ac:dyDescent="0.25"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</row>
    <row r="56" spans="5:19" x14ac:dyDescent="0.25"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</row>
    <row r="57" spans="5:19" x14ac:dyDescent="0.25"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</row>
    <row r="58" spans="5:19" x14ac:dyDescent="0.25"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</row>
    <row r="59" spans="5:19" x14ac:dyDescent="0.25"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</row>
    <row r="79" spans="28:28" ht="46.5" x14ac:dyDescent="0.7">
      <c r="AB79" s="3" t="s">
        <v>0</v>
      </c>
    </row>
  </sheetData>
  <mergeCells count="2">
    <mergeCell ref="E6:S29"/>
    <mergeCell ref="E36:S5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B980-8BE3-4E66-9304-9AEDC1B11815}">
  <sheetPr>
    <tabColor rgb="FFFFFF00"/>
  </sheetPr>
  <dimension ref="B3:L13"/>
  <sheetViews>
    <sheetView showGridLines="0" topLeftCell="G1" zoomScale="220" zoomScaleNormal="220" workbookViewId="0">
      <selection activeCell="E6" sqref="E6:S29"/>
    </sheetView>
  </sheetViews>
  <sheetFormatPr defaultRowHeight="15" x14ac:dyDescent="0.25"/>
  <cols>
    <col min="1" max="1" width="6.7109375" customWidth="1"/>
    <col min="2" max="2" width="14.140625" customWidth="1"/>
    <col min="3" max="3" width="19.140625" customWidth="1"/>
    <col min="4" max="4" width="14.28515625" customWidth="1"/>
    <col min="8" max="8" width="23" customWidth="1"/>
    <col min="9" max="9" width="17.7109375" customWidth="1"/>
  </cols>
  <sheetData>
    <row r="3" spans="2:12" x14ac:dyDescent="0.25">
      <c r="B3" s="13" t="s">
        <v>31</v>
      </c>
      <c r="C3" s="12" t="s">
        <v>12</v>
      </c>
      <c r="H3" s="7"/>
    </row>
    <row r="4" spans="2:12" x14ac:dyDescent="0.25">
      <c r="B4" s="13" t="s">
        <v>27</v>
      </c>
      <c r="C4" s="14">
        <v>27.95</v>
      </c>
      <c r="H4" s="13" t="s">
        <v>31</v>
      </c>
      <c r="I4" s="12" t="s">
        <v>12</v>
      </c>
    </row>
    <row r="5" spans="2:12" x14ac:dyDescent="0.25">
      <c r="C5" t="str">
        <f ca="1">IF(_xlfn.ISFORMULA(C4),_xlfn.FORMULATEXT(C4),"")</f>
        <v/>
      </c>
      <c r="H5" s="13" t="s">
        <v>33</v>
      </c>
      <c r="I5" s="12">
        <v>12</v>
      </c>
    </row>
    <row r="6" spans="2:12" x14ac:dyDescent="0.25">
      <c r="H6" s="13" t="s">
        <v>27</v>
      </c>
      <c r="I6" s="32">
        <v>13.04</v>
      </c>
    </row>
    <row r="7" spans="2:12" x14ac:dyDescent="0.25">
      <c r="B7" s="13" t="s">
        <v>24</v>
      </c>
      <c r="C7" s="13" t="s">
        <v>25</v>
      </c>
      <c r="D7" s="13" t="s">
        <v>15</v>
      </c>
      <c r="I7" t="str">
        <f ca="1">IF(_xlfn.ISFORMULA(I6),_xlfn.FORMULATEXT(I6),"")</f>
        <v/>
      </c>
    </row>
    <row r="8" spans="2:12" x14ac:dyDescent="0.25">
      <c r="B8" s="12" t="str">
        <f>LEFT(D8)&amp;TEXT(ROWS(B$8:B8)*100,"00000")</f>
        <v>B00100</v>
      </c>
      <c r="C8" s="12">
        <v>24.95</v>
      </c>
      <c r="D8" s="12" t="s">
        <v>11</v>
      </c>
      <c r="H8" s="13" t="s">
        <v>29</v>
      </c>
      <c r="I8" s="25">
        <v>0</v>
      </c>
      <c r="J8" s="25">
        <v>10</v>
      </c>
      <c r="K8" s="25">
        <v>25</v>
      </c>
      <c r="L8" s="25">
        <v>50</v>
      </c>
    </row>
    <row r="9" spans="2:12" x14ac:dyDescent="0.25">
      <c r="B9" s="12" t="str">
        <f>LEFT(D9)&amp;TEXT(ROWS(B$8:B9)*100,"00000")</f>
        <v>C00200</v>
      </c>
      <c r="C9" s="12">
        <v>27.95</v>
      </c>
      <c r="D9" s="12" t="s">
        <v>12</v>
      </c>
      <c r="H9" s="25" t="s">
        <v>11</v>
      </c>
      <c r="I9" s="12">
        <v>24.95</v>
      </c>
      <c r="J9" s="12">
        <f>ROUND((1-COLUMNS($C9:J9)/15)*I9,2)</f>
        <v>11.64</v>
      </c>
      <c r="K9" s="12">
        <f>ROUND((1-COLUMNS($C9:K9)/15)*J9,2)</f>
        <v>4.66</v>
      </c>
      <c r="L9" s="12">
        <f>ROUND((1-COLUMNS($C9:L9)/15)*K9,2)</f>
        <v>1.55</v>
      </c>
    </row>
    <row r="10" spans="2:12" x14ac:dyDescent="0.25">
      <c r="B10" s="12" t="str">
        <f>LEFT(D10)&amp;TEXT(ROWS(B$8:B10)*100,"00000")</f>
        <v>Q00300</v>
      </c>
      <c r="C10" s="12">
        <v>43.95</v>
      </c>
      <c r="D10" s="12" t="s">
        <v>13</v>
      </c>
      <c r="H10" s="25" t="s">
        <v>12</v>
      </c>
      <c r="I10" s="12">
        <v>27.95</v>
      </c>
      <c r="J10" s="12">
        <f>ROUND((1-COLUMNS($C10:J10)/15)*I10,2)</f>
        <v>13.04</v>
      </c>
      <c r="K10" s="12">
        <f>ROUND((1-COLUMNS($C10:K10)/15)*J10,2)</f>
        <v>5.22</v>
      </c>
      <c r="L10" s="12">
        <f>ROUND((1-COLUMNS($C10:L10)/15)*K10,2)</f>
        <v>1.74</v>
      </c>
    </row>
    <row r="11" spans="2:12" x14ac:dyDescent="0.25">
      <c r="B11" s="12" t="str">
        <f>LEFT(D11)&amp;TEXT(ROWS(B$8:B11)*100,"00000")</f>
        <v>Y00400</v>
      </c>
      <c r="C11" s="12">
        <v>23.95</v>
      </c>
      <c r="D11" s="12" t="s">
        <v>14</v>
      </c>
      <c r="H11" s="25" t="s">
        <v>13</v>
      </c>
      <c r="I11" s="12">
        <v>43.95</v>
      </c>
      <c r="J11" s="12">
        <f>ROUND((1-COLUMNS($C11:J11)/15)*I11,2)</f>
        <v>20.51</v>
      </c>
      <c r="K11" s="12">
        <f>ROUND((1-COLUMNS($C11:K11)/15)*J11,2)</f>
        <v>8.1999999999999993</v>
      </c>
      <c r="L11" s="12">
        <f>ROUND((1-COLUMNS($C11:L11)/15)*K11,2)</f>
        <v>2.73</v>
      </c>
    </row>
    <row r="12" spans="2:12" x14ac:dyDescent="0.25">
      <c r="B12" s="12" t="str">
        <f>LEFT(D12)&amp;TEXT(ROWS(B$8:B12)*100,"00000")</f>
        <v>A00500</v>
      </c>
      <c r="C12" s="12">
        <v>19.95</v>
      </c>
      <c r="D12" s="12" t="s">
        <v>17</v>
      </c>
      <c r="H12" s="25" t="s">
        <v>14</v>
      </c>
      <c r="I12" s="12">
        <v>23.95</v>
      </c>
      <c r="J12" s="12">
        <f>ROUND((1-COLUMNS($C12:J12)/15)*I12,2)</f>
        <v>11.18</v>
      </c>
      <c r="K12" s="12">
        <f>ROUND((1-COLUMNS($C12:K12)/15)*J12,2)</f>
        <v>4.47</v>
      </c>
      <c r="L12" s="12">
        <f>ROUND((1-COLUMNS($C12:L12)/15)*K12,2)</f>
        <v>1.49</v>
      </c>
    </row>
    <row r="13" spans="2:12" x14ac:dyDescent="0.25">
      <c r="H13" s="25" t="s">
        <v>17</v>
      </c>
      <c r="I13" s="12">
        <v>19.95</v>
      </c>
      <c r="J13" s="12">
        <f>ROUND((1-COLUMNS($C13:J13)/15)*I13,2)</f>
        <v>9.31</v>
      </c>
      <c r="K13" s="12">
        <f>ROUND((1-COLUMNS($C13:K13)/15)*J13,2)</f>
        <v>3.72</v>
      </c>
      <c r="L13" s="12">
        <f>ROUND((1-COLUMNS($C13:L13)/15)*K13,2)</f>
        <v>1.24</v>
      </c>
    </row>
  </sheetData>
  <dataValidations count="2">
    <dataValidation type="list" allowBlank="1" showInputMessage="1" showErrorMessage="1" sqref="C3" xr:uid="{75523F81-B65A-4FE7-8ECC-7C96885ADAF0}">
      <formula1>C$4:C$9</formula1>
    </dataValidation>
    <dataValidation type="list" allowBlank="1" showInputMessage="1" showErrorMessage="1" sqref="I4" xr:uid="{F6FD30E9-E2EA-4833-8482-387B49D89120}">
      <formula1>H$10:H$14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E764-9B49-451E-AF22-A07260A2BDED}">
  <sheetPr>
    <tabColor rgb="FFFFFF00"/>
  </sheetPr>
  <dimension ref="A1:AC79"/>
  <sheetViews>
    <sheetView showGridLines="0" zoomScale="85" zoomScaleNormal="85" workbookViewId="0">
      <selection activeCell="AC20" sqref="AC20"/>
    </sheetView>
  </sheetViews>
  <sheetFormatPr defaultRowHeight="15" x14ac:dyDescent="0.25"/>
  <cols>
    <col min="1" max="1" width="7.85546875" customWidth="1"/>
    <col min="2" max="2" width="4.85546875" customWidth="1"/>
    <col min="3" max="4" width="3.42578125" customWidth="1"/>
    <col min="20" max="21" width="3.42578125" customWidth="1"/>
    <col min="22" max="22" width="4.85546875" customWidth="1"/>
    <col min="23" max="23" width="7.85546875" customWidth="1"/>
    <col min="28" max="28" width="44.5703125" customWidth="1"/>
    <col min="29" max="29" width="56.7109375" customWidth="1"/>
    <col min="32" max="32" width="3.28515625" customWidth="1"/>
  </cols>
  <sheetData>
    <row r="1" spans="1:23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</row>
    <row r="4" spans="1:23" x14ac:dyDescent="0.25">
      <c r="A4" s="42"/>
      <c r="B4" s="4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42"/>
      <c r="W4" s="42"/>
    </row>
    <row r="5" spans="1:23" x14ac:dyDescent="0.25">
      <c r="A5" s="42"/>
      <c r="B5" s="4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42"/>
      <c r="W5" s="42"/>
    </row>
    <row r="6" spans="1:23" ht="15" customHeight="1" x14ac:dyDescent="0.25">
      <c r="A6" s="42"/>
      <c r="B6" s="42"/>
      <c r="C6" s="1"/>
      <c r="D6" s="2"/>
      <c r="E6" s="40" t="s">
        <v>87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2"/>
      <c r="U6" s="1"/>
      <c r="V6" s="42"/>
      <c r="W6" s="42"/>
    </row>
    <row r="7" spans="1:23" ht="15" customHeight="1" x14ac:dyDescent="0.25">
      <c r="A7" s="42"/>
      <c r="B7" s="42"/>
      <c r="C7" s="1"/>
      <c r="D7" s="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2"/>
      <c r="U7" s="1"/>
      <c r="V7" s="42"/>
      <c r="W7" s="42"/>
    </row>
    <row r="8" spans="1:23" ht="15" customHeight="1" x14ac:dyDescent="0.25">
      <c r="A8" s="42"/>
      <c r="B8" s="42"/>
      <c r="C8" s="1"/>
      <c r="D8" s="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2"/>
      <c r="U8" s="1"/>
      <c r="V8" s="42"/>
      <c r="W8" s="42"/>
    </row>
    <row r="9" spans="1:23" ht="15" customHeight="1" x14ac:dyDescent="0.25">
      <c r="A9" s="42"/>
      <c r="B9" s="42"/>
      <c r="C9" s="1"/>
      <c r="D9" s="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2"/>
      <c r="U9" s="1"/>
      <c r="V9" s="42"/>
      <c r="W9" s="42"/>
    </row>
    <row r="10" spans="1:23" ht="15" customHeight="1" x14ac:dyDescent="0.25">
      <c r="A10" s="42"/>
      <c r="B10" s="42"/>
      <c r="C10" s="1"/>
      <c r="D10" s="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2"/>
      <c r="U10" s="1"/>
      <c r="V10" s="42"/>
      <c r="W10" s="42"/>
    </row>
    <row r="11" spans="1:23" ht="15" customHeight="1" x14ac:dyDescent="0.25">
      <c r="A11" s="42"/>
      <c r="B11" s="42"/>
      <c r="C11" s="1"/>
      <c r="D11" s="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2"/>
      <c r="U11" s="1"/>
      <c r="V11" s="42"/>
      <c r="W11" s="42"/>
    </row>
    <row r="12" spans="1:23" ht="15" customHeight="1" x14ac:dyDescent="0.25">
      <c r="A12" s="42"/>
      <c r="B12" s="42"/>
      <c r="C12" s="1"/>
      <c r="D12" s="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2"/>
      <c r="U12" s="1"/>
      <c r="V12" s="42"/>
      <c r="W12" s="42"/>
    </row>
    <row r="13" spans="1:23" ht="15" customHeight="1" x14ac:dyDescent="0.25">
      <c r="A13" s="42"/>
      <c r="B13" s="42"/>
      <c r="C13" s="1"/>
      <c r="D13" s="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"/>
      <c r="U13" s="1"/>
      <c r="V13" s="42"/>
      <c r="W13" s="42"/>
    </row>
    <row r="14" spans="1:23" ht="15" customHeight="1" x14ac:dyDescent="0.25">
      <c r="A14" s="42"/>
      <c r="B14" s="42"/>
      <c r="C14" s="1"/>
      <c r="D14" s="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2"/>
      <c r="U14" s="1"/>
      <c r="V14" s="42"/>
      <c r="W14" s="42"/>
    </row>
    <row r="15" spans="1:23" ht="15" customHeight="1" x14ac:dyDescent="0.25">
      <c r="A15" s="42"/>
      <c r="B15" s="42"/>
      <c r="C15" s="1"/>
      <c r="D15" s="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2"/>
      <c r="U15" s="1"/>
      <c r="V15" s="42"/>
      <c r="W15" s="42"/>
    </row>
    <row r="16" spans="1:23" ht="15" customHeight="1" x14ac:dyDescent="0.25">
      <c r="A16" s="42"/>
      <c r="B16" s="42"/>
      <c r="C16" s="1"/>
      <c r="D16" s="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2"/>
      <c r="U16" s="1"/>
      <c r="V16" s="42"/>
      <c r="W16" s="42"/>
    </row>
    <row r="17" spans="1:23" ht="15" customHeight="1" x14ac:dyDescent="0.25">
      <c r="A17" s="42"/>
      <c r="B17" s="42"/>
      <c r="C17" s="1"/>
      <c r="D17" s="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2"/>
      <c r="U17" s="1"/>
      <c r="V17" s="42"/>
      <c r="W17" s="42"/>
    </row>
    <row r="18" spans="1:23" ht="15" customHeight="1" x14ac:dyDescent="0.25">
      <c r="A18" s="42"/>
      <c r="B18" s="42"/>
      <c r="C18" s="1"/>
      <c r="D18" s="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"/>
      <c r="U18" s="1"/>
      <c r="V18" s="42"/>
      <c r="W18" s="42"/>
    </row>
    <row r="19" spans="1:23" ht="15" customHeight="1" x14ac:dyDescent="0.25">
      <c r="A19" s="42"/>
      <c r="B19" s="42"/>
      <c r="C19" s="1"/>
      <c r="D19" s="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2"/>
      <c r="U19" s="1"/>
      <c r="V19" s="42"/>
      <c r="W19" s="42"/>
    </row>
    <row r="20" spans="1:23" ht="15" customHeight="1" x14ac:dyDescent="0.25">
      <c r="A20" s="42"/>
      <c r="B20" s="42"/>
      <c r="C20" s="1"/>
      <c r="D20" s="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2"/>
      <c r="U20" s="1"/>
      <c r="V20" s="42"/>
      <c r="W20" s="42"/>
    </row>
    <row r="21" spans="1:23" ht="15" customHeight="1" x14ac:dyDescent="0.25">
      <c r="A21" s="42"/>
      <c r="B21" s="42"/>
      <c r="C21" s="1"/>
      <c r="D21" s="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2"/>
      <c r="U21" s="1"/>
      <c r="V21" s="42"/>
      <c r="W21" s="42"/>
    </row>
    <row r="22" spans="1:23" ht="15" customHeight="1" x14ac:dyDescent="0.25">
      <c r="A22" s="42"/>
      <c r="B22" s="42"/>
      <c r="C22" s="1"/>
      <c r="D22" s="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2"/>
      <c r="U22" s="1"/>
      <c r="V22" s="42"/>
      <c r="W22" s="42"/>
    </row>
    <row r="23" spans="1:23" ht="15" customHeight="1" x14ac:dyDescent="0.25">
      <c r="A23" s="42"/>
      <c r="B23" s="42"/>
      <c r="C23" s="1"/>
      <c r="D23" s="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2"/>
      <c r="U23" s="1"/>
      <c r="V23" s="42"/>
      <c r="W23" s="42"/>
    </row>
    <row r="24" spans="1:23" ht="15" customHeight="1" x14ac:dyDescent="0.25">
      <c r="A24" s="42"/>
      <c r="B24" s="42"/>
      <c r="C24" s="1"/>
      <c r="D24" s="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2"/>
      <c r="U24" s="1"/>
      <c r="V24" s="42"/>
      <c r="W24" s="42"/>
    </row>
    <row r="25" spans="1:23" ht="15" customHeight="1" x14ac:dyDescent="0.25">
      <c r="A25" s="42"/>
      <c r="B25" s="42"/>
      <c r="C25" s="1"/>
      <c r="D25" s="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2"/>
      <c r="U25" s="1"/>
      <c r="V25" s="42"/>
      <c r="W25" s="42"/>
    </row>
    <row r="26" spans="1:23" ht="15" customHeight="1" x14ac:dyDescent="0.25">
      <c r="A26" s="42"/>
      <c r="B26" s="42"/>
      <c r="C26" s="1"/>
      <c r="D26" s="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2"/>
      <c r="U26" s="1"/>
      <c r="V26" s="42"/>
      <c r="W26" s="42"/>
    </row>
    <row r="27" spans="1:23" ht="15" customHeight="1" x14ac:dyDescent="0.25">
      <c r="A27" s="42"/>
      <c r="B27" s="42"/>
      <c r="C27" s="1"/>
      <c r="D27" s="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"/>
      <c r="U27" s="1"/>
      <c r="V27" s="42"/>
      <c r="W27" s="42"/>
    </row>
    <row r="28" spans="1:23" ht="15" customHeight="1" x14ac:dyDescent="0.25">
      <c r="A28" s="42"/>
      <c r="B28" s="42"/>
      <c r="C28" s="1"/>
      <c r="D28" s="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"/>
      <c r="U28" s="1"/>
      <c r="V28" s="42"/>
      <c r="W28" s="42"/>
    </row>
    <row r="29" spans="1:23" ht="15" customHeight="1" x14ac:dyDescent="0.25">
      <c r="A29" s="42"/>
      <c r="B29" s="42"/>
      <c r="C29" s="1"/>
      <c r="D29" s="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2"/>
      <c r="U29" s="1"/>
      <c r="V29" s="42"/>
      <c r="W29" s="42"/>
    </row>
    <row r="30" spans="1:23" x14ac:dyDescent="0.25">
      <c r="A30" s="42"/>
      <c r="B30" s="4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42"/>
      <c r="W30" s="42"/>
    </row>
    <row r="31" spans="1:23" x14ac:dyDescent="0.25">
      <c r="A31" s="42"/>
      <c r="B31" s="4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2"/>
      <c r="W31" s="42"/>
    </row>
    <row r="32" spans="1:23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</row>
    <row r="33" spans="1:29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</row>
    <row r="34" spans="1:29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</row>
    <row r="36" spans="1:29" x14ac:dyDescent="0.25">
      <c r="E36" s="40" t="s">
        <v>3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29" x14ac:dyDescent="0.25"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1:29" x14ac:dyDescent="0.25"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29" x14ac:dyDescent="0.25"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1:29" x14ac:dyDescent="0.25"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1:29" x14ac:dyDescent="0.25"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1:29" x14ac:dyDescent="0.25"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1:29" x14ac:dyDescent="0.25"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29" ht="50.25" customHeight="1" x14ac:dyDescent="0.25"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AB44" s="28" t="s">
        <v>86</v>
      </c>
    </row>
    <row r="45" spans="1:29" x14ac:dyDescent="0.25"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</row>
    <row r="46" spans="1:29" x14ac:dyDescent="0.25"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spans="1:29" ht="68.25" customHeight="1" x14ac:dyDescent="0.25"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AC47" s="4" t="s">
        <v>2</v>
      </c>
    </row>
    <row r="48" spans="1:29" x14ac:dyDescent="0.25"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5:19" x14ac:dyDescent="0.25"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5:19" x14ac:dyDescent="0.25"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spans="5:19" x14ac:dyDescent="0.25"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2" spans="5:19" x14ac:dyDescent="0.25"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</row>
    <row r="53" spans="5:19" x14ac:dyDescent="0.25"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</row>
    <row r="54" spans="5:19" x14ac:dyDescent="0.25"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</row>
    <row r="55" spans="5:19" x14ac:dyDescent="0.25"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</row>
    <row r="56" spans="5:19" x14ac:dyDescent="0.25"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</row>
    <row r="57" spans="5:19" x14ac:dyDescent="0.25"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</row>
    <row r="58" spans="5:19" x14ac:dyDescent="0.25"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</row>
    <row r="59" spans="5:19" x14ac:dyDescent="0.25"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</row>
    <row r="79" spans="28:28" ht="46.5" x14ac:dyDescent="0.7">
      <c r="AB79" s="3" t="s">
        <v>0</v>
      </c>
    </row>
  </sheetData>
  <mergeCells count="2">
    <mergeCell ref="E6:S29"/>
    <mergeCell ref="E36:S59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0F6F-A640-4FAB-A57B-E69FEABB523D}">
  <sheetPr>
    <tabColor rgb="FFFFFF00"/>
  </sheetPr>
  <dimension ref="A1:AC79"/>
  <sheetViews>
    <sheetView showGridLines="0" zoomScaleNormal="100" workbookViewId="0">
      <selection activeCell="AA13" sqref="AA13"/>
    </sheetView>
  </sheetViews>
  <sheetFormatPr defaultRowHeight="15" x14ac:dyDescent="0.25"/>
  <cols>
    <col min="1" max="1" width="7.85546875" customWidth="1"/>
    <col min="2" max="2" width="4.85546875" customWidth="1"/>
    <col min="3" max="4" width="3.42578125" customWidth="1"/>
    <col min="20" max="21" width="3.42578125" customWidth="1"/>
    <col min="22" max="22" width="4.85546875" customWidth="1"/>
    <col min="23" max="23" width="7.85546875" customWidth="1"/>
    <col min="28" max="28" width="44.5703125" customWidth="1"/>
    <col min="29" max="29" width="56.7109375" customWidth="1"/>
    <col min="32" max="32" width="3.28515625" customWidth="1"/>
  </cols>
  <sheetData>
    <row r="1" spans="1:2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"/>
      <c r="W4" s="5"/>
    </row>
    <row r="5" spans="1:23" x14ac:dyDescent="0.25">
      <c r="A5" s="5"/>
      <c r="B5" s="5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5"/>
      <c r="W5" s="5"/>
    </row>
    <row r="6" spans="1:23" ht="15" customHeight="1" x14ac:dyDescent="0.25">
      <c r="A6" s="5"/>
      <c r="B6" s="5"/>
      <c r="C6" s="1"/>
      <c r="D6" s="2"/>
      <c r="E6" s="40" t="s">
        <v>74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2"/>
      <c r="U6" s="1"/>
      <c r="V6" s="5"/>
      <c r="W6" s="5"/>
    </row>
    <row r="7" spans="1:23" ht="15" customHeight="1" x14ac:dyDescent="0.25">
      <c r="A7" s="5"/>
      <c r="B7" s="5"/>
      <c r="C7" s="1"/>
      <c r="D7" s="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2"/>
      <c r="U7" s="1"/>
      <c r="V7" s="5"/>
      <c r="W7" s="5"/>
    </row>
    <row r="8" spans="1:23" ht="15" customHeight="1" x14ac:dyDescent="0.25">
      <c r="A8" s="5"/>
      <c r="B8" s="5"/>
      <c r="C8" s="1"/>
      <c r="D8" s="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2"/>
      <c r="U8" s="1"/>
      <c r="V8" s="5"/>
      <c r="W8" s="5"/>
    </row>
    <row r="9" spans="1:23" ht="15" customHeight="1" x14ac:dyDescent="0.25">
      <c r="A9" s="5"/>
      <c r="B9" s="5"/>
      <c r="C9" s="1"/>
      <c r="D9" s="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2"/>
      <c r="U9" s="1"/>
      <c r="V9" s="5"/>
      <c r="W9" s="5"/>
    </row>
    <row r="10" spans="1:23" ht="15" customHeight="1" x14ac:dyDescent="0.25">
      <c r="A10" s="5"/>
      <c r="B10" s="5"/>
      <c r="C10" s="1"/>
      <c r="D10" s="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2"/>
      <c r="U10" s="1"/>
      <c r="V10" s="5"/>
      <c r="W10" s="5"/>
    </row>
    <row r="11" spans="1:23" ht="15" customHeight="1" x14ac:dyDescent="0.25">
      <c r="A11" s="5"/>
      <c r="B11" s="5"/>
      <c r="C11" s="1"/>
      <c r="D11" s="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2"/>
      <c r="U11" s="1"/>
      <c r="V11" s="5"/>
      <c r="W11" s="5"/>
    </row>
    <row r="12" spans="1:23" ht="15" customHeight="1" x14ac:dyDescent="0.25">
      <c r="A12" s="5"/>
      <c r="B12" s="5"/>
      <c r="C12" s="1"/>
      <c r="D12" s="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2"/>
      <c r="U12" s="1"/>
      <c r="V12" s="5"/>
      <c r="W12" s="5"/>
    </row>
    <row r="13" spans="1:23" ht="15" customHeight="1" x14ac:dyDescent="0.25">
      <c r="A13" s="5"/>
      <c r="B13" s="5"/>
      <c r="C13" s="1"/>
      <c r="D13" s="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"/>
      <c r="U13" s="1"/>
      <c r="V13" s="5"/>
      <c r="W13" s="5"/>
    </row>
    <row r="14" spans="1:23" ht="15" customHeight="1" x14ac:dyDescent="0.25">
      <c r="A14" s="5"/>
      <c r="B14" s="5"/>
      <c r="C14" s="1"/>
      <c r="D14" s="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2"/>
      <c r="U14" s="1"/>
      <c r="V14" s="5"/>
      <c r="W14" s="5"/>
    </row>
    <row r="15" spans="1:23" ht="15" customHeight="1" x14ac:dyDescent="0.25">
      <c r="A15" s="5"/>
      <c r="B15" s="5"/>
      <c r="C15" s="1"/>
      <c r="D15" s="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2"/>
      <c r="U15" s="1"/>
      <c r="V15" s="5"/>
      <c r="W15" s="5"/>
    </row>
    <row r="16" spans="1:23" ht="15" customHeight="1" x14ac:dyDescent="0.25">
      <c r="A16" s="5"/>
      <c r="B16" s="5"/>
      <c r="C16" s="1"/>
      <c r="D16" s="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2"/>
      <c r="U16" s="1"/>
      <c r="V16" s="5"/>
      <c r="W16" s="5"/>
    </row>
    <row r="17" spans="1:23" ht="15" customHeight="1" x14ac:dyDescent="0.25">
      <c r="A17" s="5"/>
      <c r="B17" s="5"/>
      <c r="C17" s="1"/>
      <c r="D17" s="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2"/>
      <c r="U17" s="1"/>
      <c r="V17" s="5"/>
      <c r="W17" s="5"/>
    </row>
    <row r="18" spans="1:23" ht="15" customHeight="1" x14ac:dyDescent="0.25">
      <c r="A18" s="5"/>
      <c r="B18" s="5"/>
      <c r="C18" s="1"/>
      <c r="D18" s="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2"/>
      <c r="U18" s="1"/>
      <c r="V18" s="5"/>
      <c r="W18" s="5"/>
    </row>
    <row r="19" spans="1:23" ht="15" customHeight="1" x14ac:dyDescent="0.25">
      <c r="A19" s="5"/>
      <c r="B19" s="5"/>
      <c r="C19" s="1"/>
      <c r="D19" s="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2"/>
      <c r="U19" s="1"/>
      <c r="V19" s="5"/>
      <c r="W19" s="5"/>
    </row>
    <row r="20" spans="1:23" ht="15" customHeight="1" x14ac:dyDescent="0.25">
      <c r="A20" s="5"/>
      <c r="B20" s="5"/>
      <c r="C20" s="1"/>
      <c r="D20" s="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2"/>
      <c r="U20" s="1"/>
      <c r="V20" s="5"/>
      <c r="W20" s="5"/>
    </row>
    <row r="21" spans="1:23" ht="15" customHeight="1" x14ac:dyDescent="0.25">
      <c r="A21" s="5"/>
      <c r="B21" s="5"/>
      <c r="C21" s="1"/>
      <c r="D21" s="2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2"/>
      <c r="U21" s="1"/>
      <c r="V21" s="5"/>
      <c r="W21" s="5"/>
    </row>
    <row r="22" spans="1:23" ht="15" customHeight="1" x14ac:dyDescent="0.25">
      <c r="A22" s="5"/>
      <c r="B22" s="5"/>
      <c r="C22" s="1"/>
      <c r="D22" s="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2"/>
      <c r="U22" s="1"/>
      <c r="V22" s="5"/>
      <c r="W22" s="5"/>
    </row>
    <row r="23" spans="1:23" ht="15" customHeight="1" x14ac:dyDescent="0.25">
      <c r="A23" s="5"/>
      <c r="B23" s="5"/>
      <c r="C23" s="1"/>
      <c r="D23" s="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2"/>
      <c r="U23" s="1"/>
      <c r="V23" s="5"/>
      <c r="W23" s="5"/>
    </row>
    <row r="24" spans="1:23" ht="15" customHeight="1" x14ac:dyDescent="0.25">
      <c r="A24" s="5"/>
      <c r="B24" s="5"/>
      <c r="C24" s="1"/>
      <c r="D24" s="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2"/>
      <c r="U24" s="1"/>
      <c r="V24" s="5"/>
      <c r="W24" s="5"/>
    </row>
    <row r="25" spans="1:23" ht="15" customHeight="1" x14ac:dyDescent="0.25">
      <c r="A25" s="5"/>
      <c r="B25" s="5"/>
      <c r="C25" s="1"/>
      <c r="D25" s="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2"/>
      <c r="U25" s="1"/>
      <c r="V25" s="5"/>
      <c r="W25" s="5"/>
    </row>
    <row r="26" spans="1:23" ht="15" customHeight="1" x14ac:dyDescent="0.25">
      <c r="A26" s="5"/>
      <c r="B26" s="5"/>
      <c r="C26" s="1"/>
      <c r="D26" s="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2"/>
      <c r="U26" s="1"/>
      <c r="V26" s="5"/>
      <c r="W26" s="5"/>
    </row>
    <row r="27" spans="1:23" ht="15" customHeight="1" x14ac:dyDescent="0.25">
      <c r="A27" s="5"/>
      <c r="B27" s="5"/>
      <c r="C27" s="1"/>
      <c r="D27" s="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2"/>
      <c r="U27" s="1"/>
      <c r="V27" s="5"/>
      <c r="W27" s="5"/>
    </row>
    <row r="28" spans="1:23" ht="15" customHeight="1" x14ac:dyDescent="0.25">
      <c r="A28" s="5"/>
      <c r="B28" s="5"/>
      <c r="C28" s="1"/>
      <c r="D28" s="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2"/>
      <c r="U28" s="1"/>
      <c r="V28" s="5"/>
      <c r="W28" s="5"/>
    </row>
    <row r="29" spans="1:23" ht="15" customHeight="1" x14ac:dyDescent="0.25">
      <c r="A29" s="5"/>
      <c r="B29" s="5"/>
      <c r="C29" s="1"/>
      <c r="D29" s="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2"/>
      <c r="U29" s="1"/>
      <c r="V29" s="5"/>
      <c r="W29" s="5"/>
    </row>
    <row r="30" spans="1:23" x14ac:dyDescent="0.25">
      <c r="A30" s="5"/>
      <c r="B30" s="5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5"/>
      <c r="W30" s="5"/>
    </row>
    <row r="31" spans="1:23" x14ac:dyDescent="0.25">
      <c r="A31" s="5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5"/>
      <c r="W31" s="5"/>
    </row>
    <row r="32" spans="1:2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6" spans="1:29" x14ac:dyDescent="0.25">
      <c r="E36" s="40" t="s">
        <v>73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29" x14ac:dyDescent="0.25"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1:29" x14ac:dyDescent="0.25"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29" x14ac:dyDescent="0.25"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1:29" x14ac:dyDescent="0.25"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1:29" x14ac:dyDescent="0.25"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1:29" x14ac:dyDescent="0.25"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1:29" x14ac:dyDescent="0.25"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29" ht="50.25" customHeight="1" x14ac:dyDescent="0.25"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AB44" s="6" t="s">
        <v>1</v>
      </c>
    </row>
    <row r="45" spans="1:29" x14ac:dyDescent="0.25"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</row>
    <row r="46" spans="1:29" x14ac:dyDescent="0.25"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spans="1:29" ht="68.25" customHeight="1" x14ac:dyDescent="0.25"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AC47" s="4" t="s">
        <v>2</v>
      </c>
    </row>
    <row r="48" spans="1:29" x14ac:dyDescent="0.25"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5:19" x14ac:dyDescent="0.25"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5:19" x14ac:dyDescent="0.25"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spans="5:19" x14ac:dyDescent="0.25"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2" spans="5:19" x14ac:dyDescent="0.25"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</row>
    <row r="53" spans="5:19" x14ac:dyDescent="0.25"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</row>
    <row r="54" spans="5:19" x14ac:dyDescent="0.25"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</row>
    <row r="55" spans="5:19" x14ac:dyDescent="0.25"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</row>
    <row r="56" spans="5:19" x14ac:dyDescent="0.25"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</row>
    <row r="57" spans="5:19" x14ac:dyDescent="0.25"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</row>
    <row r="58" spans="5:19" x14ac:dyDescent="0.25"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</row>
    <row r="59" spans="5:19" x14ac:dyDescent="0.25"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</row>
    <row r="79" spans="28:28" ht="46.5" x14ac:dyDescent="0.7">
      <c r="AB79" s="3" t="s">
        <v>0</v>
      </c>
    </row>
  </sheetData>
  <mergeCells count="2">
    <mergeCell ref="E6:S29"/>
    <mergeCell ref="E36:S59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3C3A-B3A8-4FD4-88A6-AB35A92F2B37}">
  <sheetPr>
    <tabColor rgb="FFFFFF00"/>
  </sheetPr>
  <dimension ref="A1:K14"/>
  <sheetViews>
    <sheetView showGridLines="0" tabSelected="1" zoomScale="205" zoomScaleNormal="205" workbookViewId="0">
      <selection activeCell="A15" sqref="A15"/>
    </sheetView>
  </sheetViews>
  <sheetFormatPr defaultRowHeight="15" x14ac:dyDescent="0.25"/>
  <sheetData>
    <row r="1" spans="1:11" ht="18.95" customHeight="1" x14ac:dyDescent="0.25">
      <c r="A1" s="8" t="s">
        <v>4</v>
      </c>
      <c r="B1" s="9"/>
      <c r="C1" s="9"/>
      <c r="D1" s="9"/>
      <c r="E1" s="9"/>
      <c r="F1" s="9"/>
      <c r="G1" s="9"/>
      <c r="H1" s="9"/>
      <c r="I1" s="9"/>
      <c r="J1" s="10"/>
    </row>
    <row r="2" spans="1:11" x14ac:dyDescent="0.25">
      <c r="A2" s="7" t="s">
        <v>75</v>
      </c>
      <c r="K2" s="39"/>
    </row>
    <row r="3" spans="1:11" x14ac:dyDescent="0.25">
      <c r="A3" s="7" t="s">
        <v>76</v>
      </c>
      <c r="K3" s="39"/>
    </row>
    <row r="4" spans="1:11" x14ac:dyDescent="0.25">
      <c r="A4" s="7" t="s">
        <v>77</v>
      </c>
      <c r="K4" s="39"/>
    </row>
    <row r="5" spans="1:11" ht="18.95" customHeight="1" x14ac:dyDescent="0.3">
      <c r="A5" s="8" t="s">
        <v>5</v>
      </c>
      <c r="B5" s="9"/>
      <c r="C5" s="9"/>
      <c r="D5" s="9"/>
      <c r="E5" s="9"/>
      <c r="F5" s="9"/>
      <c r="G5" s="9"/>
      <c r="H5" s="9"/>
      <c r="I5" s="9"/>
      <c r="J5" s="10"/>
    </row>
    <row r="6" spans="1:11" x14ac:dyDescent="0.25">
      <c r="A6" s="7" t="s">
        <v>78</v>
      </c>
    </row>
    <row r="7" spans="1:11" x14ac:dyDescent="0.25">
      <c r="A7" s="7" t="s">
        <v>79</v>
      </c>
    </row>
    <row r="8" spans="1:11" x14ac:dyDescent="0.25">
      <c r="A8" s="7" t="s">
        <v>80</v>
      </c>
    </row>
    <row r="9" spans="1:11" x14ac:dyDescent="0.25">
      <c r="A9" s="7" t="s">
        <v>50</v>
      </c>
    </row>
    <row r="10" spans="1:11" x14ac:dyDescent="0.25">
      <c r="A10" s="7" t="s">
        <v>81</v>
      </c>
    </row>
    <row r="11" spans="1:11" x14ac:dyDescent="0.25">
      <c r="A11" s="7" t="s">
        <v>82</v>
      </c>
    </row>
    <row r="12" spans="1:11" x14ac:dyDescent="0.25">
      <c r="A12" s="7" t="s">
        <v>83</v>
      </c>
    </row>
    <row r="13" spans="1:11" x14ac:dyDescent="0.25">
      <c r="A13" s="7" t="s">
        <v>84</v>
      </c>
    </row>
    <row r="14" spans="1:11" x14ac:dyDescent="0.25">
      <c r="A14" s="7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68BA-CF42-41FC-BBD4-6F5F3B242533}">
  <sheetPr>
    <tabColor rgb="FF0000FF"/>
  </sheetPr>
  <dimension ref="A1:L20"/>
  <sheetViews>
    <sheetView showGridLines="0" zoomScale="190" zoomScaleNormal="190" workbookViewId="0">
      <selection activeCell="B8" sqref="B8"/>
    </sheetView>
  </sheetViews>
  <sheetFormatPr defaultRowHeight="15" x14ac:dyDescent="0.25"/>
  <cols>
    <col min="1" max="1" width="22.140625" customWidth="1"/>
    <col min="2" max="2" width="23.7109375" customWidth="1"/>
    <col min="3" max="3" width="2.5703125" customWidth="1"/>
    <col min="4" max="4" width="23.7109375" customWidth="1"/>
    <col min="5" max="5" width="2.5703125" customWidth="1"/>
    <col min="6" max="6" width="23.7109375" customWidth="1"/>
  </cols>
  <sheetData>
    <row r="1" spans="1:12" x14ac:dyDescent="0.25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7" t="s">
        <v>75</v>
      </c>
    </row>
    <row r="3" spans="1:12" x14ac:dyDescent="0.25">
      <c r="A3" s="7" t="s">
        <v>76</v>
      </c>
    </row>
    <row r="4" spans="1:12" x14ac:dyDescent="0.25">
      <c r="A4" s="7" t="s">
        <v>77</v>
      </c>
    </row>
    <row r="6" spans="1:12" x14ac:dyDescent="0.25">
      <c r="B6" s="11" t="s">
        <v>8</v>
      </c>
      <c r="D6" s="11" t="s">
        <v>9</v>
      </c>
      <c r="F6" s="11" t="s">
        <v>10</v>
      </c>
    </row>
    <row r="7" spans="1:12" x14ac:dyDescent="0.25">
      <c r="A7" s="13" t="s">
        <v>6</v>
      </c>
      <c r="B7" s="12" t="s">
        <v>11</v>
      </c>
      <c r="D7" s="12">
        <v>1250</v>
      </c>
      <c r="F7" s="17">
        <v>7</v>
      </c>
    </row>
    <row r="8" spans="1:12" x14ac:dyDescent="0.25">
      <c r="A8" s="13" t="s">
        <v>7</v>
      </c>
      <c r="B8" s="14"/>
      <c r="D8" s="14"/>
      <c r="F8" s="14"/>
    </row>
    <row r="9" spans="1:12" x14ac:dyDescent="0.25">
      <c r="B9" t="str" cm="1">
        <f t="array" aca="1" ref="B9" ca="1">IF(_xlfn.ISFORMULA(B8),ADDRESS(ROW(B8),COLUMN(B8),4)&amp;": "&amp;_xlfn.FORMULATEXT(B8),"")</f>
        <v/>
      </c>
      <c r="D9" t="str" cm="1">
        <f t="array" aca="1" ref="D9" ca="1">IF(_xlfn.ISFORMULA(D8),ADDRESS(ROW(D8),COLUMN(D8),4)&amp;": "&amp;_xlfn.FORMULATEXT(D8),"")</f>
        <v/>
      </c>
      <c r="F9" t="str" cm="1">
        <f t="array" aca="1" ref="F9" ca="1">IF(_xlfn.ISFORMULA(F8),ADDRESS(ROW(F8),COLUMN(F8),4)&amp;": "&amp;_xlfn.FORMULATEXT(F8),"")</f>
        <v/>
      </c>
    </row>
    <row r="10" spans="1:12" ht="6" customHeight="1" x14ac:dyDescent="0.25"/>
    <row r="11" spans="1:12" x14ac:dyDescent="0.25">
      <c r="B11" s="16" t="s">
        <v>15</v>
      </c>
      <c r="D11" s="16" t="s">
        <v>16</v>
      </c>
      <c r="F11" s="16" t="s">
        <v>18</v>
      </c>
    </row>
    <row r="12" spans="1:12" x14ac:dyDescent="0.25">
      <c r="B12" s="12" t="s">
        <v>11</v>
      </c>
      <c r="D12" s="12">
        <v>0</v>
      </c>
      <c r="F12" s="17">
        <v>15</v>
      </c>
    </row>
    <row r="13" spans="1:12" x14ac:dyDescent="0.25">
      <c r="B13" s="12" t="s">
        <v>12</v>
      </c>
      <c r="D13" s="12">
        <v>100</v>
      </c>
      <c r="F13" s="17">
        <v>10</v>
      </c>
    </row>
    <row r="14" spans="1:12" x14ac:dyDescent="0.25">
      <c r="B14" s="12" t="s">
        <v>13</v>
      </c>
      <c r="D14" s="12">
        <v>250</v>
      </c>
      <c r="F14" s="17">
        <v>5</v>
      </c>
    </row>
    <row r="15" spans="1:12" x14ac:dyDescent="0.25">
      <c r="B15" s="12" t="s">
        <v>14</v>
      </c>
      <c r="D15" s="12">
        <v>500</v>
      </c>
      <c r="F15" s="17">
        <v>3</v>
      </c>
    </row>
    <row r="16" spans="1:12" x14ac:dyDescent="0.25">
      <c r="B16" s="12" t="s">
        <v>17</v>
      </c>
      <c r="D16" s="12">
        <v>1000</v>
      </c>
      <c r="F16" s="17">
        <v>1</v>
      </c>
    </row>
    <row r="18" spans="2:6" x14ac:dyDescent="0.25">
      <c r="B18" s="18" t="s">
        <v>23</v>
      </c>
      <c r="D18" s="18" t="s">
        <v>19</v>
      </c>
      <c r="F18" s="18" t="s">
        <v>19</v>
      </c>
    </row>
    <row r="19" spans="2:6" x14ac:dyDescent="0.25">
      <c r="B19" s="19" t="s">
        <v>55</v>
      </c>
      <c r="D19" s="19" t="s">
        <v>20</v>
      </c>
      <c r="F19" s="19" t="s">
        <v>22</v>
      </c>
    </row>
    <row r="20" spans="2:6" x14ac:dyDescent="0.25">
      <c r="B20" s="20" t="str">
        <f>"lookup value: "&amp;B7</f>
        <v>lookup value: Bellen</v>
      </c>
      <c r="D20" s="20" t="s">
        <v>21</v>
      </c>
      <c r="F20" s="20" t="s">
        <v>21</v>
      </c>
    </row>
  </sheetData>
  <dataValidations count="1">
    <dataValidation type="list" allowBlank="1" showInputMessage="1" showErrorMessage="1" sqref="B7" xr:uid="{E7464910-A46C-4374-A6CC-59FC00E288CA}">
      <formula1>B$12:B$16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FC0B-2629-41F6-8581-9F9441AC0C2D}">
  <sheetPr>
    <tabColor rgb="FFFF0000"/>
  </sheetPr>
  <dimension ref="A1:L20"/>
  <sheetViews>
    <sheetView showGridLines="0" zoomScale="190" zoomScaleNormal="190" workbookViewId="0">
      <selection activeCell="B8" sqref="B8"/>
    </sheetView>
  </sheetViews>
  <sheetFormatPr defaultRowHeight="15" x14ac:dyDescent="0.25"/>
  <cols>
    <col min="1" max="1" width="22.140625" customWidth="1"/>
    <col min="2" max="2" width="23.7109375" customWidth="1"/>
    <col min="3" max="3" width="2.5703125" customWidth="1"/>
    <col min="4" max="4" width="23.7109375" customWidth="1"/>
    <col min="5" max="5" width="2.5703125" customWidth="1"/>
    <col min="6" max="6" width="23.7109375" customWidth="1"/>
  </cols>
  <sheetData>
    <row r="1" spans="1:12" x14ac:dyDescent="0.25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7" t="s">
        <v>75</v>
      </c>
    </row>
    <row r="3" spans="1:12" x14ac:dyDescent="0.25">
      <c r="A3" s="7" t="s">
        <v>76</v>
      </c>
    </row>
    <row r="4" spans="1:12" x14ac:dyDescent="0.25">
      <c r="A4" s="7" t="s">
        <v>77</v>
      </c>
    </row>
    <row r="6" spans="1:12" x14ac:dyDescent="0.25">
      <c r="B6" s="11" t="s">
        <v>8</v>
      </c>
      <c r="D6" s="11" t="s">
        <v>9</v>
      </c>
      <c r="F6" s="11" t="s">
        <v>10</v>
      </c>
    </row>
    <row r="7" spans="1:12" x14ac:dyDescent="0.25">
      <c r="A7" s="13" t="s">
        <v>6</v>
      </c>
      <c r="B7" s="12" t="s">
        <v>11</v>
      </c>
      <c r="D7" s="12">
        <v>1250</v>
      </c>
      <c r="F7" s="17">
        <v>7</v>
      </c>
    </row>
    <row r="8" spans="1:12" x14ac:dyDescent="0.25">
      <c r="A8" s="13" t="s">
        <v>7</v>
      </c>
      <c r="B8" s="14">
        <f>MATCH(B7,B12:B16,0)</f>
        <v>1</v>
      </c>
      <c r="D8" s="14">
        <f>MATCH(D7,D12:D16)</f>
        <v>5</v>
      </c>
      <c r="F8" s="14">
        <f>MATCH(F7,F12:F16,-1)</f>
        <v>2</v>
      </c>
    </row>
    <row r="9" spans="1:12" x14ac:dyDescent="0.25">
      <c r="B9" t="str" cm="1">
        <f t="array" aca="1" ref="B9" ca="1">IF(_xlfn.ISFORMULA(B8),ADDRESS(ROW(B8),COLUMN(B8),4)&amp;": "&amp;_xlfn.FORMULATEXT(B8),"")</f>
        <v>B8: =MATCH(B7,B12:B16,0)</v>
      </c>
      <c r="D9" t="str" cm="1">
        <f t="array" aca="1" ref="D9" ca="1">IF(_xlfn.ISFORMULA(D8),ADDRESS(ROW(D8),COLUMN(D8),4)&amp;": "&amp;_xlfn.FORMULATEXT(D8),"")</f>
        <v>D8: =MATCH(D7,D12:D16)</v>
      </c>
      <c r="F9" t="str" cm="1">
        <f t="array" aca="1" ref="F9" ca="1">IF(_xlfn.ISFORMULA(F8),ADDRESS(ROW(F8),COLUMN(F8),4)&amp;": "&amp;_xlfn.FORMULATEXT(F8),"")</f>
        <v>F8: =MATCH(F7,F12:F16,-1)</v>
      </c>
    </row>
    <row r="10" spans="1:12" ht="6" customHeight="1" x14ac:dyDescent="0.25"/>
    <row r="11" spans="1:12" x14ac:dyDescent="0.25">
      <c r="B11" s="16" t="s">
        <v>15</v>
      </c>
      <c r="D11" s="16" t="s">
        <v>16</v>
      </c>
      <c r="F11" s="16" t="s">
        <v>18</v>
      </c>
    </row>
    <row r="12" spans="1:12" x14ac:dyDescent="0.25">
      <c r="B12" s="12" t="s">
        <v>11</v>
      </c>
      <c r="D12" s="12">
        <v>0</v>
      </c>
      <c r="F12" s="17">
        <v>15</v>
      </c>
    </row>
    <row r="13" spans="1:12" x14ac:dyDescent="0.25">
      <c r="B13" s="12" t="s">
        <v>12</v>
      </c>
      <c r="D13" s="12">
        <v>100</v>
      </c>
      <c r="F13" s="17">
        <v>10</v>
      </c>
    </row>
    <row r="14" spans="1:12" x14ac:dyDescent="0.25">
      <c r="B14" s="12" t="s">
        <v>13</v>
      </c>
      <c r="D14" s="12">
        <v>250</v>
      </c>
      <c r="F14" s="17">
        <v>5</v>
      </c>
    </row>
    <row r="15" spans="1:12" x14ac:dyDescent="0.25">
      <c r="B15" s="12" t="s">
        <v>14</v>
      </c>
      <c r="D15" s="12">
        <v>500</v>
      </c>
      <c r="F15" s="17">
        <v>3</v>
      </c>
    </row>
    <row r="16" spans="1:12" x14ac:dyDescent="0.25">
      <c r="B16" s="12" t="s">
        <v>17</v>
      </c>
      <c r="D16" s="12">
        <v>1000</v>
      </c>
      <c r="F16" s="17">
        <v>1</v>
      </c>
    </row>
    <row r="18" spans="2:6" x14ac:dyDescent="0.25">
      <c r="B18" s="18" t="s">
        <v>23</v>
      </c>
      <c r="D18" s="18" t="s">
        <v>19</v>
      </c>
      <c r="F18" s="18" t="s">
        <v>19</v>
      </c>
    </row>
    <row r="19" spans="2:6" x14ac:dyDescent="0.25">
      <c r="B19" s="19" t="s">
        <v>55</v>
      </c>
      <c r="D19" s="19" t="s">
        <v>20</v>
      </c>
      <c r="F19" s="19" t="s">
        <v>22</v>
      </c>
    </row>
    <row r="20" spans="2:6" x14ac:dyDescent="0.25">
      <c r="B20" s="20" t="str">
        <f>"lookup value: "&amp;B7</f>
        <v>lookup value: Bellen</v>
      </c>
      <c r="D20" s="20" t="s">
        <v>21</v>
      </c>
      <c r="F20" s="20" t="s">
        <v>21</v>
      </c>
    </row>
  </sheetData>
  <dataValidations count="1">
    <dataValidation type="list" allowBlank="1" showInputMessage="1" showErrorMessage="1" sqref="B7" xr:uid="{E149FFB3-0B71-4A05-A1A9-BE6129870A80}">
      <formula1>B$12:B$16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E1D2-AC98-400B-880D-C48E4431F7B8}">
  <sheetPr>
    <tabColor rgb="FF0000FF"/>
  </sheetPr>
  <dimension ref="A1:J14"/>
  <sheetViews>
    <sheetView showGridLines="0" zoomScale="190" zoomScaleNormal="190" workbookViewId="0">
      <selection activeCell="B6" sqref="B6"/>
    </sheetView>
  </sheetViews>
  <sheetFormatPr defaultRowHeight="15" x14ac:dyDescent="0.25"/>
  <cols>
    <col min="1" max="1" width="14.140625" customWidth="1"/>
    <col min="2" max="2" width="19.140625" customWidth="1"/>
    <col min="3" max="3" width="14.28515625" customWidth="1"/>
    <col min="4" max="4" width="14.42578125" bestFit="1" customWidth="1"/>
    <col min="5" max="5" width="19" customWidth="1"/>
    <col min="6" max="6" width="19.5703125" bestFit="1" customWidth="1"/>
  </cols>
  <sheetData>
    <row r="1" spans="1:10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7" t="s">
        <v>78</v>
      </c>
    </row>
    <row r="3" spans="1:10" x14ac:dyDescent="0.25">
      <c r="E3" s="7" t="s">
        <v>79</v>
      </c>
    </row>
    <row r="4" spans="1:10" x14ac:dyDescent="0.25">
      <c r="B4" s="11" t="s">
        <v>8</v>
      </c>
      <c r="E4" s="11" t="s">
        <v>10</v>
      </c>
    </row>
    <row r="5" spans="1:10" x14ac:dyDescent="0.25">
      <c r="A5" s="13" t="s">
        <v>31</v>
      </c>
      <c r="B5" s="12" t="s">
        <v>13</v>
      </c>
      <c r="D5" s="13" t="s">
        <v>32</v>
      </c>
      <c r="E5" s="17">
        <v>7</v>
      </c>
    </row>
    <row r="6" spans="1:10" x14ac:dyDescent="0.25">
      <c r="A6" s="13" t="s">
        <v>27</v>
      </c>
      <c r="B6" s="14"/>
      <c r="D6" s="13" t="s">
        <v>28</v>
      </c>
      <c r="E6" s="14"/>
    </row>
    <row r="7" spans="1:10" x14ac:dyDescent="0.25">
      <c r="B7" t="str" cm="1">
        <f t="array" aca="1" ref="B7" ca="1">IF(_xlfn.ISFORMULA(B6),ADDRESS(ROW(B6),COLUMN(B6),4)&amp;": "&amp;_xlfn.FORMULATEXT(B6),"")</f>
        <v/>
      </c>
      <c r="E7" t="str" cm="1">
        <f t="array" aca="1" ref="E7" ca="1">IF(_xlfn.ISFORMULA(E6),ADDRESS(ROW(E6),COLUMN(E6),4)&amp;": "&amp;_xlfn.FORMULATEXT(E6),"")</f>
        <v/>
      </c>
    </row>
    <row r="9" spans="1:10" x14ac:dyDescent="0.25">
      <c r="A9" s="13" t="s">
        <v>24</v>
      </c>
      <c r="B9" s="13" t="s">
        <v>25</v>
      </c>
      <c r="C9" s="13" t="s">
        <v>15</v>
      </c>
      <c r="E9" s="21" t="s">
        <v>18</v>
      </c>
      <c r="F9" s="21" t="s">
        <v>26</v>
      </c>
    </row>
    <row r="10" spans="1:10" x14ac:dyDescent="0.25">
      <c r="A10" s="12" t="str">
        <f>LEFT(C10)&amp;TEXT(ROWS(A$10:A10)*100,"00000")</f>
        <v>B00100</v>
      </c>
      <c r="B10" s="12">
        <v>24.95</v>
      </c>
      <c r="C10" s="12" t="s">
        <v>11</v>
      </c>
      <c r="E10" s="17">
        <v>15</v>
      </c>
      <c r="F10" s="22">
        <v>238000</v>
      </c>
    </row>
    <row r="11" spans="1:10" x14ac:dyDescent="0.25">
      <c r="A11" s="12" t="str">
        <f>LEFT(C11)&amp;TEXT(ROWS(A$10:A11)*100,"00000")</f>
        <v>C00200</v>
      </c>
      <c r="B11" s="12">
        <v>27.95</v>
      </c>
      <c r="C11" s="12" t="s">
        <v>12</v>
      </c>
      <c r="E11" s="17">
        <v>10</v>
      </c>
      <c r="F11" s="22">
        <v>83000</v>
      </c>
    </row>
    <row r="12" spans="1:10" x14ac:dyDescent="0.25">
      <c r="A12" s="12" t="str">
        <f>LEFT(C12)&amp;TEXT(ROWS(A$10:A12)*100,"00000")</f>
        <v>Q00300</v>
      </c>
      <c r="B12" s="12">
        <v>43.95</v>
      </c>
      <c r="C12" s="12" t="s">
        <v>13</v>
      </c>
      <c r="E12" s="17">
        <v>5</v>
      </c>
      <c r="F12" s="22">
        <v>14000</v>
      </c>
    </row>
    <row r="13" spans="1:10" x14ac:dyDescent="0.25">
      <c r="A13" s="12" t="str">
        <f>LEFT(C13)&amp;TEXT(ROWS(A$10:A13)*100,"00000")</f>
        <v>Y00400</v>
      </c>
      <c r="B13" s="12">
        <v>23.95</v>
      </c>
      <c r="C13" s="12" t="s">
        <v>14</v>
      </c>
      <c r="E13" s="17">
        <v>3</v>
      </c>
      <c r="F13" s="22">
        <v>4000</v>
      </c>
    </row>
    <row r="14" spans="1:10" x14ac:dyDescent="0.25">
      <c r="A14" s="12" t="str">
        <f>LEFT(C14)&amp;TEXT(ROWS(A$10:A14)*100,"00000")</f>
        <v>A00500</v>
      </c>
      <c r="B14" s="12">
        <v>19.95</v>
      </c>
      <c r="C14" s="12" t="s">
        <v>17</v>
      </c>
      <c r="E14" s="17">
        <v>1</v>
      </c>
      <c r="F14" s="22">
        <v>3500</v>
      </c>
    </row>
  </sheetData>
  <dataValidations count="1">
    <dataValidation type="list" allowBlank="1" showInputMessage="1" showErrorMessage="1" sqref="B5" xr:uid="{9547331C-C5B6-424F-99DD-758BDCEA5D2D}">
      <formula1>$C$10:$C$14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8FB3-631B-41E7-A307-DEC5B4750FE6}">
  <sheetPr>
    <tabColor rgb="FFFF0000"/>
  </sheetPr>
  <dimension ref="A1:J14"/>
  <sheetViews>
    <sheetView showGridLines="0" zoomScale="190" zoomScaleNormal="190" workbookViewId="0">
      <selection activeCell="B6" sqref="B6"/>
    </sheetView>
  </sheetViews>
  <sheetFormatPr defaultRowHeight="15" x14ac:dyDescent="0.25"/>
  <cols>
    <col min="1" max="1" width="14.140625" customWidth="1"/>
    <col min="2" max="2" width="19.140625" customWidth="1"/>
    <col min="3" max="3" width="14.28515625" customWidth="1"/>
    <col min="4" max="4" width="14.42578125" bestFit="1" customWidth="1"/>
    <col min="5" max="5" width="19" customWidth="1"/>
    <col min="6" max="6" width="19.5703125" bestFit="1" customWidth="1"/>
  </cols>
  <sheetData>
    <row r="1" spans="1:10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7" t="s">
        <v>78</v>
      </c>
    </row>
    <row r="3" spans="1:10" x14ac:dyDescent="0.25">
      <c r="E3" s="7" t="s">
        <v>79</v>
      </c>
    </row>
    <row r="4" spans="1:10" x14ac:dyDescent="0.25">
      <c r="B4" s="11" t="s">
        <v>8</v>
      </c>
      <c r="E4" s="11" t="s">
        <v>10</v>
      </c>
    </row>
    <row r="5" spans="1:10" x14ac:dyDescent="0.25">
      <c r="A5" s="13" t="s">
        <v>31</v>
      </c>
      <c r="B5" s="12" t="s">
        <v>13</v>
      </c>
      <c r="D5" s="13" t="s">
        <v>32</v>
      </c>
      <c r="E5" s="17">
        <v>7</v>
      </c>
    </row>
    <row r="6" spans="1:10" x14ac:dyDescent="0.25">
      <c r="A6" s="13" t="s">
        <v>27</v>
      </c>
      <c r="B6" s="14">
        <f>INDEX(B10:B14,MATCH(B5,C10:C14,0))</f>
        <v>43.95</v>
      </c>
      <c r="D6" s="13" t="s">
        <v>28</v>
      </c>
      <c r="E6" s="14">
        <f>INDEX(F10:F14,MATCH(E5,E10:E14,-1))</f>
        <v>83000</v>
      </c>
    </row>
    <row r="7" spans="1:10" x14ac:dyDescent="0.25">
      <c r="B7" t="str" cm="1">
        <f t="array" aca="1" ref="B7" ca="1">IF(_xlfn.ISFORMULA(B6),ADDRESS(ROW(B6),COLUMN(B6),4)&amp;": "&amp;_xlfn.FORMULATEXT(B6),"")</f>
        <v>B6: =INDEX(B10:B14,MATCH(B5,C10:C14,0))</v>
      </c>
      <c r="E7" t="str" cm="1">
        <f t="array" aca="1" ref="E7" ca="1">IF(_xlfn.ISFORMULA(E6),ADDRESS(ROW(E6),COLUMN(E6),4)&amp;": "&amp;_xlfn.FORMULATEXT(E6),"")</f>
        <v>E6: =INDEX(F10:F14,MATCH(E5,E10:E14,-1))</v>
      </c>
    </row>
    <row r="9" spans="1:10" x14ac:dyDescent="0.25">
      <c r="A9" s="13" t="s">
        <v>24</v>
      </c>
      <c r="B9" s="13" t="s">
        <v>25</v>
      </c>
      <c r="C9" s="13" t="s">
        <v>15</v>
      </c>
      <c r="E9" s="21" t="s">
        <v>18</v>
      </c>
      <c r="F9" s="21" t="s">
        <v>26</v>
      </c>
    </row>
    <row r="10" spans="1:10" x14ac:dyDescent="0.25">
      <c r="A10" s="12" t="str">
        <f>LEFT(C10)&amp;TEXT(ROWS(A$10:A10)*100,"00000")</f>
        <v>B00100</v>
      </c>
      <c r="B10" s="12">
        <v>24.95</v>
      </c>
      <c r="C10" s="12" t="s">
        <v>11</v>
      </c>
      <c r="E10" s="17">
        <v>15</v>
      </c>
      <c r="F10" s="22">
        <v>238000</v>
      </c>
    </row>
    <row r="11" spans="1:10" x14ac:dyDescent="0.25">
      <c r="A11" s="12" t="str">
        <f>LEFT(C11)&amp;TEXT(ROWS(A$10:A11)*100,"00000")</f>
        <v>C00200</v>
      </c>
      <c r="B11" s="12">
        <v>27.95</v>
      </c>
      <c r="C11" s="12" t="s">
        <v>12</v>
      </c>
      <c r="E11" s="17">
        <v>10</v>
      </c>
      <c r="F11" s="22">
        <v>83000</v>
      </c>
    </row>
    <row r="12" spans="1:10" x14ac:dyDescent="0.25">
      <c r="A12" s="12" t="str">
        <f>LEFT(C12)&amp;TEXT(ROWS(A$10:A12)*100,"00000")</f>
        <v>Q00300</v>
      </c>
      <c r="B12" s="12">
        <v>43.95</v>
      </c>
      <c r="C12" s="12" t="s">
        <v>13</v>
      </c>
      <c r="E12" s="17">
        <v>5</v>
      </c>
      <c r="F12" s="22">
        <v>14000</v>
      </c>
    </row>
    <row r="13" spans="1:10" x14ac:dyDescent="0.25">
      <c r="A13" s="12" t="str">
        <f>LEFT(C13)&amp;TEXT(ROWS(A$10:A13)*100,"00000")</f>
        <v>Y00400</v>
      </c>
      <c r="B13" s="12">
        <v>23.95</v>
      </c>
      <c r="C13" s="12" t="s">
        <v>14</v>
      </c>
      <c r="E13" s="17">
        <v>3</v>
      </c>
      <c r="F13" s="22">
        <v>4000</v>
      </c>
    </row>
    <row r="14" spans="1:10" x14ac:dyDescent="0.25">
      <c r="A14" s="12" t="str">
        <f>LEFT(C14)&amp;TEXT(ROWS(A$10:A14)*100,"00000")</f>
        <v>A00500</v>
      </c>
      <c r="B14" s="12">
        <v>19.95</v>
      </c>
      <c r="C14" s="12" t="s">
        <v>17</v>
      </c>
      <c r="E14" s="17">
        <v>1</v>
      </c>
      <c r="F14" s="22">
        <v>3500</v>
      </c>
    </row>
  </sheetData>
  <dataValidations count="1">
    <dataValidation type="list" allowBlank="1" showInputMessage="1" showErrorMessage="1" sqref="B5" xr:uid="{0F3C85C0-7B05-47B1-AB4F-ABDA061BD5BA}">
      <formula1>$C$10:$C$14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6B7-6572-4AA5-9AE1-8528FF938B67}">
  <sheetPr>
    <tabColor rgb="FF0000FF"/>
  </sheetPr>
  <dimension ref="A1:N18"/>
  <sheetViews>
    <sheetView showGridLines="0" zoomScale="190" zoomScaleNormal="190" workbookViewId="0">
      <selection activeCell="B7" sqref="B7"/>
    </sheetView>
  </sheetViews>
  <sheetFormatPr defaultRowHeight="15" x14ac:dyDescent="0.25"/>
  <cols>
    <col min="1" max="1" width="23" customWidth="1"/>
    <col min="2" max="2" width="17.7109375" customWidth="1"/>
    <col min="6" max="6" width="2.28515625" customWidth="1"/>
  </cols>
  <sheetData>
    <row r="1" spans="1:14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4" x14ac:dyDescent="0.25">
      <c r="A2" s="7" t="s">
        <v>80</v>
      </c>
      <c r="G2" s="7"/>
    </row>
    <row r="3" spans="1:14" x14ac:dyDescent="0.25">
      <c r="A3" s="7" t="s">
        <v>50</v>
      </c>
      <c r="G3" s="7"/>
    </row>
    <row r="4" spans="1:14" x14ac:dyDescent="0.25">
      <c r="A4" s="7"/>
      <c r="G4" s="7"/>
    </row>
    <row r="5" spans="1:14" x14ac:dyDescent="0.25">
      <c r="A5" s="13" t="s">
        <v>31</v>
      </c>
      <c r="B5" s="12" t="s">
        <v>13</v>
      </c>
      <c r="C5" s="11" t="s">
        <v>8</v>
      </c>
      <c r="G5" s="13" t="s">
        <v>31</v>
      </c>
      <c r="H5" s="13" t="s">
        <v>33</v>
      </c>
      <c r="I5" s="13" t="s">
        <v>25</v>
      </c>
      <c r="N5" s="15" t="s">
        <v>51</v>
      </c>
    </row>
    <row r="6" spans="1:14" x14ac:dyDescent="0.25">
      <c r="A6" s="13" t="s">
        <v>33</v>
      </c>
      <c r="B6" s="12">
        <v>45</v>
      </c>
      <c r="C6" s="11" t="s">
        <v>9</v>
      </c>
      <c r="D6" s="11"/>
      <c r="G6" s="12" t="s">
        <v>13</v>
      </c>
      <c r="H6" s="12">
        <v>2</v>
      </c>
      <c r="I6" s="14"/>
      <c r="N6" t="str" cm="1">
        <f t="array" aca="1" ref="N6" ca="1">_xlfn.XLOOKUP(RANDBETWEEN(1,ROWS($A$10:$A$14)),_xlfn.SEQUENCE(ROWS($A$10:$A$14)),$A$10:$A$14)</f>
        <v>Quad</v>
      </c>
    </row>
    <row r="7" spans="1:14" x14ac:dyDescent="0.25">
      <c r="A7" s="13" t="s">
        <v>27</v>
      </c>
      <c r="B7" s="14"/>
      <c r="G7" s="12" t="s">
        <v>12</v>
      </c>
      <c r="H7" s="12">
        <v>15</v>
      </c>
      <c r="I7" s="14"/>
    </row>
    <row r="8" spans="1:14" x14ac:dyDescent="0.25">
      <c r="A8" s="31" t="str" cm="1">
        <f t="array" aca="1" ref="A8" ca="1">IF(_xlfn.ISFORMULA(B7),ADDRESS(ROW(B7),COLUMN(B7),4)&amp;": "&amp;_xlfn.FORMULATEXT(B7),"")</f>
        <v/>
      </c>
      <c r="G8" s="12" t="s">
        <v>14</v>
      </c>
      <c r="H8" s="12">
        <v>75</v>
      </c>
      <c r="I8" s="14"/>
    </row>
    <row r="9" spans="1:14" x14ac:dyDescent="0.25">
      <c r="A9" s="13" t="s">
        <v>29</v>
      </c>
      <c r="B9" s="25">
        <v>0</v>
      </c>
      <c r="C9" s="25">
        <v>10</v>
      </c>
      <c r="D9" s="25">
        <v>25</v>
      </c>
      <c r="E9" s="25">
        <v>50</v>
      </c>
      <c r="G9" s="12" t="s">
        <v>14</v>
      </c>
      <c r="H9" s="12">
        <v>32</v>
      </c>
      <c r="I9" s="14"/>
    </row>
    <row r="10" spans="1:14" x14ac:dyDescent="0.25">
      <c r="A10" s="25" t="s">
        <v>11</v>
      </c>
      <c r="B10" s="12">
        <v>24.95</v>
      </c>
      <c r="C10" s="12">
        <f>ROUND((1-COLUMNS($C10:C10)/15)*B10,2)</f>
        <v>23.29</v>
      </c>
      <c r="D10" s="12">
        <f>ROUND((1-COLUMNS($C10:D10)/15)*C10,2)</f>
        <v>20.18</v>
      </c>
      <c r="E10" s="12">
        <f>ROUND((1-COLUMNS($C10:E10)/15)*D10,2)</f>
        <v>16.14</v>
      </c>
      <c r="G10" s="12" t="s">
        <v>11</v>
      </c>
      <c r="H10" s="12">
        <v>44</v>
      </c>
      <c r="I10" s="14"/>
    </row>
    <row r="11" spans="1:14" x14ac:dyDescent="0.25">
      <c r="A11" s="25" t="s">
        <v>12</v>
      </c>
      <c r="B11" s="12">
        <v>27.95</v>
      </c>
      <c r="C11" s="12">
        <f>ROUND((1-COLUMNS($C11:C11)/15)*B11,2)</f>
        <v>26.09</v>
      </c>
      <c r="D11" s="12">
        <f>ROUND((1-COLUMNS($C11:D11)/15)*C11,2)</f>
        <v>22.61</v>
      </c>
      <c r="E11" s="12">
        <f>ROUND((1-COLUMNS($C11:E11)/15)*D11,2)</f>
        <v>18.09</v>
      </c>
      <c r="G11" s="12" t="s">
        <v>14</v>
      </c>
      <c r="H11" s="12">
        <v>9</v>
      </c>
      <c r="I11" s="14"/>
    </row>
    <row r="12" spans="1:14" x14ac:dyDescent="0.25">
      <c r="A12" s="25" t="s">
        <v>13</v>
      </c>
      <c r="B12" s="12">
        <v>43.95</v>
      </c>
      <c r="C12" s="12">
        <f>ROUND((1-COLUMNS($C12:C12)/15)*B12,2)</f>
        <v>41.02</v>
      </c>
      <c r="D12" s="12">
        <f>ROUND((1-COLUMNS($C12:D12)/15)*C12,2)</f>
        <v>35.549999999999997</v>
      </c>
      <c r="E12" s="12">
        <f>ROUND((1-COLUMNS($C12:E12)/15)*D12,2)</f>
        <v>28.44</v>
      </c>
    </row>
    <row r="13" spans="1:14" x14ac:dyDescent="0.25">
      <c r="A13" s="25" t="s">
        <v>14</v>
      </c>
      <c r="B13" s="12">
        <v>23.95</v>
      </c>
      <c r="C13" s="12">
        <f>ROUND((1-COLUMNS($C13:C13)/15)*B13,2)</f>
        <v>22.35</v>
      </c>
      <c r="D13" s="12">
        <f>ROUND((1-COLUMNS($C13:D13)/15)*C13,2)</f>
        <v>19.37</v>
      </c>
      <c r="E13" s="12">
        <f>ROUND((1-COLUMNS($C13:E13)/15)*D13,2)</f>
        <v>15.5</v>
      </c>
    </row>
    <row r="14" spans="1:14" x14ac:dyDescent="0.25">
      <c r="A14" s="25" t="s">
        <v>17</v>
      </c>
      <c r="B14" s="12">
        <v>19.95</v>
      </c>
      <c r="C14" s="12">
        <f>ROUND((1-COLUMNS($C14:C14)/15)*B14,2)</f>
        <v>18.62</v>
      </c>
      <c r="D14" s="12">
        <f>ROUND((1-COLUMNS($C14:D14)/15)*C14,2)</f>
        <v>16.14</v>
      </c>
      <c r="E14" s="12">
        <f>ROUND((1-COLUMNS($C14:E14)/15)*D14,2)</f>
        <v>12.91</v>
      </c>
    </row>
    <row r="17" spans="2:5" x14ac:dyDescent="0.25">
      <c r="B17" s="23" t="s">
        <v>30</v>
      </c>
      <c r="C17" s="24"/>
      <c r="D17" s="24"/>
      <c r="E17" s="24"/>
    </row>
    <row r="18" spans="2:5" x14ac:dyDescent="0.25">
      <c r="D18" s="31" t="str" cm="1">
        <f t="array" aca="1" ref="D18" ca="1">IF(_xlfn.ISFORMULA(I6),ADDRESS(ROW(I6),COLUMN(I6),4)&amp;": "&amp;_xlfn.FORMULATEXT(I6),"")</f>
        <v/>
      </c>
    </row>
  </sheetData>
  <dataValidations disablePrompts="1" count="1">
    <dataValidation type="list" allowBlank="1" showInputMessage="1" showErrorMessage="1" sqref="B5" xr:uid="{46795528-CCFB-4D63-A8DD-137F7612DC85}">
      <formula1>A$10:A$14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04DD-A570-4AA5-8E3A-E352314A0B92}">
  <sheetPr>
    <tabColor rgb="FFFF0000"/>
  </sheetPr>
  <dimension ref="A1:N18"/>
  <sheetViews>
    <sheetView showGridLines="0" zoomScale="190" zoomScaleNormal="190" workbookViewId="0">
      <selection activeCell="B7" sqref="B7"/>
    </sheetView>
  </sheetViews>
  <sheetFormatPr defaultRowHeight="15" x14ac:dyDescent="0.25"/>
  <cols>
    <col min="1" max="1" width="23" customWidth="1"/>
    <col min="2" max="2" width="17.7109375" customWidth="1"/>
    <col min="6" max="6" width="2.28515625" customWidth="1"/>
  </cols>
  <sheetData>
    <row r="1" spans="1:14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4" x14ac:dyDescent="0.25">
      <c r="A2" s="7" t="s">
        <v>80</v>
      </c>
      <c r="G2" s="7"/>
    </row>
    <row r="3" spans="1:14" x14ac:dyDescent="0.25">
      <c r="A3" s="7" t="s">
        <v>50</v>
      </c>
      <c r="G3" s="7"/>
    </row>
    <row r="4" spans="1:14" x14ac:dyDescent="0.25">
      <c r="A4" s="7"/>
      <c r="G4" s="7"/>
    </row>
    <row r="5" spans="1:14" x14ac:dyDescent="0.25">
      <c r="A5" s="13" t="s">
        <v>31</v>
      </c>
      <c r="B5" s="12" t="s">
        <v>13</v>
      </c>
      <c r="C5" s="11" t="s">
        <v>8</v>
      </c>
      <c r="G5" s="13" t="s">
        <v>31</v>
      </c>
      <c r="H5" s="13" t="s">
        <v>33</v>
      </c>
      <c r="I5" s="13" t="s">
        <v>25</v>
      </c>
      <c r="N5" s="15" t="s">
        <v>51</v>
      </c>
    </row>
    <row r="6" spans="1:14" x14ac:dyDescent="0.25">
      <c r="A6" s="13" t="s">
        <v>33</v>
      </c>
      <c r="B6" s="12">
        <v>45</v>
      </c>
      <c r="C6" s="11" t="s">
        <v>9</v>
      </c>
      <c r="D6" s="11"/>
      <c r="G6" s="12" t="s">
        <v>13</v>
      </c>
      <c r="H6" s="12">
        <v>2</v>
      </c>
      <c r="I6" s="14">
        <f>INDEX($B$10:$E$14,MATCH(G6,$A$10:$A$14,0),MATCH(H6,$B$9:$E$9))</f>
        <v>43.95</v>
      </c>
      <c r="N6" t="str" cm="1">
        <f t="array" aca="1" ref="N6" ca="1">_xlfn.XLOOKUP(RANDBETWEEN(1,ROWS($A$10:$A$14)),_xlfn.SEQUENCE(ROWS($A$10:$A$14)),$A$10:$A$14)</f>
        <v>Carlota</v>
      </c>
    </row>
    <row r="7" spans="1:14" x14ac:dyDescent="0.25">
      <c r="A7" s="13" t="s">
        <v>27</v>
      </c>
      <c r="B7" s="14">
        <f>INDEX(B10:E14,MATCH(B5,A10:A14,0),MATCH(B6,B9:E9))</f>
        <v>35.549999999999997</v>
      </c>
      <c r="G7" s="12" t="s">
        <v>12</v>
      </c>
      <c r="H7" s="12">
        <v>15</v>
      </c>
      <c r="I7" s="14">
        <f t="shared" ref="I7:I10" si="0">INDEX($B$10:$E$14,MATCH(G7,$A$10:$A$14,0),MATCH(H7,$B$9:$E$9))</f>
        <v>26.09</v>
      </c>
    </row>
    <row r="8" spans="1:14" x14ac:dyDescent="0.25">
      <c r="A8" s="31" t="str" cm="1">
        <f t="array" aca="1" ref="A8" ca="1">IF(_xlfn.ISFORMULA(B7),ADDRESS(ROW(B7),COLUMN(B7),4)&amp;": "&amp;_xlfn.FORMULATEXT(B7),"")</f>
        <v>B7: =INDEX(B10:E14,MATCH(B5,A10:A14,0),MATCH(B6,B9:E9))</v>
      </c>
      <c r="G8" s="12" t="s">
        <v>14</v>
      </c>
      <c r="H8" s="12">
        <v>75</v>
      </c>
      <c r="I8" s="14">
        <f t="shared" si="0"/>
        <v>15.5</v>
      </c>
    </row>
    <row r="9" spans="1:14" x14ac:dyDescent="0.25">
      <c r="A9" s="13" t="s">
        <v>29</v>
      </c>
      <c r="B9" s="25">
        <v>0</v>
      </c>
      <c r="C9" s="25">
        <v>10</v>
      </c>
      <c r="D9" s="25">
        <v>25</v>
      </c>
      <c r="E9" s="25">
        <v>50</v>
      </c>
      <c r="G9" s="12" t="s">
        <v>14</v>
      </c>
      <c r="H9" s="12">
        <v>32</v>
      </c>
      <c r="I9" s="14">
        <f t="shared" si="0"/>
        <v>19.37</v>
      </c>
    </row>
    <row r="10" spans="1:14" x14ac:dyDescent="0.25">
      <c r="A10" s="25" t="s">
        <v>11</v>
      </c>
      <c r="B10" s="12">
        <v>24.95</v>
      </c>
      <c r="C10" s="12">
        <f>ROUND((1-COLUMNS($C10:C10)/15)*B10,2)</f>
        <v>23.29</v>
      </c>
      <c r="D10" s="12">
        <f>ROUND((1-COLUMNS($C10:D10)/15)*C10,2)</f>
        <v>20.18</v>
      </c>
      <c r="E10" s="12">
        <f>ROUND((1-COLUMNS($C10:E10)/15)*D10,2)</f>
        <v>16.14</v>
      </c>
      <c r="G10" s="12" t="s">
        <v>11</v>
      </c>
      <c r="H10" s="12">
        <v>44</v>
      </c>
      <c r="I10" s="14">
        <f t="shared" si="0"/>
        <v>20.18</v>
      </c>
    </row>
    <row r="11" spans="1:14" x14ac:dyDescent="0.25">
      <c r="A11" s="25" t="s">
        <v>12</v>
      </c>
      <c r="B11" s="12">
        <v>27.95</v>
      </c>
      <c r="C11" s="12">
        <f>ROUND((1-COLUMNS($C11:C11)/15)*B11,2)</f>
        <v>26.09</v>
      </c>
      <c r="D11" s="12">
        <f>ROUND((1-COLUMNS($C11:D11)/15)*C11,2)</f>
        <v>22.61</v>
      </c>
      <c r="E11" s="12">
        <f>ROUND((1-COLUMNS($C11:E11)/15)*D11,2)</f>
        <v>18.09</v>
      </c>
      <c r="G11" s="12" t="s">
        <v>14</v>
      </c>
      <c r="H11" s="12">
        <v>9</v>
      </c>
      <c r="I11" s="14">
        <f>INDEX($B$10:$E$14,MATCH(G11,$A$10:$A$14,0),MATCH(H11,$B$9:$E$9))</f>
        <v>23.95</v>
      </c>
    </row>
    <row r="12" spans="1:14" x14ac:dyDescent="0.25">
      <c r="A12" s="25" t="s">
        <v>13</v>
      </c>
      <c r="B12" s="12">
        <v>43.95</v>
      </c>
      <c r="C12" s="12">
        <f>ROUND((1-COLUMNS($C12:C12)/15)*B12,2)</f>
        <v>41.02</v>
      </c>
      <c r="D12" s="12">
        <f>ROUND((1-COLUMNS($C12:D12)/15)*C12,2)</f>
        <v>35.549999999999997</v>
      </c>
      <c r="E12" s="12">
        <f>ROUND((1-COLUMNS($C12:E12)/15)*D12,2)</f>
        <v>28.44</v>
      </c>
    </row>
    <row r="13" spans="1:14" x14ac:dyDescent="0.25">
      <c r="A13" s="25" t="s">
        <v>14</v>
      </c>
      <c r="B13" s="12">
        <v>23.95</v>
      </c>
      <c r="C13" s="12">
        <f>ROUND((1-COLUMNS($C13:C13)/15)*B13,2)</f>
        <v>22.35</v>
      </c>
      <c r="D13" s="12">
        <f>ROUND((1-COLUMNS($C13:D13)/15)*C13,2)</f>
        <v>19.37</v>
      </c>
      <c r="E13" s="12">
        <f>ROUND((1-COLUMNS($C13:E13)/15)*D13,2)</f>
        <v>15.5</v>
      </c>
    </row>
    <row r="14" spans="1:14" x14ac:dyDescent="0.25">
      <c r="A14" s="25" t="s">
        <v>17</v>
      </c>
      <c r="B14" s="12">
        <v>19.95</v>
      </c>
      <c r="C14" s="12">
        <f>ROUND((1-COLUMNS($C14:C14)/15)*B14,2)</f>
        <v>18.62</v>
      </c>
      <c r="D14" s="12">
        <f>ROUND((1-COLUMNS($C14:D14)/15)*C14,2)</f>
        <v>16.14</v>
      </c>
      <c r="E14" s="12">
        <f>ROUND((1-COLUMNS($C14:E14)/15)*D14,2)</f>
        <v>12.91</v>
      </c>
    </row>
    <row r="17" spans="2:5" x14ac:dyDescent="0.25">
      <c r="B17" s="23" t="s">
        <v>30</v>
      </c>
      <c r="C17" s="24"/>
      <c r="D17" s="24"/>
      <c r="E17" s="24"/>
    </row>
    <row r="18" spans="2:5" x14ac:dyDescent="0.25">
      <c r="D18" s="31" t="str" cm="1">
        <f t="array" aca="1" ref="D18" ca="1">IF(_xlfn.ISFORMULA(I6),ADDRESS(ROW(I6),COLUMN(I6),4)&amp;": "&amp;_xlfn.FORMULATEXT(I6),"")</f>
        <v>I6: =INDEX($B$10:$E$14,MATCH(G6,$A$10:$A$14,0),MATCH(H6,$B$9:$E$9))</v>
      </c>
    </row>
  </sheetData>
  <dataValidations count="1">
    <dataValidation type="list" allowBlank="1" showInputMessage="1" showErrorMessage="1" sqref="B5" xr:uid="{6A66F175-D78E-4CDD-A83D-93100E7A5257}">
      <formula1>A$10:A$14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B85A-9937-492E-B175-E3F9EDA9F177}">
  <sheetPr>
    <tabColor rgb="FF0000FF"/>
  </sheetPr>
  <dimension ref="A1:J19"/>
  <sheetViews>
    <sheetView showGridLines="0" zoomScale="190" zoomScaleNormal="190" workbookViewId="0">
      <selection activeCell="B6" sqref="B6"/>
    </sheetView>
  </sheetViews>
  <sheetFormatPr defaultRowHeight="15" x14ac:dyDescent="0.25"/>
  <cols>
    <col min="1" max="1" width="24.7109375" customWidth="1"/>
    <col min="2" max="2" width="17.7109375" customWidth="1"/>
  </cols>
  <sheetData>
    <row r="1" spans="1:10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7" t="s">
        <v>81</v>
      </c>
    </row>
    <row r="3" spans="1:10" x14ac:dyDescent="0.25">
      <c r="A3" s="7" t="s">
        <v>82</v>
      </c>
      <c r="G3" s="7"/>
    </row>
    <row r="5" spans="1:10" x14ac:dyDescent="0.25">
      <c r="A5" s="13" t="s">
        <v>31</v>
      </c>
      <c r="B5" s="12" t="s">
        <v>13</v>
      </c>
      <c r="C5" s="11" t="s">
        <v>8</v>
      </c>
    </row>
    <row r="6" spans="1:10" x14ac:dyDescent="0.25">
      <c r="A6" s="13" t="str">
        <f>"Total Unit Sales for "&amp;B5</f>
        <v>Total Unit Sales for Quad</v>
      </c>
      <c r="B6" s="14"/>
      <c r="C6" t="s">
        <v>40</v>
      </c>
    </row>
    <row r="7" spans="1:10" x14ac:dyDescent="0.25">
      <c r="B7" t="str" cm="1">
        <f t="array" aca="1" ref="B7" ca="1">IF(_xlfn.ISFORMULA(B6),ADDRESS(ROW(B6),COLUMN(B6),4)&amp;": "&amp;_xlfn.FORMULATEXT(B6),"")</f>
        <v/>
      </c>
    </row>
    <row r="8" spans="1:10" x14ac:dyDescent="0.25">
      <c r="A8" s="13" t="s">
        <v>39</v>
      </c>
      <c r="B8" s="12" t="s">
        <v>35</v>
      </c>
      <c r="C8" s="11" t="s">
        <v>8</v>
      </c>
    </row>
    <row r="9" spans="1:10" x14ac:dyDescent="0.25">
      <c r="A9" s="13" t="str">
        <f>"Total Unit Sales for "&amp;B8</f>
        <v>Total Unit Sales for Feb</v>
      </c>
      <c r="B9" s="14"/>
      <c r="C9" t="s">
        <v>41</v>
      </c>
    </row>
    <row r="10" spans="1:10" x14ac:dyDescent="0.25">
      <c r="B10" t="str" cm="1">
        <f t="array" aca="1" ref="B10" ca="1">IF(_xlfn.ISFORMULA(B9),ADDRESS(ROW(B9),COLUMN(B9),4)&amp;": "&amp;_xlfn.FORMULATEXT(B9),"")</f>
        <v/>
      </c>
    </row>
    <row r="11" spans="1:10" x14ac:dyDescent="0.25">
      <c r="A11" s="13" t="s">
        <v>42</v>
      </c>
      <c r="B11" s="25" t="s">
        <v>34</v>
      </c>
      <c r="C11" s="25" t="s">
        <v>35</v>
      </c>
      <c r="D11" s="25" t="s">
        <v>36</v>
      </c>
      <c r="E11" s="25" t="s">
        <v>37</v>
      </c>
    </row>
    <row r="12" spans="1:10" x14ac:dyDescent="0.25">
      <c r="A12" s="25" t="s">
        <v>11</v>
      </c>
      <c r="B12" s="12">
        <v>1123</v>
      </c>
      <c r="C12" s="12">
        <v>326</v>
      </c>
      <c r="D12" s="12">
        <v>1701</v>
      </c>
      <c r="E12" s="12">
        <v>1593</v>
      </c>
    </row>
    <row r="13" spans="1:10" x14ac:dyDescent="0.25">
      <c r="A13" s="25" t="s">
        <v>12</v>
      </c>
      <c r="B13" s="12">
        <v>1169</v>
      </c>
      <c r="C13" s="12">
        <v>1723</v>
      </c>
      <c r="D13" s="12">
        <v>444</v>
      </c>
      <c r="E13" s="12">
        <v>438</v>
      </c>
    </row>
    <row r="14" spans="1:10" x14ac:dyDescent="0.25">
      <c r="A14" s="25" t="s">
        <v>13</v>
      </c>
      <c r="B14" s="12">
        <v>1223</v>
      </c>
      <c r="C14" s="12">
        <v>677</v>
      </c>
      <c r="D14" s="12">
        <v>807</v>
      </c>
      <c r="E14" s="12">
        <v>578</v>
      </c>
    </row>
    <row r="15" spans="1:10" x14ac:dyDescent="0.25">
      <c r="A15" s="25" t="s">
        <v>14</v>
      </c>
      <c r="B15" s="12">
        <v>714</v>
      </c>
      <c r="C15" s="12">
        <v>731</v>
      </c>
      <c r="D15" s="12">
        <v>780</v>
      </c>
      <c r="E15" s="12">
        <v>1624</v>
      </c>
    </row>
    <row r="16" spans="1:10" x14ac:dyDescent="0.25">
      <c r="A16" s="25" t="s">
        <v>17</v>
      </c>
      <c r="B16" s="12">
        <v>491</v>
      </c>
      <c r="C16" s="12">
        <v>289</v>
      </c>
      <c r="D16" s="12">
        <v>323</v>
      </c>
      <c r="E16" s="12">
        <v>1064</v>
      </c>
    </row>
    <row r="19" spans="2:5" x14ac:dyDescent="0.25">
      <c r="B19" s="23" t="s">
        <v>38</v>
      </c>
      <c r="C19" s="24"/>
      <c r="D19" s="24"/>
      <c r="E19" s="24"/>
    </row>
  </sheetData>
  <phoneticPr fontId="10" type="noConversion"/>
  <dataValidations count="2">
    <dataValidation type="list" allowBlank="1" showInputMessage="1" showErrorMessage="1" sqref="B5" xr:uid="{A4495C14-408E-44D3-8A4B-2A858E5ABFA2}">
      <formula1>A$12:A$16</formula1>
    </dataValidation>
    <dataValidation type="list" allowBlank="1" showInputMessage="1" showErrorMessage="1" sqref="B8" xr:uid="{ADB64E63-2D89-4E8C-8D6F-83087A96A6A9}">
      <formula1>$B$11:$E$11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1908-15FD-4A4B-9357-A12D78FF1F68}">
  <sheetPr>
    <tabColor rgb="FFFF0000"/>
  </sheetPr>
  <dimension ref="A1:J19"/>
  <sheetViews>
    <sheetView showGridLines="0" zoomScale="190" zoomScaleNormal="190" workbookViewId="0">
      <selection activeCell="B6" sqref="B6"/>
    </sheetView>
  </sheetViews>
  <sheetFormatPr defaultRowHeight="15" x14ac:dyDescent="0.25"/>
  <cols>
    <col min="1" max="1" width="24.7109375" customWidth="1"/>
    <col min="2" max="2" width="17.7109375" customWidth="1"/>
  </cols>
  <sheetData>
    <row r="1" spans="1:10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7" t="s">
        <v>81</v>
      </c>
    </row>
    <row r="3" spans="1:10" x14ac:dyDescent="0.25">
      <c r="A3" s="7" t="s">
        <v>82</v>
      </c>
      <c r="G3" s="7"/>
    </row>
    <row r="5" spans="1:10" x14ac:dyDescent="0.25">
      <c r="A5" s="13" t="s">
        <v>31</v>
      </c>
      <c r="B5" s="12" t="s">
        <v>13</v>
      </c>
      <c r="C5" s="11" t="s">
        <v>8</v>
      </c>
    </row>
    <row r="6" spans="1:10" x14ac:dyDescent="0.25">
      <c r="A6" s="13" t="str">
        <f>"Total Unit Sales for "&amp;B5</f>
        <v>Total Unit Sales for Quad</v>
      </c>
      <c r="B6" s="14">
        <f>SUM(INDEX(B12:E16,MATCH(B5,A12:A16,0),0))</f>
        <v>3285</v>
      </c>
      <c r="C6" t="s">
        <v>40</v>
      </c>
    </row>
    <row r="7" spans="1:10" x14ac:dyDescent="0.25">
      <c r="B7" t="str" cm="1">
        <f t="array" aca="1" ref="B7" ca="1">IF(_xlfn.ISFORMULA(B6),ADDRESS(ROW(B6),COLUMN(B6),4)&amp;": "&amp;_xlfn.FORMULATEXT(B6),"")</f>
        <v>B6: =SUM(INDEX(B12:E16,MATCH(B5,A12:A16,0),0))</v>
      </c>
    </row>
    <row r="8" spans="1:10" x14ac:dyDescent="0.25">
      <c r="A8" s="13" t="s">
        <v>39</v>
      </c>
      <c r="B8" s="12" t="s">
        <v>35</v>
      </c>
      <c r="C8" s="11" t="s">
        <v>8</v>
      </c>
    </row>
    <row r="9" spans="1:10" x14ac:dyDescent="0.25">
      <c r="A9" s="13" t="str">
        <f>"Total Unit Sales for "&amp;B8</f>
        <v>Total Unit Sales for Feb</v>
      </c>
      <c r="B9" s="14">
        <f>SUM(INDEX(B12:E16,0,MATCH(B8,B11:E11,0)))</f>
        <v>3746</v>
      </c>
      <c r="C9" t="s">
        <v>41</v>
      </c>
    </row>
    <row r="10" spans="1:10" x14ac:dyDescent="0.25">
      <c r="B10" t="str" cm="1">
        <f t="array" aca="1" ref="B10" ca="1">IF(_xlfn.ISFORMULA(B9),ADDRESS(ROW(B9),COLUMN(B9),4)&amp;": "&amp;_xlfn.FORMULATEXT(B9),"")</f>
        <v>B9: =SUM(INDEX(B12:E16,0,MATCH(B8,B11:E11,0)))</v>
      </c>
    </row>
    <row r="11" spans="1:10" x14ac:dyDescent="0.25">
      <c r="A11" s="13" t="s">
        <v>42</v>
      </c>
      <c r="B11" s="25" t="s">
        <v>34</v>
      </c>
      <c r="C11" s="25" t="s">
        <v>35</v>
      </c>
      <c r="D11" s="25" t="s">
        <v>36</v>
      </c>
      <c r="E11" s="25" t="s">
        <v>37</v>
      </c>
    </row>
    <row r="12" spans="1:10" x14ac:dyDescent="0.25">
      <c r="A12" s="25" t="s">
        <v>11</v>
      </c>
      <c r="B12" s="12">
        <v>1123</v>
      </c>
      <c r="C12" s="12">
        <v>326</v>
      </c>
      <c r="D12" s="12">
        <v>1701</v>
      </c>
      <c r="E12" s="12">
        <v>1593</v>
      </c>
    </row>
    <row r="13" spans="1:10" x14ac:dyDescent="0.25">
      <c r="A13" s="25" t="s">
        <v>12</v>
      </c>
      <c r="B13" s="12">
        <v>1169</v>
      </c>
      <c r="C13" s="12">
        <v>1723</v>
      </c>
      <c r="D13" s="12">
        <v>444</v>
      </c>
      <c r="E13" s="12">
        <v>438</v>
      </c>
    </row>
    <row r="14" spans="1:10" x14ac:dyDescent="0.25">
      <c r="A14" s="25" t="s">
        <v>13</v>
      </c>
      <c r="B14" s="12">
        <v>1223</v>
      </c>
      <c r="C14" s="12">
        <v>677</v>
      </c>
      <c r="D14" s="12">
        <v>807</v>
      </c>
      <c r="E14" s="12">
        <v>578</v>
      </c>
    </row>
    <row r="15" spans="1:10" x14ac:dyDescent="0.25">
      <c r="A15" s="25" t="s">
        <v>14</v>
      </c>
      <c r="B15" s="12">
        <v>714</v>
      </c>
      <c r="C15" s="12">
        <v>731</v>
      </c>
      <c r="D15" s="12">
        <v>780</v>
      </c>
      <c r="E15" s="12">
        <v>1624</v>
      </c>
    </row>
    <row r="16" spans="1:10" x14ac:dyDescent="0.25">
      <c r="A16" s="25" t="s">
        <v>17</v>
      </c>
      <c r="B16" s="12">
        <v>491</v>
      </c>
      <c r="C16" s="12">
        <v>289</v>
      </c>
      <c r="D16" s="12">
        <v>323</v>
      </c>
      <c r="E16" s="12">
        <v>1064</v>
      </c>
    </row>
    <row r="19" spans="2:5" x14ac:dyDescent="0.25">
      <c r="B19" s="23" t="s">
        <v>38</v>
      </c>
      <c r="C19" s="24"/>
      <c r="D19" s="24"/>
      <c r="E19" s="24"/>
    </row>
  </sheetData>
  <dataValidations count="2">
    <dataValidation type="list" allowBlank="1" showInputMessage="1" showErrorMessage="1" sqref="B8" xr:uid="{7DFD365C-0963-4DED-A194-F1609A28296D}">
      <formula1>$B$11:$E$11</formula1>
    </dataValidation>
    <dataValidation type="list" allowBlank="1" showInputMessage="1" showErrorMessage="1" sqref="B5" xr:uid="{F591CDB5-39AE-4D6B-9449-1300C84B59A6}">
      <formula1>A$12:A$16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871-158E-462A-B6AD-BFF707CD0389}">
  <sheetPr>
    <tabColor rgb="FF0000FF"/>
  </sheetPr>
  <dimension ref="A1:N18"/>
  <sheetViews>
    <sheetView zoomScale="190" zoomScaleNormal="190" workbookViewId="0">
      <selection activeCell="C6" sqref="C6"/>
    </sheetView>
  </sheetViews>
  <sheetFormatPr defaultRowHeight="15" x14ac:dyDescent="0.25"/>
  <cols>
    <col min="1" max="1" width="9.85546875" bestFit="1" customWidth="1"/>
    <col min="7" max="7" width="7.5703125" bestFit="1" customWidth="1"/>
    <col min="8" max="8" width="11.5703125" bestFit="1" customWidth="1"/>
    <col min="10" max="10" width="7.5703125" bestFit="1" customWidth="1"/>
    <col min="11" max="11" width="12.140625" bestFit="1" customWidth="1"/>
  </cols>
  <sheetData>
    <row r="1" spans="1:14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25">
      <c r="A2" s="7" t="s">
        <v>83</v>
      </c>
    </row>
    <row r="3" spans="1:14" x14ac:dyDescent="0.25">
      <c r="A3" s="7" t="s">
        <v>84</v>
      </c>
      <c r="M3" s="13" t="s">
        <v>31</v>
      </c>
      <c r="N3" s="13" t="s">
        <v>52</v>
      </c>
    </row>
    <row r="4" spans="1:14" x14ac:dyDescent="0.25">
      <c r="A4" s="7"/>
      <c r="G4" s="12">
        <v>1</v>
      </c>
      <c r="J4" s="12">
        <v>2</v>
      </c>
      <c r="M4" s="12" t="s">
        <v>11</v>
      </c>
      <c r="N4" s="12">
        <v>1</v>
      </c>
    </row>
    <row r="5" spans="1:14" x14ac:dyDescent="0.25">
      <c r="A5" s="13" t="s">
        <v>47</v>
      </c>
      <c r="B5" s="13" t="s">
        <v>31</v>
      </c>
      <c r="C5" s="13" t="s">
        <v>48</v>
      </c>
      <c r="D5" s="13" t="s">
        <v>49</v>
      </c>
      <c r="E5" s="13" t="s">
        <v>25</v>
      </c>
      <c r="G5" s="13" t="s">
        <v>33</v>
      </c>
      <c r="H5" s="13" t="s">
        <v>43</v>
      </c>
      <c r="J5" s="13" t="s">
        <v>33</v>
      </c>
      <c r="K5" s="13" t="s">
        <v>44</v>
      </c>
      <c r="M5" s="12" t="s">
        <v>12</v>
      </c>
      <c r="N5" s="12">
        <v>2</v>
      </c>
    </row>
    <row r="6" spans="1:14" x14ac:dyDescent="0.25">
      <c r="A6" s="27">
        <v>43831</v>
      </c>
      <c r="B6" s="12" t="s">
        <v>11</v>
      </c>
      <c r="C6" s="14"/>
      <c r="D6" s="12">
        <v>128</v>
      </c>
      <c r="E6" s="14"/>
      <c r="G6" s="26">
        <v>0</v>
      </c>
      <c r="H6" s="12">
        <v>24.95</v>
      </c>
      <c r="J6" s="26">
        <v>0</v>
      </c>
      <c r="K6" s="12">
        <v>27.95</v>
      </c>
      <c r="M6" s="12" t="s">
        <v>13</v>
      </c>
      <c r="N6" s="12">
        <v>3</v>
      </c>
    </row>
    <row r="7" spans="1:14" x14ac:dyDescent="0.25">
      <c r="A7" s="27">
        <v>43831</v>
      </c>
      <c r="B7" s="12" t="s">
        <v>13</v>
      </c>
      <c r="C7" s="14"/>
      <c r="D7" s="12">
        <v>7</v>
      </c>
      <c r="E7" s="14"/>
      <c r="G7" s="26">
        <v>10</v>
      </c>
      <c r="H7" s="12">
        <f>ROUND((1-COLUMNS(H$7:H7)/15)*H6,2)</f>
        <v>23.29</v>
      </c>
      <c r="J7" s="26">
        <v>10</v>
      </c>
      <c r="K7" s="12">
        <f>ROUND((1-COLUMNS(K$7:K7)/15)*K6,2)</f>
        <v>26.09</v>
      </c>
      <c r="M7" s="12" t="s">
        <v>17</v>
      </c>
      <c r="N7" s="12">
        <v>4</v>
      </c>
    </row>
    <row r="8" spans="1:14" x14ac:dyDescent="0.25">
      <c r="A8" s="27">
        <v>43833</v>
      </c>
      <c r="B8" s="12" t="s">
        <v>13</v>
      </c>
      <c r="C8" s="14"/>
      <c r="D8" s="12">
        <v>36</v>
      </c>
      <c r="E8" s="14"/>
      <c r="G8" s="26">
        <v>35</v>
      </c>
      <c r="H8" s="12">
        <f>ROUND((1-COLUMNS(H$7:H8)/15)*H7,2)</f>
        <v>21.74</v>
      </c>
      <c r="J8" s="26">
        <v>50</v>
      </c>
      <c r="K8" s="12">
        <f>ROUND((1-COLUMNS(K$7:K8)/15)*K7,2)</f>
        <v>24.35</v>
      </c>
    </row>
    <row r="9" spans="1:14" x14ac:dyDescent="0.25">
      <c r="A9" s="27">
        <v>43833</v>
      </c>
      <c r="B9" s="12" t="s">
        <v>12</v>
      </c>
      <c r="C9" s="14"/>
      <c r="D9" s="12">
        <v>145</v>
      </c>
      <c r="E9" s="14"/>
      <c r="G9" s="26">
        <v>75</v>
      </c>
      <c r="H9" s="12">
        <f>ROUND((1-COLUMNS(H$7:H9)/15)*H8,2)</f>
        <v>20.29</v>
      </c>
      <c r="J9" s="26">
        <v>120</v>
      </c>
      <c r="K9" s="12">
        <f>ROUND((1-COLUMNS(K$7:K9)/15)*K8,2)</f>
        <v>22.73</v>
      </c>
    </row>
    <row r="10" spans="1:14" x14ac:dyDescent="0.25">
      <c r="A10" s="27">
        <v>43834</v>
      </c>
      <c r="B10" s="12" t="s">
        <v>17</v>
      </c>
      <c r="C10" s="14"/>
      <c r="D10" s="12">
        <v>58</v>
      </c>
      <c r="E10" s="14"/>
    </row>
    <row r="11" spans="1:14" x14ac:dyDescent="0.25">
      <c r="A11" s="27">
        <v>43834</v>
      </c>
      <c r="B11" s="12" t="s">
        <v>17</v>
      </c>
      <c r="C11" s="14"/>
      <c r="D11" s="12">
        <v>8</v>
      </c>
      <c r="E11" s="14"/>
      <c r="G11" s="26">
        <v>3</v>
      </c>
      <c r="J11" s="26">
        <v>4</v>
      </c>
    </row>
    <row r="12" spans="1:14" x14ac:dyDescent="0.25">
      <c r="A12" s="27">
        <v>43836</v>
      </c>
      <c r="B12" s="12" t="s">
        <v>12</v>
      </c>
      <c r="C12" s="14"/>
      <c r="D12" s="12">
        <v>22</v>
      </c>
      <c r="E12" s="14"/>
      <c r="G12" s="13" t="s">
        <v>33</v>
      </c>
      <c r="H12" s="13" t="s">
        <v>45</v>
      </c>
      <c r="J12" s="13" t="s">
        <v>33</v>
      </c>
      <c r="K12" s="13" t="s">
        <v>46</v>
      </c>
    </row>
    <row r="13" spans="1:14" x14ac:dyDescent="0.25">
      <c r="A13" s="27">
        <v>43836</v>
      </c>
      <c r="B13" s="12" t="s">
        <v>11</v>
      </c>
      <c r="C13" s="14"/>
      <c r="D13" s="12">
        <v>46</v>
      </c>
      <c r="E13" s="14"/>
      <c r="G13" s="26">
        <v>0</v>
      </c>
      <c r="H13" s="12">
        <v>43.95</v>
      </c>
      <c r="J13" s="26">
        <v>0</v>
      </c>
      <c r="K13" s="12">
        <v>19.95</v>
      </c>
    </row>
    <row r="14" spans="1:14" x14ac:dyDescent="0.25">
      <c r="A14" s="27">
        <v>43836</v>
      </c>
      <c r="B14" s="12" t="s">
        <v>13</v>
      </c>
      <c r="C14" s="14"/>
      <c r="D14" s="12">
        <v>124</v>
      </c>
      <c r="E14" s="14"/>
      <c r="G14" s="26">
        <v>5</v>
      </c>
      <c r="H14" s="12">
        <f>ROUND((1-COLUMNS(H$14:H14)/15)*H13,2)</f>
        <v>41.02</v>
      </c>
      <c r="J14" s="26">
        <v>20</v>
      </c>
      <c r="K14" s="12">
        <f>ROUND((1-COLUMNS(K$14:K14)/15)*K13,2)</f>
        <v>18.62</v>
      </c>
    </row>
    <row r="15" spans="1:14" x14ac:dyDescent="0.25">
      <c r="A15" s="27">
        <v>43836</v>
      </c>
      <c r="B15" s="12" t="s">
        <v>13</v>
      </c>
      <c r="C15" s="14"/>
      <c r="D15" s="12">
        <v>3</v>
      </c>
      <c r="E15" s="14"/>
      <c r="G15" s="26">
        <v>15</v>
      </c>
      <c r="H15" s="12">
        <f>ROUND((1-COLUMNS(H$14:H15)/15)*H14,2)</f>
        <v>38.29</v>
      </c>
      <c r="J15" s="26">
        <v>50</v>
      </c>
      <c r="K15" s="12">
        <f>ROUND((1-COLUMNS(K$14:K15)/15)*K14,2)</f>
        <v>17.38</v>
      </c>
    </row>
    <row r="16" spans="1:14" x14ac:dyDescent="0.25">
      <c r="G16" s="26">
        <v>25</v>
      </c>
      <c r="H16" s="12">
        <f>ROUND((1-COLUMNS(H$14:H16)/15)*H15,2)</f>
        <v>35.74</v>
      </c>
      <c r="J16" s="26">
        <v>100</v>
      </c>
      <c r="K16" s="12">
        <f>ROUND((1-COLUMNS(K$14:K16)/15)*K15,2)</f>
        <v>16.22</v>
      </c>
    </row>
    <row r="17" spans="1:2" x14ac:dyDescent="0.25">
      <c r="A17" s="30" t="str" cm="1">
        <f t="array" aca="1" ref="A17" ca="1">IF(_xlfn.ISFORMULA(C6),ADDRESS(ROW(C6),COLUMN(C6),4)&amp;": "&amp;_xlfn.FORMULATEXT(C6),"")</f>
        <v/>
      </c>
    </row>
    <row r="18" spans="1:2" x14ac:dyDescent="0.25">
      <c r="B18" s="30" t="str" cm="1">
        <f t="array" aca="1" ref="B18" ca="1">IF(_xlfn.ISFORMULA(E6),ADDRESS(ROW(E6),COLUMN(E6),4)&amp;": "&amp;_xlfn.FORMULATEXT(E6),"")</f>
        <v/>
      </c>
    </row>
  </sheetData>
  <sortState xmlns:xlrd2="http://schemas.microsoft.com/office/spreadsheetml/2017/richdata2" ref="A6:E15">
    <sortCondition ref="A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7D6A-A3B2-4F29-84EB-584753EA1342}">
  <sheetPr>
    <tabColor rgb="FFFF0000"/>
  </sheetPr>
  <dimension ref="A1:N18"/>
  <sheetViews>
    <sheetView zoomScale="190" zoomScaleNormal="190" workbookViewId="0">
      <selection activeCell="C6" sqref="C6"/>
    </sheetView>
  </sheetViews>
  <sheetFormatPr defaultRowHeight="15" x14ac:dyDescent="0.25"/>
  <cols>
    <col min="1" max="1" width="9.85546875" bestFit="1" customWidth="1"/>
    <col min="7" max="7" width="7.5703125" bestFit="1" customWidth="1"/>
    <col min="8" max="8" width="11.5703125" bestFit="1" customWidth="1"/>
    <col min="10" max="10" width="7.5703125" bestFit="1" customWidth="1"/>
    <col min="11" max="11" width="12.140625" bestFit="1" customWidth="1"/>
  </cols>
  <sheetData>
    <row r="1" spans="1:14" ht="18.75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25">
      <c r="A2" s="7" t="s">
        <v>83</v>
      </c>
    </row>
    <row r="3" spans="1:14" x14ac:dyDescent="0.25">
      <c r="A3" s="7" t="s">
        <v>84</v>
      </c>
      <c r="M3" s="13" t="s">
        <v>31</v>
      </c>
      <c r="N3" s="13" t="s">
        <v>52</v>
      </c>
    </row>
    <row r="4" spans="1:14" x14ac:dyDescent="0.25">
      <c r="A4" s="7"/>
      <c r="G4" s="12">
        <v>1</v>
      </c>
      <c r="J4" s="12">
        <v>2</v>
      </c>
      <c r="M4" s="12" t="s">
        <v>11</v>
      </c>
      <c r="N4" s="12">
        <v>1</v>
      </c>
    </row>
    <row r="5" spans="1:14" x14ac:dyDescent="0.25">
      <c r="A5" s="13" t="s">
        <v>47</v>
      </c>
      <c r="B5" s="13" t="s">
        <v>31</v>
      </c>
      <c r="C5" s="13" t="s">
        <v>48</v>
      </c>
      <c r="D5" s="13" t="s">
        <v>49</v>
      </c>
      <c r="E5" s="13" t="s">
        <v>25</v>
      </c>
      <c r="G5" s="13" t="s">
        <v>33</v>
      </c>
      <c r="H5" s="13" t="s">
        <v>43</v>
      </c>
      <c r="J5" s="13" t="s">
        <v>33</v>
      </c>
      <c r="K5" s="13" t="s">
        <v>44</v>
      </c>
      <c r="M5" s="12" t="s">
        <v>12</v>
      </c>
      <c r="N5" s="12">
        <v>2</v>
      </c>
    </row>
    <row r="6" spans="1:14" x14ac:dyDescent="0.25">
      <c r="A6" s="27">
        <v>43831</v>
      </c>
      <c r="B6" s="12" t="s">
        <v>11</v>
      </c>
      <c r="C6" s="14">
        <f>MATCH(B6,$M$4:$M$7,0)</f>
        <v>1</v>
      </c>
      <c r="D6" s="12">
        <v>128</v>
      </c>
      <c r="E6" s="14" cm="1">
        <f t="array" ref="E6">INDEX(($H$6:$H$9,$K$6:$K$9,$H$13:$H$16,$K$13:$K$16),MATCH(D6,INDEX(($G$6:$G$9,$J$6:$J$9,$G$13:$G$16,$J$13:$J$16),,,C6)),,C6)</f>
        <v>20.29</v>
      </c>
      <c r="G6" s="26">
        <v>0</v>
      </c>
      <c r="H6" s="12">
        <v>24.95</v>
      </c>
      <c r="J6" s="26">
        <v>0</v>
      </c>
      <c r="K6" s="12">
        <v>27.95</v>
      </c>
      <c r="M6" s="12" t="s">
        <v>13</v>
      </c>
      <c r="N6" s="12">
        <v>3</v>
      </c>
    </row>
    <row r="7" spans="1:14" x14ac:dyDescent="0.25">
      <c r="A7" s="27">
        <v>43831</v>
      </c>
      <c r="B7" s="12" t="s">
        <v>13</v>
      </c>
      <c r="C7" s="14">
        <f t="shared" ref="C7:C15" si="0">MATCH(B7,$M$4:$M$7,0)</f>
        <v>3</v>
      </c>
      <c r="D7" s="12">
        <v>7</v>
      </c>
      <c r="E7" s="14" cm="1">
        <f t="array" ref="E7">INDEX(($H$6:$H$9,$K$6:$K$9,$H$13:$H$16,$K$13:$K$16),MATCH(D7,INDEX(($G$6:$G$9,$J$6:$J$9,$G$13:$G$16,$J$13:$J$16),,,C7)),,C7)</f>
        <v>41.02</v>
      </c>
      <c r="G7" s="26">
        <v>10</v>
      </c>
      <c r="H7" s="12">
        <f>ROUND((1-COLUMNS(H$7:H7)/15)*H6,2)</f>
        <v>23.29</v>
      </c>
      <c r="J7" s="26">
        <v>10</v>
      </c>
      <c r="K7" s="12">
        <f>ROUND((1-COLUMNS(K$7:K7)/15)*K6,2)</f>
        <v>26.09</v>
      </c>
      <c r="M7" s="12" t="s">
        <v>17</v>
      </c>
      <c r="N7" s="12">
        <v>4</v>
      </c>
    </row>
    <row r="8" spans="1:14" x14ac:dyDescent="0.25">
      <c r="A8" s="27">
        <v>43833</v>
      </c>
      <c r="B8" s="12" t="s">
        <v>13</v>
      </c>
      <c r="C8" s="14">
        <f t="shared" si="0"/>
        <v>3</v>
      </c>
      <c r="D8" s="12">
        <v>36</v>
      </c>
      <c r="E8" s="14" cm="1">
        <f t="array" ref="E8">INDEX(($H$6:$H$9,$K$6:$K$9,$H$13:$H$16,$K$13:$K$16),MATCH(D8,INDEX(($G$6:$G$9,$J$6:$J$9,$G$13:$G$16,$J$13:$J$16),,,C8)),,C8)</f>
        <v>35.74</v>
      </c>
      <c r="G8" s="26">
        <v>35</v>
      </c>
      <c r="H8" s="12">
        <f>ROUND((1-COLUMNS(H$7:H8)/15)*H7,2)</f>
        <v>21.74</v>
      </c>
      <c r="J8" s="26">
        <v>50</v>
      </c>
      <c r="K8" s="12">
        <f>ROUND((1-COLUMNS(K$7:K8)/15)*K7,2)</f>
        <v>24.35</v>
      </c>
    </row>
    <row r="9" spans="1:14" x14ac:dyDescent="0.25">
      <c r="A9" s="27">
        <v>43833</v>
      </c>
      <c r="B9" s="12" t="s">
        <v>12</v>
      </c>
      <c r="C9" s="14">
        <f t="shared" si="0"/>
        <v>2</v>
      </c>
      <c r="D9" s="12">
        <v>145</v>
      </c>
      <c r="E9" s="14" cm="1">
        <f t="array" ref="E9">INDEX(($H$6:$H$9,$K$6:$K$9,$H$13:$H$16,$K$13:$K$16),MATCH(D9,INDEX(($G$6:$G$9,$J$6:$J$9,$G$13:$G$16,$J$13:$J$16),,,C9)),,C9)</f>
        <v>22.73</v>
      </c>
      <c r="G9" s="26">
        <v>75</v>
      </c>
      <c r="H9" s="12">
        <f>ROUND((1-COLUMNS(H$7:H9)/15)*H8,2)</f>
        <v>20.29</v>
      </c>
      <c r="J9" s="26">
        <v>120</v>
      </c>
      <c r="K9" s="12">
        <f>ROUND((1-COLUMNS(K$7:K9)/15)*K8,2)</f>
        <v>22.73</v>
      </c>
    </row>
    <row r="10" spans="1:14" x14ac:dyDescent="0.25">
      <c r="A10" s="27">
        <v>43834</v>
      </c>
      <c r="B10" s="12" t="s">
        <v>17</v>
      </c>
      <c r="C10" s="14">
        <f t="shared" si="0"/>
        <v>4</v>
      </c>
      <c r="D10" s="12">
        <v>58</v>
      </c>
      <c r="E10" s="14" cm="1">
        <f t="array" ref="E10">INDEX(($H$6:$H$9,$K$6:$K$9,$H$13:$H$16,$K$13:$K$16),MATCH(D10,INDEX(($G$6:$G$9,$J$6:$J$9,$G$13:$G$16,$J$13:$J$16),,,C10)),,C10)</f>
        <v>17.38</v>
      </c>
    </row>
    <row r="11" spans="1:14" x14ac:dyDescent="0.25">
      <c r="A11" s="27">
        <v>43834</v>
      </c>
      <c r="B11" s="12" t="s">
        <v>17</v>
      </c>
      <c r="C11" s="14">
        <f t="shared" si="0"/>
        <v>4</v>
      </c>
      <c r="D11" s="12">
        <v>8</v>
      </c>
      <c r="E11" s="14" cm="1">
        <f t="array" ref="E11">INDEX(($H$6:$H$9,$K$6:$K$9,$H$13:$H$16,$K$13:$K$16),MATCH(D11,INDEX(($G$6:$G$9,$J$6:$J$9,$G$13:$G$16,$J$13:$J$16),,,C11)),,C11)</f>
        <v>19.95</v>
      </c>
      <c r="G11" s="26">
        <v>3</v>
      </c>
      <c r="J11" s="26">
        <v>4</v>
      </c>
    </row>
    <row r="12" spans="1:14" x14ac:dyDescent="0.25">
      <c r="A12" s="27">
        <v>43836</v>
      </c>
      <c r="B12" s="12" t="s">
        <v>12</v>
      </c>
      <c r="C12" s="14">
        <f t="shared" si="0"/>
        <v>2</v>
      </c>
      <c r="D12" s="12">
        <v>22</v>
      </c>
      <c r="E12" s="14" cm="1">
        <f t="array" ref="E12">INDEX(($H$6:$H$9,$K$6:$K$9,$H$13:$H$16,$K$13:$K$16),MATCH(D12,INDEX(($G$6:$G$9,$J$6:$J$9,$G$13:$G$16,$J$13:$J$16),,,C12)),,C12)</f>
        <v>26.09</v>
      </c>
      <c r="G12" s="13" t="s">
        <v>33</v>
      </c>
      <c r="H12" s="13" t="s">
        <v>45</v>
      </c>
      <c r="J12" s="13" t="s">
        <v>33</v>
      </c>
      <c r="K12" s="13" t="s">
        <v>46</v>
      </c>
    </row>
    <row r="13" spans="1:14" x14ac:dyDescent="0.25">
      <c r="A13" s="27">
        <v>43836</v>
      </c>
      <c r="B13" s="12" t="s">
        <v>11</v>
      </c>
      <c r="C13" s="14">
        <f t="shared" si="0"/>
        <v>1</v>
      </c>
      <c r="D13" s="12">
        <v>46</v>
      </c>
      <c r="E13" s="14" cm="1">
        <f t="array" ref="E13">INDEX(($H$6:$H$9,$K$6:$K$9,$H$13:$H$16,$K$13:$K$16),MATCH(D13,INDEX(($G$6:$G$9,$J$6:$J$9,$G$13:$G$16,$J$13:$J$16),,,C13)),,C13)</f>
        <v>21.74</v>
      </c>
      <c r="G13" s="26">
        <v>0</v>
      </c>
      <c r="H13" s="12">
        <v>43.95</v>
      </c>
      <c r="J13" s="26">
        <v>0</v>
      </c>
      <c r="K13" s="12">
        <v>19.95</v>
      </c>
    </row>
    <row r="14" spans="1:14" x14ac:dyDescent="0.25">
      <c r="A14" s="27">
        <v>43836</v>
      </c>
      <c r="B14" s="12" t="s">
        <v>13</v>
      </c>
      <c r="C14" s="14">
        <f t="shared" si="0"/>
        <v>3</v>
      </c>
      <c r="D14" s="12">
        <v>124</v>
      </c>
      <c r="E14" s="14" cm="1">
        <f t="array" ref="E14">INDEX(($H$6:$H$9,$K$6:$K$9,$H$13:$H$16,$K$13:$K$16),MATCH(D14,INDEX(($G$6:$G$9,$J$6:$J$9,$G$13:$G$16,$J$13:$J$16),,,C14)),,C14)</f>
        <v>35.74</v>
      </c>
      <c r="G14" s="26">
        <v>5</v>
      </c>
      <c r="H14" s="12">
        <f>ROUND((1-COLUMNS(H$14:H14)/15)*H13,2)</f>
        <v>41.02</v>
      </c>
      <c r="J14" s="26">
        <v>20</v>
      </c>
      <c r="K14" s="12">
        <f>ROUND((1-COLUMNS(K$14:K14)/15)*K13,2)</f>
        <v>18.62</v>
      </c>
    </row>
    <row r="15" spans="1:14" x14ac:dyDescent="0.25">
      <c r="A15" s="27">
        <v>43836</v>
      </c>
      <c r="B15" s="12" t="s">
        <v>13</v>
      </c>
      <c r="C15" s="14">
        <f t="shared" si="0"/>
        <v>3</v>
      </c>
      <c r="D15" s="12">
        <v>3</v>
      </c>
      <c r="E15" s="14" cm="1">
        <f t="array" ref="E15">INDEX(($H$6:$H$9,$K$6:$K$9,$H$13:$H$16,$K$13:$K$16),MATCH(D15,INDEX(($G$6:$G$9,$J$6:$J$9,$G$13:$G$16,$J$13:$J$16),,,C15)),,C15)</f>
        <v>43.95</v>
      </c>
      <c r="G15" s="26">
        <v>15</v>
      </c>
      <c r="H15" s="12">
        <f>ROUND((1-COLUMNS(H$14:H15)/15)*H14,2)</f>
        <v>38.29</v>
      </c>
      <c r="J15" s="26">
        <v>50</v>
      </c>
      <c r="K15" s="12">
        <f>ROUND((1-COLUMNS(K$14:K15)/15)*K14,2)</f>
        <v>17.38</v>
      </c>
    </row>
    <row r="16" spans="1:14" x14ac:dyDescent="0.25">
      <c r="G16" s="26">
        <v>25</v>
      </c>
      <c r="H16" s="12">
        <f>ROUND((1-COLUMNS(H$14:H16)/15)*H15,2)</f>
        <v>35.74</v>
      </c>
      <c r="J16" s="26">
        <v>100</v>
      </c>
      <c r="K16" s="12">
        <f>ROUND((1-COLUMNS(K$14:K16)/15)*K15,2)</f>
        <v>16.22</v>
      </c>
    </row>
    <row r="17" spans="1:2" x14ac:dyDescent="0.25">
      <c r="A17" s="30" t="str" cm="1">
        <f t="array" aca="1" ref="A17" ca="1">IF(_xlfn.ISFORMULA(C6),ADDRESS(ROW(C6),COLUMN(C6),4)&amp;": "&amp;_xlfn.FORMULATEXT(C6),"")</f>
        <v>C6: =MATCH(B6,$M$4:$M$7,0)</v>
      </c>
    </row>
    <row r="18" spans="1:2" x14ac:dyDescent="0.25">
      <c r="B18" s="30" t="str" cm="1">
        <f t="array" aca="1" ref="B18" ca="1">IF(_xlfn.ISFORMULA(E6),ADDRESS(ROW(E6),COLUMN(E6),4)&amp;": "&amp;_xlfn.FORMULATEXT(E6),"")</f>
        <v>E6: =INDEX(($H$6:$H$9,$K$6:$K$9,$H$13:$H$16,$K$13:$K$16),MATCH(D6,INDEX(($G$6:$G$9,$J$6:$J$9,$G$13:$G$16,$J$13:$J$16),,,C6)),,C6)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BD94-6979-46E2-B83C-30394AB4B069}">
  <sheetPr>
    <tabColor rgb="FF0000FF"/>
  </sheetPr>
  <dimension ref="B1:H15"/>
  <sheetViews>
    <sheetView zoomScale="220" zoomScaleNormal="220" workbookViewId="0">
      <selection activeCell="H4" sqref="H4"/>
    </sheetView>
  </sheetViews>
  <sheetFormatPr defaultRowHeight="15" x14ac:dyDescent="0.25"/>
  <cols>
    <col min="1" max="1" width="3.28515625" customWidth="1"/>
    <col min="8" max="8" width="20.85546875" bestFit="1" customWidth="1"/>
  </cols>
  <sheetData>
    <row r="1" spans="2:8" x14ac:dyDescent="0.25">
      <c r="B1" s="7" t="s">
        <v>85</v>
      </c>
    </row>
    <row r="2" spans="2:8" x14ac:dyDescent="0.25">
      <c r="B2" s="33" t="s">
        <v>56</v>
      </c>
      <c r="C2" s="34"/>
      <c r="D2" s="34"/>
      <c r="E2" s="34"/>
      <c r="F2" s="34"/>
      <c r="G2" s="34"/>
      <c r="H2" s="34"/>
    </row>
    <row r="3" spans="2:8" x14ac:dyDescent="0.25">
      <c r="C3" s="35" t="s">
        <v>57</v>
      </c>
      <c r="D3" s="35" t="s">
        <v>58</v>
      </c>
      <c r="E3" s="35" t="s">
        <v>59</v>
      </c>
      <c r="F3" s="35" t="s">
        <v>60</v>
      </c>
      <c r="G3" s="35" t="s">
        <v>61</v>
      </c>
      <c r="H3" s="36" t="s">
        <v>62</v>
      </c>
    </row>
    <row r="4" spans="2:8" x14ac:dyDescent="0.25">
      <c r="B4" s="37" t="s">
        <v>63</v>
      </c>
      <c r="C4" s="38">
        <v>33.99</v>
      </c>
      <c r="D4" s="38">
        <v>97.09</v>
      </c>
      <c r="E4" s="38">
        <v>34.29</v>
      </c>
      <c r="F4" s="38">
        <v>61.73</v>
      </c>
      <c r="G4" s="38">
        <v>59.92</v>
      </c>
      <c r="H4" s="14"/>
    </row>
    <row r="5" spans="2:8" x14ac:dyDescent="0.25">
      <c r="B5" s="37" t="s">
        <v>64</v>
      </c>
      <c r="C5" s="38">
        <v>33.840000000000003</v>
      </c>
      <c r="D5" s="38">
        <v>97.49</v>
      </c>
      <c r="E5" s="38">
        <v>32.79</v>
      </c>
      <c r="F5" s="38">
        <v>35.79</v>
      </c>
      <c r="G5" s="38">
        <v>65.19</v>
      </c>
      <c r="H5" s="14"/>
    </row>
    <row r="6" spans="2:8" x14ac:dyDescent="0.25">
      <c r="B6" s="37" t="s">
        <v>65</v>
      </c>
      <c r="C6" s="38">
        <v>32.07</v>
      </c>
      <c r="D6" s="38">
        <v>49.06</v>
      </c>
      <c r="E6" s="38">
        <v>92.71</v>
      </c>
      <c r="F6" s="38">
        <v>27</v>
      </c>
      <c r="G6" s="38">
        <v>28.89</v>
      </c>
      <c r="H6" s="14"/>
    </row>
    <row r="7" spans="2:8" x14ac:dyDescent="0.25">
      <c r="B7" s="37" t="s">
        <v>66</v>
      </c>
      <c r="C7" s="38">
        <v>91.16</v>
      </c>
      <c r="D7" s="38">
        <v>21.21</v>
      </c>
      <c r="E7" s="38">
        <v>93.55</v>
      </c>
      <c r="F7" s="38">
        <v>23</v>
      </c>
      <c r="G7" s="38">
        <v>89.6</v>
      </c>
      <c r="H7" s="14"/>
    </row>
    <row r="8" spans="2:8" x14ac:dyDescent="0.25">
      <c r="B8" s="37" t="s">
        <v>67</v>
      </c>
      <c r="C8" s="38">
        <v>67.02</v>
      </c>
      <c r="D8" s="38">
        <v>30.18</v>
      </c>
      <c r="E8" s="38">
        <v>84.91</v>
      </c>
      <c r="F8" s="38">
        <v>89.01</v>
      </c>
      <c r="G8" s="38">
        <v>25.47</v>
      </c>
      <c r="H8" s="14"/>
    </row>
    <row r="9" spans="2:8" x14ac:dyDescent="0.25">
      <c r="B9" s="37" t="s">
        <v>68</v>
      </c>
      <c r="C9" s="38">
        <v>15.16</v>
      </c>
      <c r="D9" s="38">
        <v>42.91</v>
      </c>
      <c r="E9" s="38">
        <v>43.89</v>
      </c>
      <c r="F9" s="38">
        <v>97.8</v>
      </c>
      <c r="G9" s="38">
        <v>36.270000000000003</v>
      </c>
      <c r="H9" s="14"/>
    </row>
    <row r="10" spans="2:8" x14ac:dyDescent="0.25">
      <c r="B10" s="37" t="s">
        <v>69</v>
      </c>
      <c r="C10" s="38">
        <v>13.37</v>
      </c>
      <c r="D10" s="38">
        <v>14.65</v>
      </c>
      <c r="E10" s="38">
        <v>10.130000000000001</v>
      </c>
      <c r="F10" s="38">
        <v>10.01</v>
      </c>
      <c r="G10" s="38">
        <v>55.78</v>
      </c>
      <c r="H10" s="14"/>
    </row>
    <row r="11" spans="2:8" x14ac:dyDescent="0.25">
      <c r="B11" s="37" t="s">
        <v>70</v>
      </c>
      <c r="C11" s="38">
        <v>36.96</v>
      </c>
      <c r="D11" s="38">
        <v>19</v>
      </c>
      <c r="E11" s="38">
        <v>19.36</v>
      </c>
      <c r="F11" s="38">
        <v>89.27</v>
      </c>
      <c r="G11" s="38">
        <v>33.29</v>
      </c>
      <c r="H11" s="14"/>
    </row>
    <row r="12" spans="2:8" x14ac:dyDescent="0.25">
      <c r="B12" s="37" t="s">
        <v>71</v>
      </c>
      <c r="C12" s="38">
        <v>65.260000000000005</v>
      </c>
      <c r="D12" s="38">
        <v>42.65</v>
      </c>
      <c r="E12" s="38">
        <v>39.36</v>
      </c>
      <c r="F12" s="38">
        <v>82.25</v>
      </c>
      <c r="G12" s="38">
        <v>86.71</v>
      </c>
      <c r="H12" s="14"/>
    </row>
    <row r="13" spans="2:8" x14ac:dyDescent="0.25">
      <c r="B13" s="37" t="s">
        <v>72</v>
      </c>
      <c r="C13" s="38">
        <v>67.27</v>
      </c>
      <c r="D13" s="38">
        <v>20.99</v>
      </c>
      <c r="E13" s="38">
        <v>2.71</v>
      </c>
      <c r="F13" s="38">
        <v>3.11</v>
      </c>
      <c r="G13" s="38">
        <v>2.7</v>
      </c>
      <c r="H13" s="14"/>
    </row>
    <row r="15" spans="2:8" x14ac:dyDescent="0.25">
      <c r="C15" s="30" t="str" cm="1">
        <f t="array" aca="1" ref="C15" ca="1">IF(_xlfn.ISFORMULA(H4),ADDRESS(ROW(H4),COLUMN(H4),4)&amp;": "&amp;_xlfn.FORMULATEXT(H4),"")</f>
        <v/>
      </c>
      <c r="D15" s="30"/>
      <c r="E15" s="30"/>
    </row>
  </sheetData>
  <conditionalFormatting sqref="C4:G13">
    <cfRule type="expression" dxfId="1" priority="1" stopIfTrue="1">
      <formula>C4=MIN($C4:$G4)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0578-0D9B-43A8-98B6-4B7ADE9554F8}">
  <sheetPr>
    <tabColor rgb="FFFF0000"/>
  </sheetPr>
  <dimension ref="B1:H15"/>
  <sheetViews>
    <sheetView zoomScale="220" zoomScaleNormal="220" workbookViewId="0">
      <selection activeCell="H4" sqref="H4"/>
    </sheetView>
  </sheetViews>
  <sheetFormatPr defaultRowHeight="15" x14ac:dyDescent="0.25"/>
  <cols>
    <col min="1" max="1" width="3.28515625" customWidth="1"/>
    <col min="8" max="8" width="20.85546875" bestFit="1" customWidth="1"/>
  </cols>
  <sheetData>
    <row r="1" spans="2:8" x14ac:dyDescent="0.25">
      <c r="B1" s="7" t="s">
        <v>85</v>
      </c>
    </row>
    <row r="2" spans="2:8" x14ac:dyDescent="0.25">
      <c r="B2" s="33" t="s">
        <v>56</v>
      </c>
      <c r="C2" s="34"/>
      <c r="D2" s="34"/>
      <c r="E2" s="34"/>
      <c r="F2" s="34"/>
      <c r="G2" s="34"/>
      <c r="H2" s="34"/>
    </row>
    <row r="3" spans="2:8" x14ac:dyDescent="0.25">
      <c r="C3" s="35" t="s">
        <v>57</v>
      </c>
      <c r="D3" s="35" t="s">
        <v>58</v>
      </c>
      <c r="E3" s="35" t="s">
        <v>59</v>
      </c>
      <c r="F3" s="35" t="s">
        <v>60</v>
      </c>
      <c r="G3" s="35" t="s">
        <v>61</v>
      </c>
      <c r="H3" s="36" t="s">
        <v>62</v>
      </c>
    </row>
    <row r="4" spans="2:8" x14ac:dyDescent="0.25">
      <c r="B4" s="37" t="s">
        <v>63</v>
      </c>
      <c r="C4" s="38">
        <v>33.99</v>
      </c>
      <c r="D4" s="38">
        <v>97.09</v>
      </c>
      <c r="E4" s="38">
        <v>34.29</v>
      </c>
      <c r="F4" s="38">
        <v>61.73</v>
      </c>
      <c r="G4" s="38">
        <v>59.92</v>
      </c>
      <c r="H4" s="14" t="str" cm="1">
        <f t="array" ref="H4">INDEX($C$3:$G$3,,MATCH(MIN(C4:G4),C4:G4,0))</f>
        <v>Granger</v>
      </c>
    </row>
    <row r="5" spans="2:8" x14ac:dyDescent="0.25">
      <c r="B5" s="37" t="s">
        <v>64</v>
      </c>
      <c r="C5" s="38">
        <v>33.840000000000003</v>
      </c>
      <c r="D5" s="38">
        <v>97.49</v>
      </c>
      <c r="E5" s="38">
        <v>32.79</v>
      </c>
      <c r="F5" s="38">
        <v>35.79</v>
      </c>
      <c r="G5" s="38">
        <v>65.19</v>
      </c>
      <c r="H5" s="14" t="str" cm="1">
        <f t="array" ref="H5">INDEX($C$3:$G$3,,MATCH(MIN(C5:G5),C5:G5,0))</f>
        <v>Walmart</v>
      </c>
    </row>
    <row r="6" spans="2:8" x14ac:dyDescent="0.25">
      <c r="B6" s="37" t="s">
        <v>65</v>
      </c>
      <c r="C6" s="38">
        <v>32.07</v>
      </c>
      <c r="D6" s="38">
        <v>49.06</v>
      </c>
      <c r="E6" s="38">
        <v>92.71</v>
      </c>
      <c r="F6" s="38">
        <v>27</v>
      </c>
      <c r="G6" s="38">
        <v>28.89</v>
      </c>
      <c r="H6" s="14" t="str" cm="1">
        <f t="array" ref="H6">INDEX($C$3:$G$3,,MATCH(MIN(C6:G6),C6:G6,0))</f>
        <v>Harbor</v>
      </c>
    </row>
    <row r="7" spans="2:8" x14ac:dyDescent="0.25">
      <c r="B7" s="37" t="s">
        <v>66</v>
      </c>
      <c r="C7" s="38">
        <v>91.16</v>
      </c>
      <c r="D7" s="38">
        <v>21.21</v>
      </c>
      <c r="E7" s="38">
        <v>93.55</v>
      </c>
      <c r="F7" s="38">
        <v>23</v>
      </c>
      <c r="G7" s="38">
        <v>89.6</v>
      </c>
      <c r="H7" s="14" t="str" cm="1">
        <f t="array" ref="H7">INDEX($C$3:$G$3,,MATCH(MIN(C7:G7),C7:G7,0))</f>
        <v>Amazon</v>
      </c>
    </row>
    <row r="8" spans="2:8" x14ac:dyDescent="0.25">
      <c r="B8" s="37" t="s">
        <v>67</v>
      </c>
      <c r="C8" s="38">
        <v>67.02</v>
      </c>
      <c r="D8" s="38">
        <v>30.18</v>
      </c>
      <c r="E8" s="38">
        <v>84.91</v>
      </c>
      <c r="F8" s="38">
        <v>89.01</v>
      </c>
      <c r="G8" s="38">
        <v>25.47</v>
      </c>
      <c r="H8" s="14" t="str" cm="1">
        <f t="array" ref="H8">INDEX($C$3:$G$3,,MATCH(MIN(C8:G8),C8:G8,0))</f>
        <v>Lowes</v>
      </c>
    </row>
    <row r="9" spans="2:8" x14ac:dyDescent="0.25">
      <c r="B9" s="37" t="s">
        <v>68</v>
      </c>
      <c r="C9" s="38">
        <v>15.16</v>
      </c>
      <c r="D9" s="38">
        <v>42.91</v>
      </c>
      <c r="E9" s="38">
        <v>43.89</v>
      </c>
      <c r="F9" s="38">
        <v>97.8</v>
      </c>
      <c r="G9" s="38">
        <v>36.270000000000003</v>
      </c>
      <c r="H9" s="14" t="str" cm="1">
        <f t="array" ref="H9">INDEX($C$3:$G$3,,MATCH(MIN(C9:G9),C9:G9,0))</f>
        <v>Granger</v>
      </c>
    </row>
    <row r="10" spans="2:8" x14ac:dyDescent="0.25">
      <c r="B10" s="37" t="s">
        <v>69</v>
      </c>
      <c r="C10" s="38">
        <v>13.37</v>
      </c>
      <c r="D10" s="38">
        <v>14.65</v>
      </c>
      <c r="E10" s="38">
        <v>10.130000000000001</v>
      </c>
      <c r="F10" s="38">
        <v>10.01</v>
      </c>
      <c r="G10" s="38">
        <v>55.78</v>
      </c>
      <c r="H10" s="14" t="str" cm="1">
        <f t="array" ref="H10">INDEX($C$3:$G$3,,MATCH(MIN(C10:G10),C10:G10,0))</f>
        <v>Harbor</v>
      </c>
    </row>
    <row r="11" spans="2:8" x14ac:dyDescent="0.25">
      <c r="B11" s="37" t="s">
        <v>70</v>
      </c>
      <c r="C11" s="38">
        <v>36.96</v>
      </c>
      <c r="D11" s="38">
        <v>19</v>
      </c>
      <c r="E11" s="38">
        <v>19.36</v>
      </c>
      <c r="F11" s="38">
        <v>89.27</v>
      </c>
      <c r="G11" s="38">
        <v>33.29</v>
      </c>
      <c r="H11" s="14" t="str" cm="1">
        <f t="array" ref="H11">INDEX($C$3:$G$3,,MATCH(MIN(C11:G11),C11:G11,0))</f>
        <v>Amazon</v>
      </c>
    </row>
    <row r="12" spans="2:8" x14ac:dyDescent="0.25">
      <c r="B12" s="37" t="s">
        <v>71</v>
      </c>
      <c r="C12" s="38">
        <v>65.260000000000005</v>
      </c>
      <c r="D12" s="38">
        <v>42.65</v>
      </c>
      <c r="E12" s="38">
        <v>39.36</v>
      </c>
      <c r="F12" s="38">
        <v>82.25</v>
      </c>
      <c r="G12" s="38">
        <v>86.71</v>
      </c>
      <c r="H12" s="14" t="str" cm="1">
        <f t="array" ref="H12">INDEX($C$3:$G$3,,MATCH(MIN(C12:G12),C12:G12,0))</f>
        <v>Walmart</v>
      </c>
    </row>
    <row r="13" spans="2:8" x14ac:dyDescent="0.25">
      <c r="B13" s="37" t="s">
        <v>72</v>
      </c>
      <c r="C13" s="38">
        <v>67.27</v>
      </c>
      <c r="D13" s="38">
        <v>20.99</v>
      </c>
      <c r="E13" s="38">
        <v>2.71</v>
      </c>
      <c r="F13" s="38">
        <v>3.11</v>
      </c>
      <c r="G13" s="38">
        <v>2.7</v>
      </c>
      <c r="H13" s="14" t="str" cm="1">
        <f t="array" ref="H13">INDEX($C$3:$G$3,,MATCH(MIN(C13:G13),C13:G13,0))</f>
        <v>Lowes</v>
      </c>
    </row>
    <row r="15" spans="2:8" x14ac:dyDescent="0.25">
      <c r="C15" s="30" t="str" cm="1">
        <f t="array" aca="1" ref="C15" ca="1">IF(_xlfn.ISFORMULA(H4),ADDRESS(ROW(H4),COLUMN(H4),4)&amp;": "&amp;_xlfn.FORMULATEXT(H4),"")</f>
        <v>H4: =INDEX($C$3:$G$3,,MATCH(MIN(C4:G4),C4:G4,0))</v>
      </c>
      <c r="D15" s="30"/>
      <c r="E15" s="30"/>
    </row>
  </sheetData>
  <conditionalFormatting sqref="C4:G13">
    <cfRule type="expression" dxfId="0" priority="1" stopIfTrue="1">
      <formula>C4=MIN($C4:$G4)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C(778)</vt:lpstr>
      <vt:lpstr>Picture</vt:lpstr>
      <vt:lpstr>C(1316)</vt:lpstr>
      <vt:lpstr>C(1618)</vt:lpstr>
      <vt:lpstr>Topics</vt:lpstr>
      <vt:lpstr>1-3</vt:lpstr>
      <vt:lpstr>1-3 (an)</vt:lpstr>
      <vt:lpstr>4-5</vt:lpstr>
      <vt:lpstr>4-5 (an)</vt:lpstr>
      <vt:lpstr>6-7</vt:lpstr>
      <vt:lpstr>6-7 (an)</vt:lpstr>
      <vt:lpstr>8-9</vt:lpstr>
      <vt:lpstr>8-9 (an)</vt:lpstr>
      <vt:lpstr>10-11</vt:lpstr>
      <vt:lpstr>10-11 (an)</vt:lpstr>
      <vt:lpstr>12</vt:lpstr>
      <vt:lpstr>12 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2019-11-09T18:10:31Z</dcterms:created>
  <dcterms:modified xsi:type="dcterms:W3CDTF">2019-11-15T23:43:08Z</dcterms:modified>
</cp:coreProperties>
</file>