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Models\My Models\"/>
    </mc:Choice>
  </mc:AlternateContent>
  <xr:revisionPtr revIDLastSave="0" documentId="13_ncr:1_{F4D27F0A-8719-4E7D-A079-60A7794DB81D}" xr6:coauthVersionLast="47" xr6:coauthVersionMax="47" xr10:uidLastSave="{00000000-0000-0000-0000-000000000000}"/>
  <bookViews>
    <workbookView xWindow="-120" yWindow="-120" windowWidth="29040" windowHeight="15840" activeTab="1" xr2:uid="{59B479AE-B84B-4C65-8BBC-6FC43501808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2" l="1"/>
  <c r="I21" i="2"/>
  <c r="H21" i="2"/>
  <c r="S14" i="2"/>
  <c r="T14" i="2" s="1"/>
  <c r="U14" i="2" s="1"/>
  <c r="V14" i="2" s="1"/>
  <c r="W14" i="2" s="1"/>
  <c r="R14" i="2"/>
  <c r="Q14" i="2"/>
  <c r="P14" i="2"/>
  <c r="O14" i="2"/>
  <c r="N14" i="2"/>
  <c r="M14" i="2"/>
  <c r="L14" i="2"/>
  <c r="J14" i="2"/>
  <c r="I14" i="2"/>
  <c r="H14" i="2"/>
  <c r="C14" i="2"/>
  <c r="C12" i="2"/>
  <c r="C10" i="2"/>
  <c r="C9" i="2"/>
  <c r="C7" i="1"/>
  <c r="C5" i="1"/>
  <c r="C4" i="1"/>
  <c r="C3" i="1"/>
</calcChain>
</file>

<file path=xl/sharedStrings.xml><?xml version="1.0" encoding="utf-8"?>
<sst xmlns="http://schemas.openxmlformats.org/spreadsheetml/2006/main" count="22" uniqueCount="22">
  <si>
    <t>Share Price</t>
  </si>
  <si>
    <t>SO</t>
  </si>
  <si>
    <t>MC</t>
  </si>
  <si>
    <t>Cash</t>
  </si>
  <si>
    <t>Debt</t>
  </si>
  <si>
    <t>EV</t>
  </si>
  <si>
    <t>Revenue</t>
  </si>
  <si>
    <t>Costs and expenses</t>
  </si>
  <si>
    <t>Cost of Revenue</t>
  </si>
  <si>
    <t>R &amp; D</t>
  </si>
  <si>
    <t>S &amp; M</t>
  </si>
  <si>
    <t>G &amp; A</t>
  </si>
  <si>
    <t>Total Costs</t>
  </si>
  <si>
    <t>Income from Operations</t>
  </si>
  <si>
    <t>Other income</t>
  </si>
  <si>
    <t>Income before tax</t>
  </si>
  <si>
    <t>Tax</t>
  </si>
  <si>
    <t>Net Income</t>
  </si>
  <si>
    <t>Annual</t>
  </si>
  <si>
    <t>Discount Rate</t>
  </si>
  <si>
    <t>NPV</t>
  </si>
  <si>
    <t>Implied Expectations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</si>
</sst>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NumberFormat="1" applyFont="1"/>
    <xf numFmtId="43" fontId="0" fillId="0" borderId="0" xfId="1" applyNumberFormat="1" applyFont="1"/>
    <xf numFmtId="3" fontId="0" fillId="0" borderId="0" xfId="0" applyNumberFormat="1"/>
    <xf numFmtId="165" fontId="2" fillId="0" borderId="0" xfId="0" applyNumberFormat="1" applyFont="1"/>
    <xf numFmtId="15" fontId="0" fillId="0" borderId="0" xfId="0" applyNumberFormat="1"/>
    <xf numFmtId="0" fontId="2" fillId="0" borderId="0" xfId="0" applyFont="1"/>
    <xf numFmtId="165" fontId="2" fillId="0" borderId="0" xfId="1" applyNumberFormat="1" applyFont="1"/>
    <xf numFmtId="9" fontId="0" fillId="0" borderId="0" xfId="0" applyNumberFormat="1"/>
    <xf numFmtId="9" fontId="0" fillId="0" borderId="0" xfId="2" applyFont="1"/>
    <xf numFmtId="165" fontId="0" fillId="0" borderId="1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0" fontId="3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3583-67C0-4158-9099-3F5A45B92304}">
  <dimension ref="B1:C7"/>
  <sheetViews>
    <sheetView zoomScale="145" zoomScaleNormal="145" workbookViewId="0">
      <selection activeCell="C12" sqref="C12"/>
    </sheetView>
  </sheetViews>
  <sheetFormatPr defaultRowHeight="14.25" x14ac:dyDescent="0.2"/>
  <cols>
    <col min="2" max="2" width="10.5" bestFit="1" customWidth="1"/>
    <col min="3" max="3" width="17.875" bestFit="1" customWidth="1"/>
  </cols>
  <sheetData>
    <row r="1" spans="2:3" x14ac:dyDescent="0.2">
      <c r="C1" s="1"/>
    </row>
    <row r="2" spans="2:3" x14ac:dyDescent="0.2">
      <c r="B2" t="s">
        <v>0</v>
      </c>
      <c r="C2" s="2">
        <v>121.08</v>
      </c>
    </row>
    <row r="3" spans="2:3" x14ac:dyDescent="0.2">
      <c r="B3" t="s">
        <v>1</v>
      </c>
      <c r="C3" s="1">
        <f xml:space="preserve"> 119734990 + 55843275</f>
        <v>175578265</v>
      </c>
    </row>
    <row r="4" spans="2:3" x14ac:dyDescent="0.2">
      <c r="B4" t="s">
        <v>2</v>
      </c>
      <c r="C4" s="1">
        <f>C2*C3</f>
        <v>21259016326.200001</v>
      </c>
    </row>
    <row r="5" spans="2:3" x14ac:dyDescent="0.2">
      <c r="B5" t="s">
        <v>3</v>
      </c>
      <c r="C5" s="3">
        <f>1229072000+515895000</f>
        <v>1744967000</v>
      </c>
    </row>
    <row r="6" spans="2:3" x14ac:dyDescent="0.2">
      <c r="B6" t="s">
        <v>4</v>
      </c>
      <c r="C6">
        <v>0</v>
      </c>
    </row>
    <row r="7" spans="2:3" ht="15" x14ac:dyDescent="0.25">
      <c r="B7" t="s">
        <v>5</v>
      </c>
      <c r="C7" s="4">
        <f>C4-C5</f>
        <v>19514049326.200001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B8B5A-4169-4D80-A857-F6AC911A3393}">
  <dimension ref="B2:XFD23"/>
  <sheetViews>
    <sheetView tabSelected="1" topLeftCell="H1" zoomScale="115" zoomScaleNormal="115" workbookViewId="0">
      <selection activeCell="AA14" sqref="AA14"/>
    </sheetView>
  </sheetViews>
  <sheetFormatPr defaultRowHeight="14.25" x14ac:dyDescent="0.2"/>
  <cols>
    <col min="2" max="2" width="22.5" bestFit="1" customWidth="1"/>
    <col min="3" max="3" width="9.375" bestFit="1" customWidth="1"/>
    <col min="7" max="7" width="13.875" bestFit="1" customWidth="1"/>
    <col min="8" max="10" width="11.125" bestFit="1" customWidth="1"/>
    <col min="11" max="23" width="10.125" bestFit="1" customWidth="1"/>
  </cols>
  <sheetData>
    <row r="2" spans="2:23 16384:16384" x14ac:dyDescent="0.2">
      <c r="C2" s="5">
        <v>45565</v>
      </c>
      <c r="G2" t="s">
        <v>18</v>
      </c>
    </row>
    <row r="3" spans="2:23 16384:16384" x14ac:dyDescent="0.2">
      <c r="B3" t="s">
        <v>6</v>
      </c>
      <c r="C3" s="1">
        <v>348351</v>
      </c>
      <c r="D3" s="1"/>
      <c r="E3" s="1"/>
      <c r="F3" s="1"/>
      <c r="G3" s="1">
        <v>2024</v>
      </c>
      <c r="H3" s="1">
        <v>2025</v>
      </c>
      <c r="I3" s="1">
        <v>2026</v>
      </c>
      <c r="J3" s="1">
        <v>2027</v>
      </c>
      <c r="K3" s="1">
        <v>2028</v>
      </c>
      <c r="L3" s="1">
        <v>2029</v>
      </c>
      <c r="M3" s="1">
        <v>2030</v>
      </c>
      <c r="N3" s="1">
        <v>2031</v>
      </c>
      <c r="O3" s="1">
        <v>2032</v>
      </c>
      <c r="P3" s="1">
        <v>2033</v>
      </c>
      <c r="Q3" s="1">
        <v>2034</v>
      </c>
      <c r="R3" s="1">
        <v>2035</v>
      </c>
      <c r="S3" s="1">
        <v>2036</v>
      </c>
      <c r="T3" s="1">
        <v>2037</v>
      </c>
      <c r="U3" s="1">
        <v>2038</v>
      </c>
      <c r="V3" s="1">
        <v>2039</v>
      </c>
      <c r="W3" s="1">
        <v>2040</v>
      </c>
    </row>
    <row r="4" spans="2:23 16384:16384" x14ac:dyDescent="0.2">
      <c r="B4" t="s">
        <v>7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2:23 16384:16384" x14ac:dyDescent="0.2">
      <c r="B5" t="s">
        <v>8</v>
      </c>
      <c r="C5" s="1">
        <v>34633</v>
      </c>
      <c r="D5" s="1"/>
      <c r="E5" s="1"/>
      <c r="F5" s="1"/>
      <c r="G5" s="1"/>
      <c r="H5" s="1"/>
      <c r="I5" s="1"/>
      <c r="J5" s="1"/>
      <c r="K5" s="1"/>
      <c r="L5" s="1"/>
    </row>
    <row r="6" spans="2:23 16384:16384" x14ac:dyDescent="0.2">
      <c r="B6" t="s">
        <v>9</v>
      </c>
      <c r="C6" s="1">
        <v>166701</v>
      </c>
      <c r="D6" s="1"/>
      <c r="E6" s="1"/>
      <c r="F6" s="1"/>
      <c r="G6" s="1"/>
      <c r="H6" s="1"/>
      <c r="I6" s="1"/>
      <c r="J6" s="1"/>
      <c r="K6" s="1"/>
      <c r="L6" s="1"/>
    </row>
    <row r="7" spans="2:23 16384:16384" x14ac:dyDescent="0.2">
      <c r="B7" t="s">
        <v>10</v>
      </c>
      <c r="C7" s="1">
        <v>74510</v>
      </c>
      <c r="D7" s="1"/>
      <c r="E7" s="1"/>
      <c r="F7" s="1"/>
      <c r="G7" s="1"/>
      <c r="H7" s="1"/>
      <c r="I7" s="1"/>
      <c r="J7" s="1"/>
      <c r="K7" s="1"/>
      <c r="L7" s="1"/>
    </row>
    <row r="8" spans="2:23 16384:16384" x14ac:dyDescent="0.2">
      <c r="B8" t="s">
        <v>11</v>
      </c>
      <c r="C8" s="1">
        <v>65653</v>
      </c>
      <c r="D8" s="1"/>
      <c r="E8" s="1"/>
      <c r="F8" s="1"/>
      <c r="G8" s="1"/>
      <c r="H8" s="1"/>
      <c r="I8" s="1"/>
      <c r="J8" s="1"/>
      <c r="K8" s="1"/>
      <c r="L8" s="1"/>
    </row>
    <row r="9" spans="2:23 16384:16384" x14ac:dyDescent="0.2">
      <c r="B9" t="s">
        <v>12</v>
      </c>
      <c r="C9" s="1">
        <f>SUM(C5:C8)</f>
        <v>341497</v>
      </c>
      <c r="D9" s="1"/>
      <c r="E9" s="1"/>
      <c r="F9" s="1"/>
      <c r="G9" s="1"/>
      <c r="H9" s="1"/>
      <c r="I9" s="1"/>
      <c r="J9" s="1"/>
      <c r="K9" s="1"/>
      <c r="L9" s="1"/>
    </row>
    <row r="10" spans="2:23 16384:16384" ht="15" x14ac:dyDescent="0.25">
      <c r="B10" s="6" t="s">
        <v>13</v>
      </c>
      <c r="C10" s="7">
        <f>C3-C9</f>
        <v>6854</v>
      </c>
      <c r="D10" s="1"/>
      <c r="E10" s="1"/>
      <c r="F10" s="1"/>
      <c r="G10" s="1"/>
      <c r="H10" s="1"/>
      <c r="I10" s="1"/>
      <c r="J10" s="1"/>
      <c r="K10" s="1"/>
      <c r="L10" s="1"/>
    </row>
    <row r="11" spans="2:23 16384:16384" x14ac:dyDescent="0.2">
      <c r="B11" t="s">
        <v>14</v>
      </c>
      <c r="C11" s="1">
        <v>22968</v>
      </c>
      <c r="D11" s="1"/>
      <c r="E11" s="1"/>
      <c r="F11" s="1"/>
      <c r="G11" s="1"/>
      <c r="H11" s="1"/>
      <c r="I11" s="1"/>
      <c r="J11" s="1"/>
      <c r="K11" s="1"/>
      <c r="L11" s="1"/>
    </row>
    <row r="12" spans="2:23 16384:16384" x14ac:dyDescent="0.2">
      <c r="B12" t="s">
        <v>15</v>
      </c>
      <c r="C12" s="1">
        <f>C10+C11</f>
        <v>29822</v>
      </c>
      <c r="D12" s="1"/>
      <c r="E12" s="1"/>
      <c r="F12" s="1"/>
      <c r="G12" s="1"/>
      <c r="H12" s="1"/>
      <c r="I12" s="1"/>
      <c r="J12" s="1"/>
      <c r="K12" s="1"/>
      <c r="L12" s="1"/>
    </row>
    <row r="13" spans="2:23 16384:16384" x14ac:dyDescent="0.2">
      <c r="B13" t="s">
        <v>16</v>
      </c>
      <c r="C13" s="1">
        <v>-31</v>
      </c>
      <c r="D13" s="1"/>
      <c r="E13" s="1"/>
      <c r="F13" s="1"/>
      <c r="G13" s="1"/>
      <c r="H13" s="1"/>
      <c r="I13" s="1"/>
      <c r="J13" s="1"/>
      <c r="K13" s="1"/>
      <c r="L13" s="1"/>
      <c r="O13" s="8">
        <v>0.06</v>
      </c>
      <c r="P13" s="8">
        <v>7.0000000000000007E-2</v>
      </c>
    </row>
    <row r="14" spans="2:23 16384:16384" ht="15" x14ac:dyDescent="0.25">
      <c r="B14" t="s">
        <v>17</v>
      </c>
      <c r="C14" s="7">
        <f>C12+C13</f>
        <v>29791</v>
      </c>
      <c r="D14" s="1"/>
      <c r="E14" s="1"/>
      <c r="F14" s="1"/>
      <c r="G14" s="1">
        <v>100000</v>
      </c>
      <c r="H14" s="1">
        <f>G14*2</f>
        <v>200000</v>
      </c>
      <c r="I14" s="1">
        <f>H14*2</f>
        <v>400000</v>
      </c>
      <c r="J14" s="1">
        <f>I14*2</f>
        <v>800000</v>
      </c>
      <c r="K14" s="1">
        <v>1200000</v>
      </c>
      <c r="L14" s="1">
        <f>K14*1.15</f>
        <v>1380000</v>
      </c>
      <c r="M14" s="1">
        <f>L14*1.15</f>
        <v>1586999.9999999998</v>
      </c>
      <c r="N14" s="1">
        <f>M14*1.15</f>
        <v>1825049.9999999995</v>
      </c>
      <c r="O14" s="1">
        <f>N14*1.15</f>
        <v>2098807.4999999995</v>
      </c>
      <c r="P14" s="1">
        <f>O14*1.15</f>
        <v>2413628.6249999991</v>
      </c>
      <c r="Q14" s="1">
        <f>P14*1.15</f>
        <v>2775672.9187499988</v>
      </c>
      <c r="R14" s="1">
        <f>Q14*1.15</f>
        <v>3192023.8565624985</v>
      </c>
      <c r="S14" s="1">
        <f t="shared" ref="S14:W14" si="0">R14*1.15</f>
        <v>3670827.4350468731</v>
      </c>
      <c r="T14" s="1">
        <f t="shared" si="0"/>
        <v>4221451.5503039034</v>
      </c>
      <c r="U14" s="1">
        <f t="shared" si="0"/>
        <v>4854669.2828494888</v>
      </c>
      <c r="V14" s="1">
        <f t="shared" si="0"/>
        <v>5582869.6752769118</v>
      </c>
      <c r="W14" s="1">
        <f t="shared" si="0"/>
        <v>6420300.1265684478</v>
      </c>
      <c r="XFD14" s="1"/>
    </row>
    <row r="15" spans="2:23 16384:16384" x14ac:dyDescent="0.2"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2:23 16384:16384" x14ac:dyDescent="0.2"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3:12" x14ac:dyDescent="0.2"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3:12" x14ac:dyDescent="0.2">
      <c r="C18" s="1"/>
      <c r="D18" s="1"/>
      <c r="E18" s="1"/>
      <c r="F18" s="1"/>
      <c r="G18" s="1" t="s">
        <v>19</v>
      </c>
      <c r="H18" s="9">
        <v>0.05</v>
      </c>
      <c r="I18" s="8">
        <v>0.06</v>
      </c>
      <c r="J18" s="8">
        <v>7.0000000000000007E-2</v>
      </c>
      <c r="K18" s="1"/>
      <c r="L18" s="1"/>
    </row>
    <row r="19" spans="3:12" x14ac:dyDescent="0.2"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3:12" x14ac:dyDescent="0.2">
      <c r="C20" s="1"/>
      <c r="D20" s="1"/>
      <c r="E20" s="1"/>
      <c r="F20" s="1"/>
      <c r="G20" s="1"/>
      <c r="H20" s="1"/>
      <c r="I20" s="10"/>
      <c r="J20" s="1"/>
      <c r="K20" s="1"/>
      <c r="L20" s="1"/>
    </row>
    <row r="21" spans="3:12" x14ac:dyDescent="0.2">
      <c r="C21" s="1"/>
      <c r="D21" s="1"/>
      <c r="E21" s="1"/>
      <c r="F21" s="1"/>
      <c r="G21" s="1" t="s">
        <v>20</v>
      </c>
      <c r="H21" s="11">
        <f>NPV(H18,$G$14:$W$14)</f>
        <v>23621201.617601123</v>
      </c>
      <c r="I21" s="12">
        <f>NPV(I18,$G$14:$W$14)</f>
        <v>21146298.014376529</v>
      </c>
      <c r="J21" s="1">
        <f>NPV(J18,$G$14:$W$14)</f>
        <v>18978777.69225904</v>
      </c>
      <c r="K21" s="1"/>
      <c r="L21" s="1"/>
    </row>
    <row r="23" spans="3:12" ht="15" x14ac:dyDescent="0.25">
      <c r="H23" s="13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Hwaizher</dc:creator>
  <cp:lastModifiedBy>Hwaizher</cp:lastModifiedBy>
  <dcterms:created xsi:type="dcterms:W3CDTF">2024-11-07T02:03:01Z</dcterms:created>
  <dcterms:modified xsi:type="dcterms:W3CDTF">2024-11-07T02:17:05Z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2024-11-07T02:15:33Z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26d9f01e-af58-499a-aecf-539bbe9fe6f9</vt:lpwstr>
  </property>
  <property fmtid="{D5CDD505-2E9C-101B-9397-08002B2CF9AE}" pid="7" name="MSIP_Label_defa4170-0d19-0005-0004-bc88714345d2_ActionId">
    <vt:lpwstr>fb34663c-3afa-4a2c-9f85-5e8969a1b388</vt:lpwstr>
  </property>
  <property fmtid="{D5CDD505-2E9C-101B-9397-08002B2CF9AE}" pid="8" name="MSIP_Label_defa4170-0d19-0005-0004-bc88714345d2_ContentBits">
    <vt:lpwstr>0</vt:lpwstr>
  </property>
</Properties>
</file>