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psf\Downloads\"/>
    </mc:Choice>
  </mc:AlternateContent>
  <bookViews>
    <workbookView xWindow="0" yWindow="690" windowWidth="15090" windowHeight="6870" activeTab="4"/>
  </bookViews>
  <sheets>
    <sheet name="成立Schedule Agreement" sheetId="8" r:id="rId1"/>
    <sheet name="Agreement修改" sheetId="10" r:id="rId2"/>
    <sheet name="Agreement轉出貨" sheetId="11" r:id="rId3"/>
    <sheet name="查詢畫面" sheetId="7" r:id="rId4"/>
    <sheet name="數量計算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" i="6" l="1"/>
  <c r="N13" i="6"/>
  <c r="H13" i="6"/>
  <c r="M13" i="6" s="1"/>
  <c r="H10" i="6"/>
  <c r="M7" i="6"/>
  <c r="G7" i="6"/>
  <c r="N43" i="6"/>
  <c r="N35" i="6"/>
  <c r="N31" i="6"/>
  <c r="N26" i="6"/>
  <c r="N27" i="6" s="1"/>
  <c r="N28" i="6" s="1"/>
  <c r="N22" i="6"/>
  <c r="N23" i="6" s="1"/>
  <c r="N24" i="6" s="1"/>
  <c r="N25" i="6" s="1"/>
  <c r="N18" i="6"/>
  <c r="M10" i="6"/>
  <c r="M9" i="6"/>
  <c r="M8" i="6"/>
  <c r="M6" i="6"/>
  <c r="K16" i="6"/>
  <c r="H11" i="6"/>
  <c r="M11" i="6" s="1"/>
  <c r="N17" i="6"/>
  <c r="N12" i="6"/>
  <c r="N19" i="6"/>
  <c r="N20" i="6" s="1"/>
  <c r="N21" i="6" s="1"/>
  <c r="G9" i="6"/>
  <c r="G8" i="6"/>
  <c r="G13" i="6" l="1"/>
  <c r="N29" i="6"/>
  <c r="N30" i="6" s="1"/>
  <c r="N32" i="6" s="1"/>
  <c r="N33" i="6" s="1"/>
  <c r="N34" i="6" s="1"/>
  <c r="I3" i="7"/>
  <c r="I4" i="7"/>
  <c r="I5" i="7"/>
  <c r="G10" i="6"/>
  <c r="G11" i="6" s="1"/>
  <c r="G4" i="6"/>
  <c r="G5" i="6"/>
  <c r="G3" i="6"/>
  <c r="N14" i="6"/>
  <c r="M4" i="6"/>
  <c r="M5" i="6"/>
  <c r="H12" i="6"/>
  <c r="M3" i="6"/>
  <c r="G6" i="6"/>
  <c r="M12" i="6" l="1"/>
  <c r="H14" i="6" s="1"/>
  <c r="M14" i="6" s="1"/>
  <c r="N15" i="6"/>
  <c r="G12" i="6"/>
  <c r="G14" i="6" s="1"/>
  <c r="G15" i="6" s="1"/>
  <c r="G16" i="6" s="1"/>
  <c r="N36" i="6" l="1"/>
  <c r="H15" i="6"/>
  <c r="H16" i="6" s="1"/>
  <c r="M16" i="6" s="1"/>
  <c r="M15" i="6" l="1"/>
  <c r="H17" i="6" s="1"/>
  <c r="G17" i="6" s="1"/>
  <c r="N39" i="6"/>
  <c r="N38" i="6"/>
  <c r="M17" i="6" l="1"/>
  <c r="H18" i="6" s="1"/>
  <c r="N41" i="6"/>
  <c r="N40" i="6"/>
  <c r="N37" i="6" s="1"/>
  <c r="N42" i="6"/>
  <c r="G18" i="6" l="1"/>
  <c r="G19" i="6" s="1"/>
  <c r="G20" i="6" s="1"/>
  <c r="M18" i="6"/>
  <c r="H19" i="6" s="1"/>
  <c r="M19" i="6" l="1"/>
  <c r="H20" i="6" s="1"/>
  <c r="M20" i="6" s="1"/>
  <c r="H21" i="6" s="1"/>
  <c r="M21" i="6" l="1"/>
  <c r="H22" i="6" s="1"/>
  <c r="G21" i="6"/>
  <c r="M22" i="6" l="1"/>
  <c r="H23" i="6" s="1"/>
  <c r="M23" i="6" s="1"/>
  <c r="H24" i="6" s="1"/>
  <c r="M24" i="6" s="1"/>
  <c r="H25" i="6" s="1"/>
  <c r="M25" i="6" s="1"/>
  <c r="G22" i="6"/>
  <c r="G23" i="6" s="1"/>
  <c r="G24" i="6" s="1"/>
  <c r="H26" i="6" l="1"/>
  <c r="M26" i="6" s="1"/>
  <c r="G25" i="6"/>
  <c r="H27" i="6" l="1"/>
  <c r="M27" i="6" s="1"/>
  <c r="H28" i="6" s="1"/>
  <c r="M28" i="6" s="1"/>
  <c r="G26" i="6"/>
  <c r="G27" i="6" s="1"/>
  <c r="G28" i="6" s="1"/>
  <c r="H29" i="6" l="1"/>
  <c r="G29" i="6"/>
  <c r="M29" i="6" l="1"/>
  <c r="H30" i="6" s="1"/>
  <c r="M30" i="6" s="1"/>
  <c r="H31" i="6" l="1"/>
  <c r="M31" i="6" s="1"/>
  <c r="G30" i="6"/>
  <c r="H32" i="6" l="1"/>
  <c r="G31" i="6"/>
  <c r="G32" i="6" s="1"/>
  <c r="G33" i="6" s="1"/>
  <c r="M32" i="6" l="1"/>
  <c r="H33" i="6" s="1"/>
  <c r="M33" i="6" l="1"/>
  <c r="H34" i="6" s="1"/>
  <c r="M34" i="6" l="1"/>
  <c r="H35" i="6" s="1"/>
  <c r="G34" i="6"/>
  <c r="M35" i="6" l="1"/>
  <c r="H36" i="6" s="1"/>
  <c r="G35" i="6"/>
  <c r="G36" i="6" s="1"/>
  <c r="G37" i="6" s="1"/>
  <c r="G38" i="6" s="1"/>
  <c r="G39" i="6" s="1"/>
  <c r="G40" i="6" s="1"/>
  <c r="G41" i="6" s="1"/>
  <c r="M36" i="6" l="1"/>
  <c r="H37" i="6" s="1"/>
  <c r="M37" i="6" s="1"/>
  <c r="H38" i="6" s="1"/>
  <c r="M38" i="6" s="1"/>
  <c r="H39" i="6" s="1"/>
  <c r="M39" i="6" s="1"/>
  <c r="H40" i="6" s="1"/>
  <c r="M40" i="6" l="1"/>
  <c r="H41" i="6" s="1"/>
  <c r="M41" i="6" s="1"/>
  <c r="H42" i="6" s="1"/>
  <c r="G42" i="6" s="1"/>
  <c r="M42" i="6" l="1"/>
  <c r="H43" i="6" s="1"/>
  <c r="G43" i="6" s="1"/>
  <c r="M43" i="6" l="1"/>
</calcChain>
</file>

<file path=xl/comments1.xml><?xml version="1.0" encoding="utf-8"?>
<comments xmlns="http://schemas.openxmlformats.org/spreadsheetml/2006/main">
  <authors>
    <author>m134429</author>
  </authors>
  <commentList>
    <comment ref="K1" authorId="0" shapeId="0">
      <text>
        <r>
          <rPr>
            <b/>
            <sz val="9"/>
            <color indexed="81"/>
            <rFont val="Tahoma"/>
            <family val="2"/>
          </rPr>
          <t>m134429:</t>
        </r>
        <r>
          <rPr>
            <sz val="9"/>
            <color indexed="81"/>
            <rFont val="Tahoma"/>
            <family val="2"/>
          </rPr>
          <t xml:space="preserve">
update by order upload program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m134429:</t>
        </r>
        <r>
          <rPr>
            <sz val="9"/>
            <color indexed="81"/>
            <rFont val="Tahoma"/>
            <family val="2"/>
          </rPr>
          <t xml:space="preserve">
'=log.qty-upload.qty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m134429:</t>
        </r>
        <r>
          <rPr>
            <sz val="9"/>
            <color indexed="81"/>
            <rFont val="Tahoma"/>
            <family val="2"/>
          </rPr>
          <t xml:space="preserve">
SAP billing qty+open qty-return qty
</t>
        </r>
      </text>
    </comment>
  </commentList>
</comments>
</file>

<file path=xl/sharedStrings.xml><?xml version="1.0" encoding="utf-8"?>
<sst xmlns="http://schemas.openxmlformats.org/spreadsheetml/2006/main" count="253" uniqueCount="183">
  <si>
    <t>Item</t>
    <phoneticPr fontId="1" type="noConversion"/>
  </si>
  <si>
    <t>Order Qty.</t>
    <phoneticPr fontId="1" type="noConversion"/>
  </si>
  <si>
    <t>Delievry date</t>
    <phoneticPr fontId="1" type="noConversion"/>
  </si>
  <si>
    <t>Return Qty.</t>
    <phoneticPr fontId="1" type="noConversion"/>
  </si>
  <si>
    <t>A</t>
    <phoneticPr fontId="1" type="noConversion"/>
  </si>
  <si>
    <t>SO No.</t>
    <phoneticPr fontId="1" type="noConversion"/>
  </si>
  <si>
    <t>SAP billing Qty.</t>
    <phoneticPr fontId="1" type="noConversion"/>
  </si>
  <si>
    <t>SAP open Qty</t>
    <phoneticPr fontId="1" type="noConversion"/>
  </si>
  <si>
    <t xml:space="preserve">FS log </t>
    <phoneticPr fontId="1" type="noConversion"/>
  </si>
  <si>
    <t>Agreement 500</t>
    <phoneticPr fontId="1" type="noConversion"/>
  </si>
  <si>
    <t>FS Today (昨天17:00後)</t>
    <phoneticPr fontId="1" type="noConversion"/>
  </si>
  <si>
    <t xml:space="preserve">FS log </t>
    <phoneticPr fontId="1" type="noConversion"/>
  </si>
  <si>
    <t>Sap Balance Qty.</t>
    <phoneticPr fontId="1" type="noConversion"/>
  </si>
  <si>
    <t>SAP+FS balance</t>
    <phoneticPr fontId="1" type="noConversion"/>
  </si>
  <si>
    <t>S00001</t>
    <phoneticPr fontId="1" type="noConversion"/>
  </si>
  <si>
    <t>2015/4/3  06:00:00 PM</t>
    <phoneticPr fontId="1" type="noConversion"/>
  </si>
  <si>
    <t>S00002</t>
    <phoneticPr fontId="1" type="noConversion"/>
  </si>
  <si>
    <t>FS daily log qty</t>
    <phoneticPr fontId="1" type="noConversion"/>
  </si>
  <si>
    <t>FS daily upload qty</t>
    <phoneticPr fontId="1" type="noConversion"/>
  </si>
  <si>
    <t>NA</t>
    <phoneticPr fontId="1" type="noConversion"/>
  </si>
  <si>
    <t>FS daily beginning qty</t>
    <phoneticPr fontId="1" type="noConversion"/>
  </si>
  <si>
    <t>2015/4/4 data transform</t>
    <phoneticPr fontId="1" type="noConversion"/>
  </si>
  <si>
    <t>FS daily remaining qty</t>
    <phoneticPr fontId="1" type="noConversion"/>
  </si>
  <si>
    <t>S00003</t>
    <phoneticPr fontId="1" type="noConversion"/>
  </si>
  <si>
    <t>FS upload</t>
    <phoneticPr fontId="1" type="noConversion"/>
  </si>
  <si>
    <t>餘量調整: 如CPO#入錯,系統無法正確計算數量時 (算KPI的錯誤率)</t>
    <phoneticPr fontId="1" type="noConversion"/>
  </si>
  <si>
    <t>餘量調整</t>
  </si>
  <si>
    <t>Hierarchy</t>
  </si>
  <si>
    <t>Sold-to#</t>
    <phoneticPr fontId="1" type="noConversion"/>
  </si>
  <si>
    <t>TSMC</t>
    <phoneticPr fontId="1" type="noConversion"/>
  </si>
  <si>
    <t>Sold-to Name</t>
    <phoneticPr fontId="1" type="noConversion"/>
  </si>
  <si>
    <t>7120XXXXX1</t>
    <phoneticPr fontId="1" type="noConversion"/>
  </si>
  <si>
    <t>7120XXXXX2</t>
  </si>
  <si>
    <t>TSMC新竹</t>
    <phoneticPr fontId="1" type="noConversion"/>
  </si>
  <si>
    <t>TSMC台南</t>
    <phoneticPr fontId="1" type="noConversion"/>
  </si>
  <si>
    <t>TSMC0001</t>
    <phoneticPr fontId="1" type="noConversion"/>
  </si>
  <si>
    <t>item#</t>
    <phoneticPr fontId="1" type="noConversion"/>
  </si>
  <si>
    <t>item Name</t>
    <phoneticPr fontId="1" type="noConversion"/>
  </si>
  <si>
    <t>TSMC0002</t>
  </si>
  <si>
    <t>TSMC0002</t>
    <phoneticPr fontId="1" type="noConversion"/>
  </si>
  <si>
    <t>1.06009.2500</t>
    <phoneticPr fontId="1" type="noConversion"/>
  </si>
  <si>
    <t>甲醇</t>
    <phoneticPr fontId="1" type="noConversion"/>
  </si>
  <si>
    <t>1.00063.2500</t>
    <phoneticPr fontId="1" type="noConversion"/>
  </si>
  <si>
    <t>醋酸</t>
    <phoneticPr fontId="1" type="noConversion"/>
  </si>
  <si>
    <t>SAP Billing Q'ty</t>
    <phoneticPr fontId="1" type="noConversion"/>
  </si>
  <si>
    <t>FS Q'ty</t>
    <phoneticPr fontId="1" type="noConversion"/>
  </si>
  <si>
    <t>Remaining Q'ty</t>
    <phoneticPr fontId="1" type="noConversion"/>
  </si>
  <si>
    <t>SAP Open-Order Q'ty</t>
    <phoneticPr fontId="1" type="noConversion"/>
  </si>
  <si>
    <t>S. Agreement (CPO#)</t>
    <phoneticPr fontId="1" type="noConversion"/>
  </si>
  <si>
    <t>群創</t>
    <phoneticPr fontId="1" type="noConversion"/>
  </si>
  <si>
    <t>奇美</t>
    <phoneticPr fontId="1" type="noConversion"/>
  </si>
  <si>
    <t>S. Agreement Type</t>
    <phoneticPr fontId="1" type="noConversion"/>
  </si>
  <si>
    <t>7120XXXX10</t>
    <phoneticPr fontId="1" type="noConversion"/>
  </si>
  <si>
    <t>Q'ty Control</t>
    <phoneticPr fontId="1" type="noConversion"/>
  </si>
  <si>
    <t>ABC123</t>
    <phoneticPr fontId="1" type="noConversion"/>
  </si>
  <si>
    <t>Amount Control</t>
    <phoneticPr fontId="1" type="noConversion"/>
  </si>
  <si>
    <t>Adj. Q'ty</t>
    <phoneticPr fontId="1" type="noConversion"/>
  </si>
  <si>
    <t>Scheduled Agreement Qty</t>
    <phoneticPr fontId="1" type="noConversion"/>
  </si>
  <si>
    <t>1.成立Schedule Agreement</t>
    <phoneticPr fontId="1" type="noConversion"/>
  </si>
  <si>
    <t>1-1.增加 log event-"Schedule Agreement"於下拉式選單的最末項</t>
    <phoneticPr fontId="1" type="noConversion"/>
  </si>
  <si>
    <t>1-2.輸入Schedule Agreement的必要條件 (參照 log event-"Order")</t>
    <phoneticPr fontId="1" type="noConversion"/>
  </si>
  <si>
    <t>1-2-1. Reason Code 改Agreement Type,下拉選單(數量管理,金額管理)</t>
    <phoneticPr fontId="1" type="noConversion"/>
  </si>
  <si>
    <t>Agreement Type</t>
  </si>
  <si>
    <t>數量管理</t>
  </si>
  <si>
    <t>Log Header Desc.</t>
    <phoneticPr fontId="1" type="noConversion"/>
  </si>
  <si>
    <t>起迄日期</t>
    <phoneticPr fontId="1" type="noConversion"/>
  </si>
  <si>
    <t>from 月/日/年 to 月/日/年</t>
    <phoneticPr fontId="1" type="noConversion"/>
  </si>
  <si>
    <t>特殊注意事項</t>
    <phoneticPr fontId="1" type="noConversion"/>
  </si>
  <si>
    <t>訂單注意事項</t>
    <phoneticPr fontId="1" type="noConversion"/>
  </si>
  <si>
    <t>成立訂單時將備註於出貨單</t>
    <phoneticPr fontId="1" type="noConversion"/>
  </si>
  <si>
    <t>Agreement No.(CPO)</t>
    <phoneticPr fontId="1" type="noConversion"/>
  </si>
  <si>
    <t>成立訂單時將轉成訂單CPO</t>
    <phoneticPr fontId="1" type="noConversion"/>
  </si>
  <si>
    <t>必填</t>
    <phoneticPr fontId="1" type="noConversion"/>
  </si>
  <si>
    <t>選擇</t>
    <phoneticPr fontId="1" type="noConversion"/>
  </si>
  <si>
    <t>1-2-2. 修改其他項目如下</t>
    <phoneticPr fontId="1" type="noConversion"/>
  </si>
  <si>
    <t>收貨人</t>
    <phoneticPr fontId="1" type="noConversion"/>
  </si>
  <si>
    <t>成立訂單時將轉成訂單收貨人</t>
    <phoneticPr fontId="1" type="noConversion"/>
  </si>
  <si>
    <t>客戶備註</t>
    <phoneticPr fontId="1" type="noConversion"/>
  </si>
  <si>
    <t>"照舊"</t>
    <phoneticPr fontId="1" type="noConversion"/>
  </si>
  <si>
    <t>1-3. 輸入Schedule Agreements內容</t>
    <phoneticPr fontId="1" type="noConversion"/>
  </si>
  <si>
    <t>1-3.1.Type為數量管理時=&gt;Log 產品編號,數量,金額 (同一般Order)</t>
    <phoneticPr fontId="1" type="noConversion"/>
  </si>
  <si>
    <t>1-3.1.Type為金額管理時=&gt;Log 產品編號,數量,金額 (同一般Order)</t>
    <phoneticPr fontId="1" type="noConversion"/>
  </si>
  <si>
    <t>1-3.2.Type為金額管理時=&gt;允許輸入item#99999</t>
    <phoneticPr fontId="1" type="noConversion"/>
  </si>
  <si>
    <t>1-4. Schedule Agreements  儲存成立</t>
    <phoneticPr fontId="1" type="noConversion"/>
  </si>
  <si>
    <t>1-4-1.發票資訊與出貨資訊請保留</t>
    <phoneticPr fontId="1" type="noConversion"/>
  </si>
  <si>
    <t>1-4-2.Head Description 請帶入1-2-2內容</t>
    <phoneticPr fontId="1" type="noConversion"/>
  </si>
  <si>
    <t>1-4-3.Type為金額管理時=&gt;帶入總金額欄位,供USER 填寫</t>
    <phoneticPr fontId="1" type="noConversion"/>
  </si>
  <si>
    <t>1-4-4.加入Attach 附檔功能</t>
    <phoneticPr fontId="1" type="noConversion"/>
  </si>
  <si>
    <t>Agreement (迴紋針)</t>
    <phoneticPr fontId="1" type="noConversion"/>
  </si>
  <si>
    <t>1-5. Schedule Agreement成立後顯示於Customer查詢主頁</t>
    <phoneticPr fontId="1" type="noConversion"/>
  </si>
  <si>
    <t>1-5-1.Hierachy 欄位右側加入另一欄位 "S. Agreement"</t>
    <phoneticPr fontId="1" type="noConversion"/>
  </si>
  <si>
    <r>
      <t>1-5-1.當Customer No.下有任何open的</t>
    </r>
    <r>
      <rPr>
        <sz val="12"/>
        <color rgb="FFFF0000"/>
        <rFont val="新細明體"/>
        <family val="1"/>
        <charset val="136"/>
        <scheme val="minor"/>
      </rPr>
      <t>Schedule Agreement</t>
    </r>
    <r>
      <rPr>
        <sz val="12"/>
        <color theme="1"/>
        <rFont val="新細明體"/>
        <family val="2"/>
        <charset val="136"/>
        <scheme val="minor"/>
      </rPr>
      <t>,則顯示</t>
    </r>
    <r>
      <rPr>
        <sz val="12"/>
        <color rgb="FFFF0000"/>
        <rFont val="新細明體"/>
        <family val="1"/>
        <charset val="136"/>
        <scheme val="minor"/>
      </rPr>
      <t>Y</t>
    </r>
    <phoneticPr fontId="1" type="noConversion"/>
  </si>
  <si>
    <r>
      <t>1-5-2.所有Hierachy名稱等於此Customer No.的其他Sold-to的同一欄位也顯示</t>
    </r>
    <r>
      <rPr>
        <sz val="12"/>
        <color rgb="FFFF0000"/>
        <rFont val="新細明體"/>
        <family val="1"/>
        <charset val="136"/>
        <scheme val="minor"/>
      </rPr>
      <t>Y</t>
    </r>
    <phoneticPr fontId="1" type="noConversion"/>
  </si>
  <si>
    <t>1-5-3.不符合2&amp;3的,則顯示"N"</t>
    <phoneticPr fontId="1" type="noConversion"/>
  </si>
  <si>
    <r>
      <t xml:space="preserve">1-6. 點選Schedule Agreement 欄位中的 </t>
    </r>
    <r>
      <rPr>
        <sz val="12"/>
        <color rgb="FFFF0000"/>
        <rFont val="新細明體"/>
        <family val="1"/>
        <charset val="136"/>
        <scheme val="minor"/>
      </rPr>
      <t>Y</t>
    </r>
    <r>
      <rPr>
        <sz val="12"/>
        <color theme="1"/>
        <rFont val="新細明體"/>
        <family val="2"/>
        <charset val="136"/>
        <scheme val="minor"/>
      </rPr>
      <t>時</t>
    </r>
    <r>
      <rPr>
        <sz val="12"/>
        <color theme="1"/>
        <rFont val="新細明體"/>
        <family val="1"/>
        <charset val="136"/>
        <scheme val="minor"/>
      </rPr>
      <t>,連結至查詢畫面</t>
    </r>
    <phoneticPr fontId="1" type="noConversion"/>
  </si>
  <si>
    <t xml:space="preserve">1-7.點選Sold to # 時,展開該客編所有open/close order </t>
    <phoneticPr fontId="1" type="noConversion"/>
  </si>
  <si>
    <t xml:space="preserve">1-7.點選S. Agreement #時, 連結至"Quotation Print" , 預設帶入該CPO,不預設日期 </t>
    <phoneticPr fontId="1" type="noConversion"/>
  </si>
  <si>
    <t>1-8.點選Sold to # 時,展開該客編所有open/close order (預設帶入該CPO)</t>
    <phoneticPr fontId="1" type="noConversion"/>
  </si>
  <si>
    <t>1-9 從"Quotation Print" 的 Quotation or S. Agreement 轉成另一張Schedule. Agreement</t>
    <phoneticPr fontId="1" type="noConversion"/>
  </si>
  <si>
    <t>1-9-1. 不 COPY原CPO</t>
    <phoneticPr fontId="1" type="noConversion"/>
  </si>
  <si>
    <t>1-9-2.接續至1-4</t>
    <phoneticPr fontId="1" type="noConversion"/>
  </si>
  <si>
    <t>1. "數量管理"的Schedule Agreement 只要出過貨就不能由原LOG者修改品項,數量,金額</t>
    <phoneticPr fontId="1" type="noConversion"/>
  </si>
  <si>
    <t>2. "金額管理"的Schedule Agreement 只要出過貨就不能由原LOG者修改總金額</t>
    <phoneticPr fontId="1" type="noConversion"/>
  </si>
  <si>
    <t>餘量調整</t>
    <phoneticPr fontId="1" type="noConversion"/>
  </si>
  <si>
    <t>3.新增管理者權限,可對"數量管理的Schedule Agreement" 做剩餘量的調整 ,調整須記錄原因,時間,與調整者</t>
    <phoneticPr fontId="1" type="noConversion"/>
  </si>
  <si>
    <t xml:space="preserve">1.從"Quotation Print" 叫出 "Schedule. Agreement" </t>
    <phoneticPr fontId="1" type="noConversion"/>
  </si>
  <si>
    <t xml:space="preserve"> 數量管理類別的需再加入餘量值,出貨數量值空白如Loger填寫</t>
    <phoneticPr fontId="1" type="noConversion"/>
  </si>
  <si>
    <t>餘量</t>
    <phoneticPr fontId="1" type="noConversion"/>
  </si>
  <si>
    <t>本次訂購量</t>
    <phoneticPr fontId="1" type="noConversion"/>
  </si>
  <si>
    <t>(空白)</t>
    <phoneticPr fontId="1" type="noConversion"/>
  </si>
  <si>
    <t>2. 可在最後儲存前修改金額,但需秀"Warning message 告知"售價不符原Agreement";確認修改後需填入原因</t>
    <phoneticPr fontId="1" type="noConversion"/>
  </si>
  <si>
    <t>**替代料</t>
    <phoneticPr fontId="1" type="noConversion"/>
  </si>
  <si>
    <t>轉訂單前先編輯</t>
    <phoneticPr fontId="1" type="noConversion"/>
  </si>
  <si>
    <t>如產品A可由B+C代替,可針對A,加入"替代料對照表"</t>
    <phoneticPr fontId="1" type="noConversion"/>
  </si>
  <si>
    <t>A</t>
    <phoneticPr fontId="1" type="noConversion"/>
  </si>
  <si>
    <t>原料號</t>
    <phoneticPr fontId="1" type="noConversion"/>
  </si>
  <si>
    <t>數量</t>
    <phoneticPr fontId="1" type="noConversion"/>
  </si>
  <si>
    <t>金額</t>
    <phoneticPr fontId="1" type="noConversion"/>
  </si>
  <si>
    <t>替代料號</t>
    <phoneticPr fontId="1" type="noConversion"/>
  </si>
  <si>
    <t>替代料號數量</t>
    <phoneticPr fontId="1" type="noConversion"/>
  </si>
  <si>
    <t>替代料金額</t>
    <phoneticPr fontId="1" type="noConversion"/>
  </si>
  <si>
    <t>替代原因</t>
    <phoneticPr fontId="1" type="noConversion"/>
  </si>
  <si>
    <t>B</t>
    <phoneticPr fontId="1" type="noConversion"/>
  </si>
  <si>
    <t>缺貨</t>
    <phoneticPr fontId="1" type="noConversion"/>
  </si>
  <si>
    <t>C</t>
    <phoneticPr fontId="1" type="noConversion"/>
  </si>
  <si>
    <t>替代效期</t>
    <phoneticPr fontId="1" type="noConversion"/>
  </si>
  <si>
    <t>單次出貨</t>
  </si>
  <si>
    <t>&lt;-下拉選單</t>
    <phoneticPr fontId="1" type="noConversion"/>
  </si>
  <si>
    <t>3.出貨時如檢查替代對照表為有效期間,則不帶入產品A,直接帶入替代對照</t>
    <phoneticPr fontId="1" type="noConversion"/>
  </si>
  <si>
    <t>2015/4/4 放假 4/5 data transform</t>
    <phoneticPr fontId="1" type="noConversion"/>
  </si>
  <si>
    <t>2015/4/7 data transform</t>
    <phoneticPr fontId="1" type="noConversion"/>
  </si>
  <si>
    <t>2015/4/8 data transform</t>
    <phoneticPr fontId="1" type="noConversion"/>
  </si>
  <si>
    <t>S00003, S00004</t>
    <phoneticPr fontId="1" type="noConversion"/>
  </si>
  <si>
    <t>2015/4/2</t>
    <phoneticPr fontId="1" type="noConversion"/>
  </si>
  <si>
    <t>2015/4/1</t>
    <phoneticPr fontId="1" type="noConversion"/>
  </si>
  <si>
    <t>2015/4/3 7:00am</t>
    <phoneticPr fontId="1" type="noConversion"/>
  </si>
  <si>
    <t>2015/4/7 log</t>
    <phoneticPr fontId="1" type="noConversion"/>
  </si>
  <si>
    <t>2015/4/7 update SAP</t>
    <phoneticPr fontId="1" type="noConversion"/>
  </si>
  <si>
    <t>2015/4/8 log</t>
    <phoneticPr fontId="1" type="noConversion"/>
  </si>
  <si>
    <t>2015/4/7 upload2SAP</t>
    <phoneticPr fontId="1" type="noConversion"/>
  </si>
  <si>
    <t>2015/4/6 order upload2SAP</t>
    <phoneticPr fontId="1" type="noConversion"/>
  </si>
  <si>
    <t>2015/4/8 upload2SAP</t>
    <phoneticPr fontId="1" type="noConversion"/>
  </si>
  <si>
    <t>2015/4/9 data transform</t>
    <phoneticPr fontId="1" type="noConversion"/>
  </si>
  <si>
    <t>2015/4/9 log</t>
    <phoneticPr fontId="1" type="noConversion"/>
  </si>
  <si>
    <t>2015/4/9 upload2SAP</t>
    <phoneticPr fontId="1" type="noConversion"/>
  </si>
  <si>
    <t>2015/4/10 data transform</t>
    <phoneticPr fontId="1" type="noConversion"/>
  </si>
  <si>
    <t>S00005</t>
    <phoneticPr fontId="1" type="noConversion"/>
  </si>
  <si>
    <t>S00003, S00004</t>
    <phoneticPr fontId="1" type="noConversion"/>
  </si>
  <si>
    <t xml:space="preserve"> 2015/4/10 log</t>
    <phoneticPr fontId="1" type="noConversion"/>
  </si>
  <si>
    <t>2015/4/10 update SAP</t>
    <phoneticPr fontId="1" type="noConversion"/>
  </si>
  <si>
    <t>S00006</t>
    <phoneticPr fontId="1" type="noConversion"/>
  </si>
  <si>
    <t>2015/4/10 upload2SAP</t>
    <phoneticPr fontId="1" type="noConversion"/>
  </si>
  <si>
    <t>S00006,S00007</t>
    <phoneticPr fontId="1" type="noConversion"/>
  </si>
  <si>
    <t>2015/4/11 data transform</t>
    <phoneticPr fontId="1" type="noConversion"/>
  </si>
  <si>
    <t>2015/4/11 log</t>
    <phoneticPr fontId="1" type="noConversion"/>
  </si>
  <si>
    <t>2015/4/11 upload2SAP</t>
    <phoneticPr fontId="1" type="noConversion"/>
  </si>
  <si>
    <t>S00008,S00009</t>
    <phoneticPr fontId="1" type="noConversion"/>
  </si>
  <si>
    <t>2015/4/12 data transform</t>
    <phoneticPr fontId="1" type="noConversion"/>
  </si>
  <si>
    <t>FS adjust qty</t>
    <phoneticPr fontId="1" type="noConversion"/>
  </si>
  <si>
    <t>2015/4/12 log</t>
    <phoneticPr fontId="1" type="noConversion"/>
  </si>
  <si>
    <t>2015/4/12 adjust</t>
    <phoneticPr fontId="1" type="noConversion"/>
  </si>
  <si>
    <t>adjust qty</t>
    <phoneticPr fontId="1" type="noConversion"/>
  </si>
  <si>
    <t>2015/4/13 data transform</t>
    <phoneticPr fontId="1" type="noConversion"/>
  </si>
  <si>
    <t>2015/4/13 view</t>
    <phoneticPr fontId="1" type="noConversion"/>
  </si>
  <si>
    <t>2015/4/11 view</t>
    <phoneticPr fontId="1" type="noConversion"/>
  </si>
  <si>
    <t>2015/4/12 view</t>
    <phoneticPr fontId="1" type="noConversion"/>
  </si>
  <si>
    <t>2015/4/10 view</t>
    <phoneticPr fontId="1" type="noConversion"/>
  </si>
  <si>
    <t>2015/4/9 view</t>
    <phoneticPr fontId="1" type="noConversion"/>
  </si>
  <si>
    <t>2015/4/8 view</t>
    <phoneticPr fontId="1" type="noConversion"/>
  </si>
  <si>
    <t>2015/4/6 view</t>
    <phoneticPr fontId="1" type="noConversion"/>
  </si>
  <si>
    <t>2015/4/12 upload2SAP</t>
    <phoneticPr fontId="1" type="noConversion"/>
  </si>
  <si>
    <t>S00010</t>
    <phoneticPr fontId="1" type="noConversion"/>
  </si>
  <si>
    <t>Scenario</t>
    <phoneticPr fontId="1" type="noConversion"/>
  </si>
  <si>
    <t>連續假期</t>
    <phoneticPr fontId="1" type="noConversion"/>
  </si>
  <si>
    <t>2015/4/7 view</t>
    <phoneticPr fontId="1" type="noConversion"/>
  </si>
  <si>
    <t>部分資料未上傳 SAP</t>
    <phoneticPr fontId="1" type="noConversion"/>
  </si>
  <si>
    <t>部分未上傳SAP資料已上傳</t>
    <phoneticPr fontId="1" type="noConversion"/>
  </si>
  <si>
    <t>直接上傳毒物資料上 SAP</t>
    <phoneticPr fontId="1" type="noConversion"/>
  </si>
  <si>
    <t>SAP所有資料未產生</t>
    <phoneticPr fontId="1" type="noConversion"/>
  </si>
  <si>
    <t>SAP部分資料未產生</t>
    <phoneticPr fontId="1" type="noConversion"/>
  </si>
  <si>
    <t>數量調整</t>
    <phoneticPr fontId="1" type="noConversion"/>
  </si>
  <si>
    <t>2015/4/4 view</t>
    <phoneticPr fontId="1" type="noConversion"/>
  </si>
  <si>
    <t>2015/4/5 放假 4/6  data transform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</si>
</sst>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1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 Unicode MS"/>
      <family val="2"/>
      <charset val="136"/>
    </font>
    <font>
      <b/>
      <sz val="12"/>
      <color rgb="FF000099"/>
      <name val="Arial Unicode MS"/>
      <family val="2"/>
      <charset val="136"/>
    </font>
    <font>
      <b/>
      <sz val="12"/>
      <name val="Arial Unicode MS"/>
      <family val="2"/>
      <charset val="136"/>
    </font>
    <font>
      <b/>
      <sz val="12"/>
      <color rgb="FFFF0000"/>
      <name val="新細明體"/>
      <family val="1"/>
      <charset val="136"/>
      <scheme val="minor"/>
    </font>
    <font>
      <b/>
      <sz val="12"/>
      <color rgb="FF000099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DFF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176" fontId="0" fillId="0" borderId="0" xfId="0" quotePrefix="1" applyNumberFormat="1">
      <alignment vertical="center"/>
    </xf>
    <xf numFmtId="176" fontId="0" fillId="3" borderId="0" xfId="0" applyNumberFormat="1" applyFill="1">
      <alignment vertical="center"/>
    </xf>
    <xf numFmtId="0" fontId="3" fillId="3" borderId="0" xfId="0" applyFont="1" applyFill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0" fontId="9" fillId="0" borderId="0" xfId="0" applyFont="1">
      <alignment vertical="center"/>
    </xf>
    <xf numFmtId="0" fontId="10" fillId="0" borderId="0" xfId="0" applyFont="1" applyFill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0" fillId="0" borderId="5" xfId="0" applyBorder="1">
      <alignment vertical="center"/>
    </xf>
    <xf numFmtId="0" fontId="0" fillId="4" borderId="6" xfId="0" applyFill="1" applyBorder="1">
      <alignment vertical="center"/>
    </xf>
    <xf numFmtId="0" fontId="0" fillId="0" borderId="8" xfId="0" applyBorder="1">
      <alignment vertical="center"/>
    </xf>
    <xf numFmtId="0" fontId="0" fillId="4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7" xfId="0" applyBorder="1">
      <alignment vertical="center"/>
    </xf>
    <xf numFmtId="0" fontId="0" fillId="4" borderId="1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7" borderId="0" xfId="0" applyFill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4" fillId="0" borderId="0" xfId="0" applyFont="1">
      <alignment vertical="center"/>
    </xf>
    <xf numFmtId="0" fontId="11" fillId="6" borderId="0" xfId="0" applyFont="1" applyFill="1">
      <alignment vertical="center"/>
    </xf>
    <xf numFmtId="0" fontId="12" fillId="3" borderId="0" xfId="0" applyFont="1" applyFill="1">
      <alignment vertical="center"/>
    </xf>
    <xf numFmtId="0" fontId="12" fillId="0" borderId="0" xfId="0" applyFont="1">
      <alignment vertical="center"/>
    </xf>
    <xf numFmtId="0" fontId="0" fillId="5" borderId="0" xfId="0" applyFill="1">
      <alignment vertical="center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0" fillId="0" borderId="2" xfId="0" applyFill="1" applyBorder="1">
      <alignment vertical="center"/>
    </xf>
    <xf numFmtId="0" fontId="0" fillId="9" borderId="0" xfId="0" applyFill="1">
      <alignment vertical="center"/>
    </xf>
    <xf numFmtId="0" fontId="3" fillId="9" borderId="0" xfId="0" applyFont="1" applyFill="1">
      <alignment vertical="center"/>
    </xf>
    <xf numFmtId="176" fontId="0" fillId="4" borderId="0" xfId="0" quotePrefix="1" applyNumberFormat="1" applyFill="1">
      <alignment vertical="center"/>
    </xf>
    <xf numFmtId="176" fontId="0" fillId="9" borderId="0" xfId="0" quotePrefix="1" applyNumberFormat="1" applyFill="1">
      <alignment vertical="center"/>
    </xf>
    <xf numFmtId="176" fontId="0" fillId="3" borderId="0" xfId="0" quotePrefix="1" applyNumberFormat="1" applyFill="1">
      <alignment vertical="center"/>
    </xf>
    <xf numFmtId="0" fontId="0" fillId="3" borderId="0" xfId="0" applyFill="1" applyAlignment="1">
      <alignment horizontal="left" vertical="center"/>
    </xf>
    <xf numFmtId="14" fontId="0" fillId="3" borderId="0" xfId="0" applyNumberFormat="1" applyFill="1">
      <alignment vertical="center"/>
    </xf>
    <xf numFmtId="176" fontId="0" fillId="10" borderId="0" xfId="0" quotePrefix="1" applyNumberFormat="1" applyFill="1">
      <alignment vertical="center"/>
    </xf>
    <xf numFmtId="0" fontId="0" fillId="10" borderId="0" xfId="0" applyFill="1">
      <alignment vertical="center"/>
    </xf>
    <xf numFmtId="0" fontId="11" fillId="10" borderId="0" xfId="0" applyFont="1" applyFill="1">
      <alignment vertical="center"/>
    </xf>
    <xf numFmtId="176" fontId="0" fillId="3" borderId="7" xfId="0" applyNumberFormat="1" applyFill="1" applyBorder="1">
      <alignment vertical="center"/>
    </xf>
    <xf numFmtId="0" fontId="0" fillId="3" borderId="7" xfId="0" applyFill="1" applyBorder="1">
      <alignment vertical="center"/>
    </xf>
    <xf numFmtId="176" fontId="0" fillId="3" borderId="7" xfId="0" quotePrefix="1" applyNumberFormat="1" applyFill="1" applyBorder="1">
      <alignment vertical="center"/>
    </xf>
    <xf numFmtId="0" fontId="0" fillId="3" borderId="7" xfId="0" applyFill="1" applyBorder="1" applyAlignment="1">
      <alignment horizontal="left" vertical="center"/>
    </xf>
    <xf numFmtId="14" fontId="0" fillId="3" borderId="7" xfId="0" applyNumberFormat="1" applyFill="1" applyBorder="1">
      <alignment vertical="center"/>
    </xf>
    <xf numFmtId="0" fontId="3" fillId="3" borderId="7" xfId="0" applyFont="1" applyFill="1" applyBorder="1">
      <alignment vertical="center"/>
    </xf>
    <xf numFmtId="0" fontId="13" fillId="0" borderId="7" xfId="0" applyFont="1" applyBorder="1">
      <alignment vertical="center"/>
    </xf>
    <xf numFmtId="0" fontId="15" fillId="2" borderId="7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 wrapText="1"/>
    </xf>
    <xf numFmtId="0" fontId="14" fillId="5" borderId="7" xfId="0" applyFont="1" applyFill="1" applyBorder="1" applyAlignment="1">
      <alignment vertical="center" wrapText="1"/>
    </xf>
    <xf numFmtId="0" fontId="14" fillId="11" borderId="7" xfId="0" applyFont="1" applyFill="1" applyBorder="1" applyAlignment="1">
      <alignment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>
      <alignment vertical="center"/>
    </xf>
    <xf numFmtId="0" fontId="0" fillId="2" borderId="11" xfId="0" applyFill="1" applyBorder="1" applyAlignment="1">
      <alignment vertical="center"/>
    </xf>
    <xf numFmtId="0" fontId="0" fillId="2" borderId="14" xfId="0" applyFill="1" applyBorder="1" applyAlignment="1">
      <alignment vertical="center"/>
    </xf>
    <xf numFmtId="0" fontId="0" fillId="2" borderId="8" xfId="0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99"/>
      <color rgb="FFDDFFF5"/>
      <color rgb="FF89FFD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30481</xdr:colOff>
      <xdr:row>1</xdr:row>
      <xdr:rowOff>0</xdr:rowOff>
    </xdr:from>
    <xdr:to>
      <xdr:col>21</xdr:col>
      <xdr:colOff>64377</xdr:colOff>
      <xdr:row>15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881" y="0"/>
          <a:ext cx="7958696" cy="29184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1</xdr:rowOff>
    </xdr:from>
    <xdr:to>
      <xdr:col>13</xdr:col>
      <xdr:colOff>370914</xdr:colOff>
      <xdr:row>33</xdr:row>
      <xdr:rowOff>38101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3086101"/>
          <a:ext cx="3418914" cy="3535680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601981</xdr:colOff>
      <xdr:row>35</xdr:row>
      <xdr:rowOff>15242</xdr:rowOff>
    </xdr:from>
    <xdr:to>
      <xdr:col>19</xdr:col>
      <xdr:colOff>53340</xdr:colOff>
      <xdr:row>50</xdr:row>
      <xdr:rowOff>21952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1" y="7216142"/>
          <a:ext cx="6766559" cy="309281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50</xdr:row>
      <xdr:rowOff>187013</xdr:rowOff>
    </xdr:from>
    <xdr:to>
      <xdr:col>23</xdr:col>
      <xdr:colOff>576886</xdr:colOff>
      <xdr:row>68</xdr:row>
      <xdr:rowOff>92514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4040" y="10474013"/>
          <a:ext cx="9713266" cy="3608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69</xdr:row>
      <xdr:rowOff>190500</xdr:rowOff>
    </xdr:from>
    <xdr:to>
      <xdr:col>26</xdr:col>
      <xdr:colOff>160020</xdr:colOff>
      <xdr:row>84</xdr:row>
      <xdr:rowOff>55251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8540" y="14386560"/>
          <a:ext cx="9525000" cy="2950851"/>
        </a:xfrm>
        <a:prstGeom prst="rect">
          <a:avLst/>
        </a:prstGeom>
      </xdr:spPr>
    </xdr:pic>
    <xdr:clientData/>
  </xdr:twoCellAnchor>
  <xdr:twoCellAnchor editAs="oneCell">
    <xdr:from>
      <xdr:col>10</xdr:col>
      <xdr:colOff>297180</xdr:colOff>
      <xdr:row>85</xdr:row>
      <xdr:rowOff>88938</xdr:rowOff>
    </xdr:from>
    <xdr:to>
      <xdr:col>31</xdr:col>
      <xdr:colOff>541086</xdr:colOff>
      <xdr:row>92</xdr:row>
      <xdr:rowOff>58855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77100" y="17576838"/>
          <a:ext cx="13045506" cy="1410097"/>
        </a:xfrm>
        <a:prstGeom prst="rect">
          <a:avLst/>
        </a:prstGeom>
      </xdr:spPr>
    </xdr:pic>
    <xdr:clientData/>
  </xdr:twoCellAnchor>
  <xdr:twoCellAnchor editAs="oneCell">
    <xdr:from>
      <xdr:col>10</xdr:col>
      <xdr:colOff>320039</xdr:colOff>
      <xdr:row>108</xdr:row>
      <xdr:rowOff>167486</xdr:rowOff>
    </xdr:from>
    <xdr:to>
      <xdr:col>28</xdr:col>
      <xdr:colOff>110632</xdr:colOff>
      <xdr:row>135</xdr:row>
      <xdr:rowOff>92448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9959" y="22387406"/>
          <a:ext cx="10763393" cy="5479942"/>
        </a:xfrm>
        <a:prstGeom prst="rect">
          <a:avLst/>
        </a:prstGeom>
      </xdr:spPr>
    </xdr:pic>
    <xdr:clientData/>
  </xdr:twoCellAnchor>
  <xdr:twoCellAnchor editAs="oneCell">
    <xdr:from>
      <xdr:col>10</xdr:col>
      <xdr:colOff>312420</xdr:colOff>
      <xdr:row>92</xdr:row>
      <xdr:rowOff>145290</xdr:rowOff>
    </xdr:from>
    <xdr:to>
      <xdr:col>27</xdr:col>
      <xdr:colOff>125984</xdr:colOff>
      <xdr:row>107</xdr:row>
      <xdr:rowOff>1427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2340" y="19073370"/>
          <a:ext cx="10176764" cy="294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136</xdr:row>
      <xdr:rowOff>161554</xdr:rowOff>
    </xdr:from>
    <xdr:to>
      <xdr:col>26</xdr:col>
      <xdr:colOff>177025</xdr:colOff>
      <xdr:row>158</xdr:row>
      <xdr:rowOff>162865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07580" y="28142194"/>
          <a:ext cx="9602965" cy="45275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4</xdr:row>
      <xdr:rowOff>7620</xdr:rowOff>
    </xdr:from>
    <xdr:to>
      <xdr:col>21</xdr:col>
      <xdr:colOff>481901</xdr:colOff>
      <xdr:row>11</xdr:row>
      <xdr:rowOff>127879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830580"/>
          <a:ext cx="12590081" cy="15604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</xdr:colOff>
      <xdr:row>0</xdr:row>
      <xdr:rowOff>22762</xdr:rowOff>
    </xdr:from>
    <xdr:to>
      <xdr:col>15</xdr:col>
      <xdr:colOff>71268</xdr:colOff>
      <xdr:row>11</xdr:row>
      <xdr:rowOff>189999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0060" y="22762"/>
          <a:ext cx="5450988" cy="2430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J139"/>
  <sheetViews>
    <sheetView topLeftCell="A106" workbookViewId="0">
      <selection activeCell="C146" sqref="C146"/>
    </sheetView>
  </sheetViews>
  <sheetFormatPr defaultRowHeight="16.5"/>
  <cols>
    <col min="1" max="1" width="4.25" customWidth="1"/>
    <col min="2" max="2" width="9.25" customWidth="1"/>
    <col min="3" max="3" width="19.875" customWidth="1"/>
    <col min="4" max="4" width="10" customWidth="1"/>
    <col min="5" max="5" width="10.5" customWidth="1"/>
    <col min="7" max="7" width="12.375" customWidth="1"/>
  </cols>
  <sheetData>
    <row r="2" spans="2:2">
      <c r="B2" t="s">
        <v>58</v>
      </c>
    </row>
    <row r="3" spans="2:2">
      <c r="B3" t="s">
        <v>59</v>
      </c>
    </row>
    <row r="17" spans="2:7">
      <c r="B17" t="s">
        <v>60</v>
      </c>
    </row>
    <row r="18" spans="2:7">
      <c r="B18" t="s">
        <v>61</v>
      </c>
    </row>
    <row r="19" spans="2:7">
      <c r="B19" t="s">
        <v>74</v>
      </c>
    </row>
    <row r="21" spans="2:7">
      <c r="B21" s="6" t="s">
        <v>72</v>
      </c>
      <c r="C21" s="22" t="s">
        <v>64</v>
      </c>
      <c r="D21" s="29"/>
      <c r="E21" s="23"/>
      <c r="F21" s="24"/>
      <c r="G21" s="31"/>
    </row>
    <row r="22" spans="2:7">
      <c r="C22" s="20"/>
      <c r="D22" s="30"/>
      <c r="E22" s="25"/>
      <c r="F22" s="21"/>
      <c r="G22" s="31"/>
    </row>
    <row r="23" spans="2:7">
      <c r="B23" s="6" t="s">
        <v>72</v>
      </c>
      <c r="C23" s="20" t="s">
        <v>62</v>
      </c>
      <c r="D23" s="2" t="s">
        <v>63</v>
      </c>
      <c r="E23" s="31"/>
      <c r="F23" s="31"/>
      <c r="G23" s="31"/>
    </row>
    <row r="24" spans="2:7">
      <c r="B24" s="6" t="s">
        <v>72</v>
      </c>
      <c r="C24" s="20" t="s">
        <v>70</v>
      </c>
      <c r="D24" s="2"/>
      <c r="E24" s="31" t="s">
        <v>71</v>
      </c>
      <c r="F24" s="31"/>
      <c r="G24" s="31"/>
    </row>
    <row r="25" spans="2:7">
      <c r="B25" s="6" t="s">
        <v>72</v>
      </c>
      <c r="C25" s="26" t="s">
        <v>65</v>
      </c>
      <c r="D25" s="27" t="s">
        <v>66</v>
      </c>
      <c r="E25" s="28"/>
      <c r="F25" s="19"/>
      <c r="G25" s="31"/>
    </row>
    <row r="26" spans="2:7">
      <c r="B26" s="6" t="s">
        <v>73</v>
      </c>
      <c r="C26" s="26" t="s">
        <v>67</v>
      </c>
      <c r="D26" s="32"/>
      <c r="E26" s="32"/>
      <c r="F26" s="33"/>
      <c r="G26" s="31"/>
    </row>
    <row r="27" spans="2:7">
      <c r="B27" s="6" t="s">
        <v>73</v>
      </c>
      <c r="C27" s="26" t="s">
        <v>75</v>
      </c>
      <c r="D27" s="34"/>
      <c r="E27" s="31" t="s">
        <v>76</v>
      </c>
      <c r="F27" s="31"/>
      <c r="G27" s="31"/>
    </row>
    <row r="28" spans="2:7">
      <c r="C28" s="36" t="s">
        <v>68</v>
      </c>
      <c r="D28" s="2"/>
      <c r="E28" s="31" t="s">
        <v>69</v>
      </c>
      <c r="F28" s="31"/>
      <c r="G28" s="31"/>
    </row>
    <row r="29" spans="2:7">
      <c r="C29" s="36" t="s">
        <v>77</v>
      </c>
      <c r="D29" s="31" t="s">
        <v>78</v>
      </c>
      <c r="E29" s="31"/>
      <c r="F29" s="31"/>
      <c r="G29" s="31"/>
    </row>
    <row r="30" spans="2:7">
      <c r="C30" s="35"/>
      <c r="D30" s="31"/>
      <c r="E30" s="31"/>
      <c r="F30" s="31"/>
      <c r="G30" s="31"/>
    </row>
    <row r="31" spans="2:7">
      <c r="C31" s="35"/>
      <c r="D31" s="31"/>
      <c r="E31" s="31"/>
      <c r="F31" s="31"/>
      <c r="G31" s="31"/>
    </row>
    <row r="32" spans="2:7">
      <c r="C32" s="37"/>
      <c r="D32" s="31"/>
      <c r="E32" s="31"/>
      <c r="F32" s="31"/>
      <c r="G32" s="31"/>
    </row>
    <row r="37" spans="2:2">
      <c r="B37" s="1" t="s">
        <v>79</v>
      </c>
    </row>
    <row r="38" spans="2:2">
      <c r="B38" t="s">
        <v>80</v>
      </c>
    </row>
    <row r="39" spans="2:2">
      <c r="B39" t="s">
        <v>81</v>
      </c>
    </row>
    <row r="40" spans="2:2">
      <c r="B40" t="s">
        <v>82</v>
      </c>
    </row>
    <row r="52" spans="2:5">
      <c r="B52" s="1" t="s">
        <v>83</v>
      </c>
    </row>
    <row r="53" spans="2:5">
      <c r="B53" t="s">
        <v>84</v>
      </c>
    </row>
    <row r="54" spans="2:5">
      <c r="B54" t="s">
        <v>85</v>
      </c>
    </row>
    <row r="55" spans="2:5">
      <c r="B55" t="s">
        <v>86</v>
      </c>
    </row>
    <row r="56" spans="2:5">
      <c r="B56" s="1" t="s">
        <v>87</v>
      </c>
      <c r="D56" s="39" t="s">
        <v>88</v>
      </c>
      <c r="E56" s="39"/>
    </row>
    <row r="72" spans="2:6">
      <c r="B72" t="s">
        <v>89</v>
      </c>
    </row>
    <row r="73" spans="2:6">
      <c r="B73" t="s">
        <v>90</v>
      </c>
    </row>
    <row r="74" spans="2:6">
      <c r="B74" t="s">
        <v>91</v>
      </c>
      <c r="F74" s="38"/>
    </row>
    <row r="75" spans="2:6">
      <c r="B75" t="s">
        <v>92</v>
      </c>
    </row>
    <row r="76" spans="2:6">
      <c r="B76" t="s">
        <v>93</v>
      </c>
    </row>
    <row r="87" spans="2:10">
      <c r="J87" s="8"/>
    </row>
    <row r="88" spans="2:10">
      <c r="B88" t="s">
        <v>94</v>
      </c>
    </row>
    <row r="95" spans="2:10">
      <c r="B95" t="s">
        <v>96</v>
      </c>
    </row>
    <row r="104" spans="2:2">
      <c r="B104" t="s">
        <v>95</v>
      </c>
    </row>
    <row r="110" spans="2:2">
      <c r="B110" t="s">
        <v>97</v>
      </c>
    </row>
    <row r="137" spans="2:2">
      <c r="B137" t="s">
        <v>98</v>
      </c>
    </row>
    <row r="138" spans="2:2">
      <c r="B138" t="s">
        <v>99</v>
      </c>
    </row>
    <row r="139" spans="2:2">
      <c r="B139" t="s">
        <v>100</v>
      </c>
    </row>
  </sheetData>
  <phoneticPr fontId="1" type="noConversion"/>
  <dataValidations count="1">
    <dataValidation type="list" allowBlank="1" showInputMessage="1" showErrorMessage="1" sqref="D23">
      <formula1>"數量管理,金額管理"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14" sqref="A14"/>
    </sheetView>
  </sheetViews>
  <sheetFormatPr defaultRowHeight="16.5"/>
  <sheetData>
    <row r="1" spans="1:1">
      <c r="A1" t="s">
        <v>101</v>
      </c>
    </row>
    <row r="2" spans="1:1">
      <c r="A2" t="s">
        <v>102</v>
      </c>
    </row>
    <row r="3" spans="1:1">
      <c r="A3" t="s">
        <v>104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A11" workbookViewId="0">
      <selection activeCell="G28" sqref="G28"/>
    </sheetView>
  </sheetViews>
  <sheetFormatPr defaultRowHeight="16.5"/>
  <cols>
    <col min="3" max="3" width="11.25" customWidth="1"/>
    <col min="5" max="5" width="12.25" customWidth="1"/>
    <col min="6" max="6" width="15" customWidth="1"/>
    <col min="7" max="7" width="13.5" customWidth="1"/>
    <col min="8" max="8" width="11.5" customWidth="1"/>
    <col min="10" max="10" width="13.875" customWidth="1"/>
  </cols>
  <sheetData>
    <row r="1" spans="1:3">
      <c r="A1" t="s">
        <v>105</v>
      </c>
    </row>
    <row r="2" spans="1:3">
      <c r="A2" t="s">
        <v>106</v>
      </c>
    </row>
    <row r="4" spans="1:3">
      <c r="B4" s="43" t="s">
        <v>107</v>
      </c>
      <c r="C4" s="43" t="s">
        <v>108</v>
      </c>
    </row>
    <row r="5" spans="1:3">
      <c r="B5" s="2">
        <v>20</v>
      </c>
      <c r="C5" s="2" t="s">
        <v>109</v>
      </c>
    </row>
    <row r="14" spans="1:3">
      <c r="A14" t="s">
        <v>110</v>
      </c>
    </row>
    <row r="18" spans="1:10">
      <c r="A18" t="s">
        <v>111</v>
      </c>
    </row>
    <row r="19" spans="1:10">
      <c r="A19" t="s">
        <v>112</v>
      </c>
    </row>
    <row r="20" spans="1:10">
      <c r="A20" t="s">
        <v>113</v>
      </c>
    </row>
    <row r="22" spans="1:10">
      <c r="B22" s="45" t="s">
        <v>115</v>
      </c>
      <c r="C22" s="45" t="s">
        <v>116</v>
      </c>
      <c r="D22" s="45" t="s">
        <v>117</v>
      </c>
      <c r="E22" s="44" t="s">
        <v>118</v>
      </c>
      <c r="F22" s="44" t="s">
        <v>119</v>
      </c>
      <c r="G22" s="44" t="s">
        <v>120</v>
      </c>
      <c r="H22" s="44" t="s">
        <v>121</v>
      </c>
      <c r="I22" s="48" t="s">
        <v>125</v>
      </c>
    </row>
    <row r="23" spans="1:10">
      <c r="B23" s="47" t="s">
        <v>114</v>
      </c>
      <c r="C23" s="23">
        <v>1</v>
      </c>
      <c r="D23" s="47">
        <v>1000</v>
      </c>
      <c r="E23" s="19" t="s">
        <v>122</v>
      </c>
      <c r="F23" s="2">
        <v>1</v>
      </c>
      <c r="G23" s="2">
        <v>500</v>
      </c>
      <c r="H23" s="44" t="s">
        <v>123</v>
      </c>
      <c r="I23" s="49" t="s">
        <v>126</v>
      </c>
      <c r="J23" s="50" t="s">
        <v>127</v>
      </c>
    </row>
    <row r="24" spans="1:10">
      <c r="B24" s="46"/>
      <c r="C24" s="25"/>
      <c r="D24" s="46"/>
      <c r="E24" s="19" t="s">
        <v>124</v>
      </c>
      <c r="F24" s="2">
        <v>1</v>
      </c>
      <c r="G24" s="2">
        <v>500</v>
      </c>
      <c r="H24" s="44" t="s">
        <v>123</v>
      </c>
      <c r="I24" s="2"/>
    </row>
    <row r="25" spans="1:10">
      <c r="B25" s="46"/>
      <c r="C25" s="46"/>
      <c r="D25" s="46"/>
      <c r="E25" s="2"/>
      <c r="F25" s="2"/>
      <c r="G25" s="2"/>
      <c r="H25" s="2"/>
      <c r="I25" s="2"/>
    </row>
    <row r="27" spans="1:10">
      <c r="A27" t="s">
        <v>128</v>
      </c>
    </row>
  </sheetData>
  <phoneticPr fontId="1" type="noConversion"/>
  <dataValidations count="1">
    <dataValidation type="list" allowBlank="1" showInputMessage="1" showErrorMessage="1" sqref="I23">
      <formula1>"單次出貨,對此S.Agreement永遠有效"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N17"/>
  <sheetViews>
    <sheetView workbookViewId="0">
      <selection activeCell="E15" sqref="E15"/>
    </sheetView>
  </sheetViews>
  <sheetFormatPr defaultRowHeight="16.5"/>
  <cols>
    <col min="1" max="1" width="14.75" customWidth="1"/>
    <col min="2" max="3" width="20" customWidth="1"/>
    <col min="4" max="4" width="20.375" customWidth="1"/>
    <col min="5" max="5" width="10.25" customWidth="1"/>
    <col min="6" max="6" width="10.75" style="9" customWidth="1"/>
    <col min="7" max="7" width="6.375" customWidth="1"/>
    <col min="8" max="8" width="13.375" customWidth="1"/>
    <col min="9" max="9" width="11.5" customWidth="1"/>
    <col min="10" max="10" width="11.625" customWidth="1"/>
    <col min="11" max="11" width="12.125" customWidth="1"/>
    <col min="12" max="13" width="9.25" customWidth="1"/>
    <col min="14" max="14" width="10.5" customWidth="1"/>
  </cols>
  <sheetData>
    <row r="2" spans="1:14" s="4" customFormat="1" ht="51.75">
      <c r="A2" s="17" t="s">
        <v>27</v>
      </c>
      <c r="B2" s="17" t="s">
        <v>48</v>
      </c>
      <c r="C2" s="17" t="s">
        <v>51</v>
      </c>
      <c r="D2" s="17" t="s">
        <v>28</v>
      </c>
      <c r="E2" s="17" t="s">
        <v>30</v>
      </c>
      <c r="F2" s="18" t="s">
        <v>36</v>
      </c>
      <c r="G2" s="17" t="s">
        <v>37</v>
      </c>
      <c r="H2" s="17" t="s">
        <v>57</v>
      </c>
      <c r="I2" s="17" t="s">
        <v>46</v>
      </c>
      <c r="J2" s="17" t="s">
        <v>44</v>
      </c>
      <c r="K2" s="17" t="s">
        <v>47</v>
      </c>
      <c r="L2" s="17" t="s">
        <v>45</v>
      </c>
      <c r="M2" s="17" t="s">
        <v>56</v>
      </c>
    </row>
    <row r="3" spans="1:14" ht="17.25">
      <c r="A3" t="s">
        <v>29</v>
      </c>
      <c r="B3" s="15" t="s">
        <v>35</v>
      </c>
      <c r="C3" t="s">
        <v>53</v>
      </c>
      <c r="D3" s="40" t="s">
        <v>31</v>
      </c>
      <c r="E3" t="s">
        <v>33</v>
      </c>
      <c r="F3" s="9" t="s">
        <v>40</v>
      </c>
      <c r="G3" t="s">
        <v>41</v>
      </c>
      <c r="H3">
        <v>500</v>
      </c>
      <c r="I3">
        <f>H3-SUM(J3:M3)</f>
        <v>469</v>
      </c>
      <c r="J3">
        <v>10</v>
      </c>
      <c r="K3">
        <v>10</v>
      </c>
      <c r="L3">
        <v>10</v>
      </c>
      <c r="M3">
        <v>1</v>
      </c>
      <c r="N3" s="42" t="s">
        <v>103</v>
      </c>
    </row>
    <row r="4" spans="1:14" ht="17.25">
      <c r="A4" t="s">
        <v>29</v>
      </c>
      <c r="B4" s="15" t="s">
        <v>38</v>
      </c>
      <c r="C4" t="s">
        <v>53</v>
      </c>
      <c r="D4" s="41" t="s">
        <v>31</v>
      </c>
      <c r="E4" t="s">
        <v>33</v>
      </c>
      <c r="F4" s="9" t="s">
        <v>42</v>
      </c>
      <c r="G4" t="s">
        <v>43</v>
      </c>
      <c r="H4">
        <v>500</v>
      </c>
      <c r="I4">
        <f>H4-SUM(J4:L4)</f>
        <v>490</v>
      </c>
      <c r="J4">
        <v>0</v>
      </c>
      <c r="K4">
        <v>0</v>
      </c>
      <c r="L4">
        <v>10</v>
      </c>
      <c r="M4">
        <v>2</v>
      </c>
      <c r="N4" s="42" t="s">
        <v>103</v>
      </c>
    </row>
    <row r="5" spans="1:14" ht="17.25">
      <c r="A5" t="s">
        <v>29</v>
      </c>
      <c r="B5" s="15" t="s">
        <v>39</v>
      </c>
      <c r="C5" t="s">
        <v>53</v>
      </c>
      <c r="D5" s="41" t="s">
        <v>32</v>
      </c>
      <c r="E5" t="s">
        <v>34</v>
      </c>
      <c r="F5" s="9" t="s">
        <v>42</v>
      </c>
      <c r="G5" t="s">
        <v>43</v>
      </c>
      <c r="H5">
        <v>500</v>
      </c>
      <c r="I5">
        <f>H5-SUM(J5:L5)</f>
        <v>480</v>
      </c>
      <c r="J5">
        <v>10</v>
      </c>
      <c r="K5">
        <v>0</v>
      </c>
      <c r="L5">
        <v>10</v>
      </c>
      <c r="M5">
        <v>0</v>
      </c>
      <c r="N5" s="42" t="s">
        <v>103</v>
      </c>
    </row>
    <row r="6" spans="1:14" ht="17.25">
      <c r="B6" s="15"/>
    </row>
    <row r="7" spans="1:14" ht="17.25">
      <c r="A7" t="s">
        <v>50</v>
      </c>
      <c r="B7" s="15" t="s">
        <v>54</v>
      </c>
      <c r="C7" t="s">
        <v>55</v>
      </c>
      <c r="D7" t="s">
        <v>52</v>
      </c>
      <c r="E7" t="s">
        <v>49</v>
      </c>
      <c r="F7" s="9">
        <v>999999</v>
      </c>
    </row>
    <row r="8" spans="1:14" ht="17.25">
      <c r="B8" s="15"/>
    </row>
    <row r="9" spans="1:14" ht="17.25">
      <c r="B9" s="15"/>
    </row>
    <row r="10" spans="1:14" ht="17.25">
      <c r="B10" s="15"/>
    </row>
    <row r="11" spans="1:14" ht="17.25">
      <c r="A11" s="15"/>
      <c r="B11" s="16"/>
    </row>
    <row r="12" spans="1:14" ht="17.25">
      <c r="B12" s="16"/>
    </row>
    <row r="13" spans="1:14" ht="17.25">
      <c r="B13" s="16"/>
    </row>
    <row r="14" spans="1:14" ht="17.25">
      <c r="B14" s="16"/>
    </row>
    <row r="15" spans="1:14" ht="17.25">
      <c r="B15" s="16"/>
    </row>
    <row r="16" spans="1:14" ht="17.25">
      <c r="B16" s="15"/>
    </row>
    <row r="17" spans="2:2" ht="17.25">
      <c r="B17" s="1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R45"/>
  <sheetViews>
    <sheetView tabSelected="1" zoomScale="84" zoomScaleNormal="84" workbookViewId="0">
      <selection activeCell="B10" sqref="B10"/>
    </sheetView>
  </sheetViews>
  <sheetFormatPr defaultRowHeight="16.5"/>
  <cols>
    <col min="1" max="1" width="26.75" bestFit="1" customWidth="1"/>
    <col min="2" max="2" width="29.25" customWidth="1"/>
    <col min="3" max="3" width="15" bestFit="1" customWidth="1"/>
    <col min="4" max="4" width="6.5" customWidth="1"/>
    <col min="6" max="6" width="11.625" bestFit="1" customWidth="1"/>
    <col min="7" max="7" width="10.75" bestFit="1" customWidth="1"/>
    <col min="8" max="8" width="11.75" bestFit="1" customWidth="1"/>
    <col min="9" max="9" width="9.625" bestFit="1" customWidth="1"/>
    <col min="10" max="10" width="7.125" hidden="1" customWidth="1"/>
    <col min="11" max="11" width="11" bestFit="1" customWidth="1"/>
    <col min="13" max="13" width="15" customWidth="1"/>
    <col min="14" max="14" width="10.75" bestFit="1" customWidth="1"/>
    <col min="15" max="15" width="9" customWidth="1"/>
    <col min="18" max="18" width="9.625" bestFit="1" customWidth="1"/>
  </cols>
  <sheetData>
    <row r="1" spans="1:18" s="67" customFormat="1" ht="72" customHeight="1">
      <c r="A1" s="73" t="s">
        <v>172</v>
      </c>
      <c r="B1" s="71"/>
      <c r="C1" s="71" t="s">
        <v>5</v>
      </c>
      <c r="D1" s="71" t="s">
        <v>0</v>
      </c>
      <c r="E1" s="72" t="s">
        <v>1</v>
      </c>
      <c r="F1" s="68" t="s">
        <v>2</v>
      </c>
      <c r="G1" s="68" t="s">
        <v>13</v>
      </c>
      <c r="H1" s="68" t="s">
        <v>20</v>
      </c>
      <c r="I1" s="68" t="s">
        <v>17</v>
      </c>
      <c r="J1" s="69" t="s">
        <v>10</v>
      </c>
      <c r="K1" s="68" t="s">
        <v>18</v>
      </c>
      <c r="L1" s="68" t="s">
        <v>158</v>
      </c>
      <c r="M1" s="68" t="s">
        <v>22</v>
      </c>
      <c r="N1" s="68" t="s">
        <v>12</v>
      </c>
      <c r="O1" s="69" t="s">
        <v>6</v>
      </c>
      <c r="P1" s="69" t="s">
        <v>7</v>
      </c>
      <c r="Q1" s="69" t="s">
        <v>3</v>
      </c>
      <c r="R1" s="70" t="s">
        <v>26</v>
      </c>
    </row>
    <row r="2" spans="1:18">
      <c r="A2" s="75" t="s">
        <v>175</v>
      </c>
      <c r="B2" s="10" t="s">
        <v>134</v>
      </c>
      <c r="D2" t="s">
        <v>4</v>
      </c>
      <c r="E2" s="9" t="s">
        <v>9</v>
      </c>
      <c r="J2">
        <v>0</v>
      </c>
      <c r="N2">
        <v>500</v>
      </c>
      <c r="O2">
        <v>0</v>
      </c>
      <c r="P2">
        <v>0</v>
      </c>
      <c r="Q2">
        <v>0</v>
      </c>
    </row>
    <row r="3" spans="1:18">
      <c r="A3" s="75"/>
      <c r="B3" s="10" t="s">
        <v>133</v>
      </c>
      <c r="C3" t="s">
        <v>8</v>
      </c>
      <c r="D3" t="s">
        <v>4</v>
      </c>
      <c r="E3" s="9">
        <v>15</v>
      </c>
      <c r="F3" s="1"/>
      <c r="G3">
        <f>N3-I3-H3</f>
        <v>485</v>
      </c>
      <c r="H3">
        <v>0</v>
      </c>
      <c r="I3">
        <v>15</v>
      </c>
      <c r="J3">
        <v>5</v>
      </c>
      <c r="K3">
        <v>15</v>
      </c>
      <c r="M3">
        <f>H3-I3+K3</f>
        <v>0</v>
      </c>
      <c r="N3">
        <v>500</v>
      </c>
      <c r="O3">
        <v>0</v>
      </c>
      <c r="P3">
        <v>0</v>
      </c>
      <c r="Q3">
        <v>0</v>
      </c>
    </row>
    <row r="4" spans="1:18">
      <c r="A4" s="75"/>
      <c r="B4" s="10" t="s">
        <v>135</v>
      </c>
      <c r="C4" t="s">
        <v>14</v>
      </c>
      <c r="D4" t="s">
        <v>4</v>
      </c>
      <c r="E4" s="9"/>
      <c r="F4" s="1"/>
      <c r="G4">
        <f t="shared" ref="G4:G5" si="0">N4-I4-H4</f>
        <v>485</v>
      </c>
      <c r="H4">
        <v>0</v>
      </c>
      <c r="I4">
        <v>0</v>
      </c>
      <c r="M4">
        <f t="shared" ref="M4:M5" si="1">H4-I4+K4</f>
        <v>0</v>
      </c>
      <c r="N4">
        <v>485</v>
      </c>
      <c r="O4">
        <v>15</v>
      </c>
      <c r="P4">
        <v>0</v>
      </c>
      <c r="Q4">
        <v>0</v>
      </c>
    </row>
    <row r="5" spans="1:18">
      <c r="A5" s="75"/>
      <c r="B5" s="10" t="s">
        <v>15</v>
      </c>
      <c r="C5" t="s">
        <v>11</v>
      </c>
      <c r="D5" t="s">
        <v>4</v>
      </c>
      <c r="E5">
        <v>10</v>
      </c>
      <c r="G5">
        <f t="shared" si="0"/>
        <v>475</v>
      </c>
      <c r="H5">
        <v>0</v>
      </c>
      <c r="I5">
        <v>10</v>
      </c>
      <c r="K5">
        <v>0</v>
      </c>
      <c r="M5">
        <f t="shared" si="1"/>
        <v>-10</v>
      </c>
      <c r="N5">
        <v>485</v>
      </c>
    </row>
    <row r="6" spans="1:18" s="3" customFormat="1">
      <c r="A6" s="75"/>
      <c r="B6" s="11" t="s">
        <v>21</v>
      </c>
      <c r="G6" s="3">
        <f>N6+H6</f>
        <v>475</v>
      </c>
      <c r="H6" s="12">
        <v>-10</v>
      </c>
      <c r="I6" s="3">
        <v>0</v>
      </c>
      <c r="K6" s="3">
        <v>0</v>
      </c>
      <c r="L6" s="3">
        <v>0</v>
      </c>
      <c r="M6" s="3">
        <f t="shared" ref="M6:M10" si="2">H6-I6+K6+L6</f>
        <v>-10</v>
      </c>
      <c r="N6" s="3">
        <v>485</v>
      </c>
    </row>
    <row r="7" spans="1:18" s="62" customFormat="1">
      <c r="A7" s="76"/>
      <c r="B7" s="61" t="s">
        <v>181</v>
      </c>
      <c r="C7" s="62" t="s">
        <v>19</v>
      </c>
      <c r="D7" s="62" t="s">
        <v>4</v>
      </c>
      <c r="G7" s="62">
        <f>N7+H7</f>
        <v>475</v>
      </c>
      <c r="H7" s="62">
        <v>-10</v>
      </c>
      <c r="I7" s="62">
        <v>0</v>
      </c>
      <c r="K7" s="62">
        <v>0</v>
      </c>
      <c r="L7" s="62">
        <v>0</v>
      </c>
      <c r="M7" s="62">
        <f t="shared" ref="M7" si="3">H7-I7+K7+L7</f>
        <v>-10</v>
      </c>
      <c r="N7" s="62">
        <v>485</v>
      </c>
    </row>
    <row r="8" spans="1:18" s="3" customFormat="1">
      <c r="A8" s="74" t="s">
        <v>173</v>
      </c>
      <c r="B8" s="11" t="s">
        <v>129</v>
      </c>
      <c r="G8" s="3">
        <f>N8+H8</f>
        <v>475</v>
      </c>
      <c r="H8" s="12">
        <v>-10</v>
      </c>
      <c r="I8" s="3">
        <v>0</v>
      </c>
      <c r="K8" s="3">
        <v>0</v>
      </c>
      <c r="L8" s="3">
        <v>0</v>
      </c>
      <c r="M8" s="3">
        <f t="shared" si="2"/>
        <v>-10</v>
      </c>
      <c r="N8" s="3">
        <v>485</v>
      </c>
    </row>
    <row r="9" spans="1:18" s="3" customFormat="1">
      <c r="A9" s="75"/>
      <c r="B9" s="11" t="s">
        <v>182</v>
      </c>
      <c r="G9" s="3">
        <f>N9+H9</f>
        <v>475</v>
      </c>
      <c r="H9" s="12">
        <v>-10</v>
      </c>
      <c r="I9" s="3">
        <v>0</v>
      </c>
      <c r="K9" s="3">
        <v>0</v>
      </c>
      <c r="L9" s="3">
        <v>0</v>
      </c>
      <c r="M9" s="3">
        <f t="shared" si="2"/>
        <v>-10</v>
      </c>
      <c r="N9" s="3">
        <v>485</v>
      </c>
    </row>
    <row r="10" spans="1:18" s="62" customFormat="1">
      <c r="A10" s="76"/>
      <c r="B10" s="61" t="s">
        <v>169</v>
      </c>
      <c r="C10" s="62" t="s">
        <v>19</v>
      </c>
      <c r="D10" s="62" t="s">
        <v>4</v>
      </c>
      <c r="G10" s="62">
        <f>N10+H10</f>
        <v>475</v>
      </c>
      <c r="H10" s="62">
        <f>H9</f>
        <v>-10</v>
      </c>
      <c r="I10" s="62">
        <v>0</v>
      </c>
      <c r="K10" s="62">
        <v>0</v>
      </c>
      <c r="L10" s="62">
        <v>0</v>
      </c>
      <c r="M10" s="62">
        <f t="shared" si="2"/>
        <v>-10</v>
      </c>
      <c r="N10" s="62">
        <f>N9</f>
        <v>485</v>
      </c>
    </row>
    <row r="11" spans="1:18" s="14" customFormat="1">
      <c r="A11" s="74" t="s">
        <v>176</v>
      </c>
      <c r="B11" s="13" t="s">
        <v>140</v>
      </c>
      <c r="C11" s="14" t="s">
        <v>24</v>
      </c>
      <c r="D11" s="14" t="s">
        <v>4</v>
      </c>
      <c r="G11" s="14">
        <f>G10</f>
        <v>475</v>
      </c>
      <c r="H11" s="14">
        <f>M10</f>
        <v>-10</v>
      </c>
      <c r="I11" s="14">
        <v>0</v>
      </c>
      <c r="K11" s="14">
        <v>10</v>
      </c>
      <c r="L11" s="14">
        <v>0</v>
      </c>
      <c r="M11" s="14">
        <f t="shared" ref="M11" si="4">H11-I11+K11</f>
        <v>0</v>
      </c>
      <c r="N11" s="14">
        <v>485</v>
      </c>
    </row>
    <row r="12" spans="1:18" s="3" customFormat="1">
      <c r="A12" s="75"/>
      <c r="B12" s="11" t="s">
        <v>130</v>
      </c>
      <c r="C12" s="3" t="s">
        <v>16</v>
      </c>
      <c r="D12" s="3" t="s">
        <v>4</v>
      </c>
      <c r="G12" s="3">
        <f>N12+H12</f>
        <v>475</v>
      </c>
      <c r="H12" s="12">
        <f>M11</f>
        <v>0</v>
      </c>
      <c r="I12" s="3">
        <v>0</v>
      </c>
      <c r="K12" s="3">
        <v>0</v>
      </c>
      <c r="L12" s="3">
        <v>0</v>
      </c>
      <c r="M12" s="3">
        <f>H12-I12+K12+L12</f>
        <v>0</v>
      </c>
      <c r="N12" s="3">
        <f>N11-O12-P12</f>
        <v>475</v>
      </c>
      <c r="O12" s="3">
        <v>10</v>
      </c>
    </row>
    <row r="13" spans="1:18" s="62" customFormat="1">
      <c r="A13" s="76"/>
      <c r="B13" s="61" t="s">
        <v>174</v>
      </c>
      <c r="C13" s="62" t="s">
        <v>19</v>
      </c>
      <c r="D13" s="62" t="s">
        <v>4</v>
      </c>
      <c r="G13" s="62">
        <f>N13+H13</f>
        <v>475</v>
      </c>
      <c r="H13" s="62">
        <f>H12</f>
        <v>0</v>
      </c>
      <c r="I13" s="62">
        <v>0</v>
      </c>
      <c r="K13" s="62">
        <v>0</v>
      </c>
      <c r="L13" s="62">
        <v>0</v>
      </c>
      <c r="M13" s="62">
        <f t="shared" ref="M13" si="5">H13-I13+K13+L13</f>
        <v>0</v>
      </c>
      <c r="N13" s="62">
        <f>N12</f>
        <v>475</v>
      </c>
    </row>
    <row r="14" spans="1:18">
      <c r="A14" s="74" t="s">
        <v>177</v>
      </c>
      <c r="B14" s="10" t="s">
        <v>136</v>
      </c>
      <c r="C14" t="s">
        <v>11</v>
      </c>
      <c r="D14" t="s">
        <v>4</v>
      </c>
      <c r="E14">
        <v>10</v>
      </c>
      <c r="G14" s="5">
        <f>G12-I14+L14</f>
        <v>465</v>
      </c>
      <c r="H14">
        <f>M12</f>
        <v>0</v>
      </c>
      <c r="I14">
        <v>10</v>
      </c>
      <c r="K14">
        <v>0</v>
      </c>
      <c r="L14" s="5">
        <v>0</v>
      </c>
      <c r="M14" s="5">
        <f t="shared" ref="M14" si="6">H14-I14+K14+L14</f>
        <v>-10</v>
      </c>
      <c r="N14" s="5">
        <f>N12-O14</f>
        <v>475</v>
      </c>
    </row>
    <row r="15" spans="1:18" s="14" customFormat="1">
      <c r="A15" s="75"/>
      <c r="B15" s="53" t="s">
        <v>139</v>
      </c>
      <c r="C15" s="14" t="s">
        <v>24</v>
      </c>
      <c r="D15" s="14" t="s">
        <v>4</v>
      </c>
      <c r="G15" s="14">
        <f>G14</f>
        <v>465</v>
      </c>
      <c r="H15" s="14">
        <f>M14</f>
        <v>-10</v>
      </c>
      <c r="I15" s="14">
        <v>0</v>
      </c>
      <c r="K15" s="14">
        <v>10</v>
      </c>
      <c r="L15" s="14">
        <v>0</v>
      </c>
      <c r="M15" s="14">
        <f t="shared" ref="M15" si="7">H15-I15+K15</f>
        <v>0</v>
      </c>
      <c r="N15" s="14">
        <f>N14-O15</f>
        <v>475</v>
      </c>
    </row>
    <row r="16" spans="1:18" s="51" customFormat="1">
      <c r="A16" s="75"/>
      <c r="B16" s="54" t="s">
        <v>137</v>
      </c>
      <c r="C16" s="51" t="s">
        <v>23</v>
      </c>
      <c r="D16" s="51" t="s">
        <v>4</v>
      </c>
      <c r="E16" s="51">
        <v>2</v>
      </c>
      <c r="G16" s="51">
        <f>G15</f>
        <v>465</v>
      </c>
      <c r="H16" s="52">
        <f>H15</f>
        <v>-10</v>
      </c>
      <c r="I16" s="51">
        <v>0</v>
      </c>
      <c r="K16" s="51">
        <f>K15</f>
        <v>10</v>
      </c>
      <c r="L16" s="51">
        <v>0</v>
      </c>
      <c r="M16" s="51">
        <f t="shared" ref="M16" si="8">H16-I16+K16+L16</f>
        <v>0</v>
      </c>
      <c r="N16" s="51">
        <v>475</v>
      </c>
    </row>
    <row r="17" spans="1:17" s="3" customFormat="1">
      <c r="A17" s="75"/>
      <c r="B17" s="11" t="s">
        <v>131</v>
      </c>
      <c r="C17" s="3" t="s">
        <v>147</v>
      </c>
      <c r="G17" s="3">
        <f>N17+H17</f>
        <v>463</v>
      </c>
      <c r="H17" s="12">
        <f t="shared" ref="H17:H43" si="9">M16</f>
        <v>0</v>
      </c>
      <c r="I17" s="3">
        <v>0</v>
      </c>
      <c r="K17" s="3">
        <v>0</v>
      </c>
      <c r="L17" s="3">
        <v>0</v>
      </c>
      <c r="M17" s="3">
        <f t="shared" ref="M17:M19" si="10">H17-I17+K17+L17</f>
        <v>0</v>
      </c>
      <c r="N17" s="3">
        <f>N16-O17-P17</f>
        <v>463</v>
      </c>
      <c r="O17" s="3">
        <v>12</v>
      </c>
    </row>
    <row r="18" spans="1:17" s="62" customFormat="1">
      <c r="A18" s="76"/>
      <c r="B18" s="63" t="s">
        <v>168</v>
      </c>
      <c r="C18" s="62" t="s">
        <v>132</v>
      </c>
      <c r="D18" s="62" t="s">
        <v>4</v>
      </c>
      <c r="E18" s="64"/>
      <c r="F18" s="65"/>
      <c r="G18" s="62">
        <f>N18+H18</f>
        <v>463</v>
      </c>
      <c r="H18" s="66">
        <f t="shared" si="9"/>
        <v>0</v>
      </c>
      <c r="I18" s="62">
        <v>0</v>
      </c>
      <c r="K18" s="62">
        <v>0</v>
      </c>
      <c r="L18" s="62">
        <v>0</v>
      </c>
      <c r="M18" s="62">
        <f t="shared" si="10"/>
        <v>0</v>
      </c>
      <c r="N18" s="62">
        <f>N17</f>
        <v>463</v>
      </c>
      <c r="O18" s="62">
        <v>12</v>
      </c>
      <c r="P18" s="62">
        <v>0</v>
      </c>
      <c r="Q18" s="62">
        <v>0</v>
      </c>
    </row>
    <row r="19" spans="1:17">
      <c r="A19" s="74" t="s">
        <v>178</v>
      </c>
      <c r="B19" s="10" t="s">
        <v>138</v>
      </c>
      <c r="C19" t="s">
        <v>8</v>
      </c>
      <c r="D19" t="s">
        <v>4</v>
      </c>
      <c r="E19">
        <v>5</v>
      </c>
      <c r="G19" s="5">
        <f>G18-I19+L19</f>
        <v>458</v>
      </c>
      <c r="H19">
        <f t="shared" si="9"/>
        <v>0</v>
      </c>
      <c r="I19">
        <v>5</v>
      </c>
      <c r="K19">
        <v>0</v>
      </c>
      <c r="L19" s="5">
        <v>0</v>
      </c>
      <c r="M19" s="5">
        <f t="shared" si="10"/>
        <v>-5</v>
      </c>
      <c r="N19" s="5">
        <f>N18-O19</f>
        <v>463</v>
      </c>
    </row>
    <row r="20" spans="1:17" s="14" customFormat="1">
      <c r="A20" s="75"/>
      <c r="B20" s="53" t="s">
        <v>141</v>
      </c>
      <c r="C20" s="14" t="s">
        <v>24</v>
      </c>
      <c r="D20" s="14" t="s">
        <v>4</v>
      </c>
      <c r="G20" s="14">
        <f>G19</f>
        <v>458</v>
      </c>
      <c r="H20" s="14">
        <f t="shared" si="9"/>
        <v>-5</v>
      </c>
      <c r="I20" s="14">
        <v>0</v>
      </c>
      <c r="K20" s="14">
        <v>5</v>
      </c>
      <c r="L20" s="14">
        <v>0</v>
      </c>
      <c r="M20" s="14">
        <f t="shared" ref="M20" si="11">H20-I20+K20</f>
        <v>0</v>
      </c>
      <c r="N20" s="14">
        <f>N19-O20</f>
        <v>463</v>
      </c>
    </row>
    <row r="21" spans="1:17" s="3" customFormat="1">
      <c r="A21" s="75"/>
      <c r="B21" s="11" t="s">
        <v>142</v>
      </c>
      <c r="G21" s="3">
        <f>N21+H21</f>
        <v>463</v>
      </c>
      <c r="H21" s="12">
        <f t="shared" si="9"/>
        <v>0</v>
      </c>
      <c r="I21" s="3">
        <v>0</v>
      </c>
      <c r="K21" s="3">
        <v>0</v>
      </c>
      <c r="L21" s="3">
        <v>0</v>
      </c>
      <c r="M21" s="3">
        <f t="shared" ref="M21:M22" si="12">H21-I21+K21+L21</f>
        <v>0</v>
      </c>
      <c r="N21" s="3">
        <f>N20-O21-P21</f>
        <v>463</v>
      </c>
    </row>
    <row r="22" spans="1:17" s="3" customFormat="1">
      <c r="A22" s="75"/>
      <c r="B22" s="55" t="s">
        <v>167</v>
      </c>
      <c r="D22" s="3" t="s">
        <v>4</v>
      </c>
      <c r="E22" s="56"/>
      <c r="F22" s="57"/>
      <c r="G22" s="3">
        <f>N22+H22</f>
        <v>463</v>
      </c>
      <c r="H22" s="12">
        <f t="shared" si="9"/>
        <v>0</v>
      </c>
      <c r="I22" s="3">
        <v>0</v>
      </c>
      <c r="K22" s="3">
        <v>0</v>
      </c>
      <c r="L22" s="3">
        <v>0</v>
      </c>
      <c r="M22" s="3">
        <f t="shared" si="12"/>
        <v>0</v>
      </c>
      <c r="N22" s="3">
        <f>N21</f>
        <v>463</v>
      </c>
    </row>
    <row r="23" spans="1:17">
      <c r="A23" s="75"/>
      <c r="B23" s="10" t="s">
        <v>143</v>
      </c>
      <c r="C23" t="s">
        <v>8</v>
      </c>
      <c r="D23" t="s">
        <v>4</v>
      </c>
      <c r="E23">
        <v>8</v>
      </c>
      <c r="G23" s="5">
        <f>G22-I23+L23</f>
        <v>455</v>
      </c>
      <c r="H23">
        <f t="shared" si="9"/>
        <v>0</v>
      </c>
      <c r="I23">
        <v>8</v>
      </c>
      <c r="K23">
        <v>0</v>
      </c>
      <c r="L23" s="5">
        <v>0</v>
      </c>
      <c r="M23">
        <f t="shared" ref="M23:M24" si="13">H23-I23+K23</f>
        <v>-8</v>
      </c>
      <c r="N23" s="5">
        <f>N22-O23</f>
        <v>463</v>
      </c>
    </row>
    <row r="24" spans="1:17" s="14" customFormat="1">
      <c r="A24" s="75"/>
      <c r="B24" s="53" t="s">
        <v>144</v>
      </c>
      <c r="C24" s="14" t="s">
        <v>24</v>
      </c>
      <c r="D24" s="14" t="s">
        <v>4</v>
      </c>
      <c r="G24" s="14">
        <f>G23</f>
        <v>455</v>
      </c>
      <c r="H24" s="14">
        <f t="shared" si="9"/>
        <v>-8</v>
      </c>
      <c r="I24" s="14">
        <v>0</v>
      </c>
      <c r="K24" s="14">
        <v>8</v>
      </c>
      <c r="L24" s="14">
        <v>0</v>
      </c>
      <c r="M24" s="14">
        <f t="shared" si="13"/>
        <v>0</v>
      </c>
      <c r="N24" s="14">
        <f>N23-O24</f>
        <v>463</v>
      </c>
    </row>
    <row r="25" spans="1:17" s="3" customFormat="1">
      <c r="A25" s="75"/>
      <c r="B25" s="11" t="s">
        <v>145</v>
      </c>
      <c r="C25" s="3" t="s">
        <v>146</v>
      </c>
      <c r="G25" s="3">
        <f>N25+H25</f>
        <v>450</v>
      </c>
      <c r="H25" s="12">
        <f t="shared" si="9"/>
        <v>0</v>
      </c>
      <c r="I25" s="3">
        <v>0</v>
      </c>
      <c r="K25" s="3">
        <v>0</v>
      </c>
      <c r="L25" s="3">
        <v>0</v>
      </c>
      <c r="M25" s="3">
        <f t="shared" ref="M25:M28" si="14">H25-I25+K25+L25</f>
        <v>0</v>
      </c>
      <c r="N25" s="3">
        <f>N24-O25-P25</f>
        <v>450</v>
      </c>
      <c r="O25" s="3">
        <v>13</v>
      </c>
    </row>
    <row r="26" spans="1:17" s="62" customFormat="1">
      <c r="A26" s="76"/>
      <c r="B26" s="63" t="s">
        <v>166</v>
      </c>
      <c r="C26" s="62" t="s">
        <v>146</v>
      </c>
      <c r="D26" s="62" t="s">
        <v>4</v>
      </c>
      <c r="E26" s="64"/>
      <c r="F26" s="65"/>
      <c r="G26" s="62">
        <f>N26+H26</f>
        <v>450</v>
      </c>
      <c r="H26" s="66">
        <f t="shared" si="9"/>
        <v>0</v>
      </c>
      <c r="I26" s="62">
        <v>0</v>
      </c>
      <c r="K26" s="62">
        <v>0</v>
      </c>
      <c r="L26" s="62">
        <v>0</v>
      </c>
      <c r="M26" s="62">
        <f t="shared" si="14"/>
        <v>0</v>
      </c>
      <c r="N26" s="62">
        <f>N25</f>
        <v>450</v>
      </c>
    </row>
    <row r="27" spans="1:17">
      <c r="A27" s="74" t="s">
        <v>179</v>
      </c>
      <c r="B27" s="10" t="s">
        <v>148</v>
      </c>
      <c r="D27" t="s">
        <v>4</v>
      </c>
      <c r="E27">
        <v>4</v>
      </c>
      <c r="F27" s="1"/>
      <c r="G27" s="5">
        <f>G26-I27+L27</f>
        <v>446</v>
      </c>
      <c r="H27" s="7">
        <f t="shared" si="9"/>
        <v>0</v>
      </c>
      <c r="I27" s="5">
        <v>4</v>
      </c>
      <c r="J27" s="5"/>
      <c r="K27" s="5">
        <v>0</v>
      </c>
      <c r="L27" s="5">
        <v>0</v>
      </c>
      <c r="M27" s="5">
        <f t="shared" si="14"/>
        <v>-4</v>
      </c>
      <c r="N27" s="5">
        <f>N26-O27</f>
        <v>450</v>
      </c>
    </row>
    <row r="28" spans="1:17" s="51" customFormat="1">
      <c r="A28" s="75"/>
      <c r="B28" s="54" t="s">
        <v>149</v>
      </c>
      <c r="C28" s="51" t="s">
        <v>150</v>
      </c>
      <c r="D28" s="51" t="s">
        <v>4</v>
      </c>
      <c r="E28" s="51">
        <v>8</v>
      </c>
      <c r="G28" s="51">
        <f>G27</f>
        <v>446</v>
      </c>
      <c r="H28" s="52">
        <f t="shared" si="9"/>
        <v>-4</v>
      </c>
      <c r="I28" s="51">
        <v>0</v>
      </c>
      <c r="K28" s="51">
        <v>0</v>
      </c>
      <c r="L28" s="51">
        <v>0</v>
      </c>
      <c r="M28" s="51">
        <f t="shared" si="14"/>
        <v>-4</v>
      </c>
      <c r="N28" s="51">
        <f>N27-O28</f>
        <v>450</v>
      </c>
    </row>
    <row r="29" spans="1:17" s="14" customFormat="1">
      <c r="A29" s="75"/>
      <c r="B29" s="53" t="s">
        <v>151</v>
      </c>
      <c r="C29" s="14" t="s">
        <v>24</v>
      </c>
      <c r="D29" s="14" t="s">
        <v>4</v>
      </c>
      <c r="G29" s="14">
        <f>G28</f>
        <v>446</v>
      </c>
      <c r="H29" s="14">
        <f t="shared" si="9"/>
        <v>-4</v>
      </c>
      <c r="I29" s="14">
        <v>0</v>
      </c>
      <c r="K29" s="14">
        <v>4</v>
      </c>
      <c r="L29" s="14">
        <v>0</v>
      </c>
      <c r="M29" s="14">
        <f>H29-I29+K29</f>
        <v>0</v>
      </c>
      <c r="N29" s="14">
        <f>N28-O29</f>
        <v>450</v>
      </c>
    </row>
    <row r="30" spans="1:17" s="3" customFormat="1">
      <c r="A30" s="75"/>
      <c r="B30" s="11" t="s">
        <v>153</v>
      </c>
      <c r="C30" s="3" t="s">
        <v>152</v>
      </c>
      <c r="G30" s="3">
        <f>N30+H30</f>
        <v>443</v>
      </c>
      <c r="H30" s="12">
        <f t="shared" si="9"/>
        <v>0</v>
      </c>
      <c r="I30" s="3">
        <v>0</v>
      </c>
      <c r="K30" s="3">
        <v>0</v>
      </c>
      <c r="L30" s="3">
        <v>0</v>
      </c>
      <c r="M30" s="3">
        <f t="shared" ref="M30:M31" si="15">H30-I30+K30+L30</f>
        <v>0</v>
      </c>
      <c r="N30" s="3">
        <f>N29-O30-P30</f>
        <v>443</v>
      </c>
      <c r="O30" s="3">
        <v>5</v>
      </c>
      <c r="P30" s="3">
        <v>2</v>
      </c>
    </row>
    <row r="31" spans="1:17" s="3" customFormat="1">
      <c r="A31" s="75"/>
      <c r="B31" s="55" t="s">
        <v>164</v>
      </c>
      <c r="C31" s="3" t="s">
        <v>152</v>
      </c>
      <c r="D31" s="3" t="s">
        <v>4</v>
      </c>
      <c r="E31" s="56"/>
      <c r="F31" s="57"/>
      <c r="G31" s="3">
        <f>N31+H31</f>
        <v>443</v>
      </c>
      <c r="H31" s="12">
        <f t="shared" si="9"/>
        <v>0</v>
      </c>
      <c r="I31" s="3">
        <v>0</v>
      </c>
      <c r="K31" s="3">
        <v>0</v>
      </c>
      <c r="L31" s="3">
        <v>0</v>
      </c>
      <c r="M31" s="3">
        <f t="shared" si="15"/>
        <v>0</v>
      </c>
      <c r="N31" s="3">
        <f>N30</f>
        <v>443</v>
      </c>
    </row>
    <row r="32" spans="1:17">
      <c r="A32" s="75"/>
      <c r="B32" s="10" t="s">
        <v>154</v>
      </c>
      <c r="C32" t="s">
        <v>8</v>
      </c>
      <c r="D32" t="s">
        <v>4</v>
      </c>
      <c r="E32">
        <v>10</v>
      </c>
      <c r="G32" s="5">
        <f>G31-I32+L32</f>
        <v>433</v>
      </c>
      <c r="H32">
        <f t="shared" si="9"/>
        <v>0</v>
      </c>
      <c r="I32">
        <v>10</v>
      </c>
      <c r="K32">
        <v>0</v>
      </c>
      <c r="L32" s="5">
        <v>0</v>
      </c>
      <c r="M32">
        <f t="shared" ref="M32:M33" si="16">H32-I32+K32</f>
        <v>-10</v>
      </c>
      <c r="N32" s="5">
        <f>N31-O32</f>
        <v>443</v>
      </c>
    </row>
    <row r="33" spans="1:16" s="14" customFormat="1">
      <c r="A33" s="75"/>
      <c r="B33" s="53" t="s">
        <v>155</v>
      </c>
      <c r="C33" s="14" t="s">
        <v>24</v>
      </c>
      <c r="D33" s="14" t="s">
        <v>4</v>
      </c>
      <c r="G33" s="14">
        <f>G32</f>
        <v>433</v>
      </c>
      <c r="H33" s="14">
        <f t="shared" si="9"/>
        <v>-10</v>
      </c>
      <c r="I33" s="14">
        <v>0</v>
      </c>
      <c r="K33" s="14">
        <v>10</v>
      </c>
      <c r="L33" s="14">
        <v>0</v>
      </c>
      <c r="M33" s="14">
        <f t="shared" si="16"/>
        <v>0</v>
      </c>
      <c r="N33" s="14">
        <f>N32-O33</f>
        <v>443</v>
      </c>
    </row>
    <row r="34" spans="1:16" s="3" customFormat="1">
      <c r="A34" s="75"/>
      <c r="B34" s="11" t="s">
        <v>157</v>
      </c>
      <c r="C34" s="3" t="s">
        <v>156</v>
      </c>
      <c r="G34" s="3">
        <f>N34+H34</f>
        <v>426</v>
      </c>
      <c r="H34" s="12">
        <f t="shared" si="9"/>
        <v>0</v>
      </c>
      <c r="I34" s="3">
        <v>0</v>
      </c>
      <c r="K34" s="3">
        <v>0</v>
      </c>
      <c r="L34" s="3">
        <v>0</v>
      </c>
      <c r="M34" s="3">
        <f t="shared" ref="M34:M37" si="17">H34-I34+K34+L34</f>
        <v>0</v>
      </c>
      <c r="N34" s="3">
        <f>N33-O34-P34</f>
        <v>426</v>
      </c>
      <c r="O34" s="3">
        <v>10</v>
      </c>
      <c r="P34" s="3">
        <v>7</v>
      </c>
    </row>
    <row r="35" spans="1:16" s="62" customFormat="1">
      <c r="A35" s="76"/>
      <c r="B35" s="63" t="s">
        <v>165</v>
      </c>
      <c r="C35" s="62" t="s">
        <v>156</v>
      </c>
      <c r="D35" s="62" t="s">
        <v>4</v>
      </c>
      <c r="E35" s="64"/>
      <c r="F35" s="65"/>
      <c r="G35" s="62">
        <f>N35+H35</f>
        <v>426</v>
      </c>
      <c r="H35" s="66">
        <f t="shared" si="9"/>
        <v>0</v>
      </c>
      <c r="I35" s="62">
        <v>0</v>
      </c>
      <c r="K35" s="62">
        <v>0</v>
      </c>
      <c r="L35" s="62">
        <v>0</v>
      </c>
      <c r="M35" s="62">
        <f t="shared" si="17"/>
        <v>0</v>
      </c>
      <c r="N35" s="62">
        <f>N34</f>
        <v>426</v>
      </c>
    </row>
    <row r="36" spans="1:16">
      <c r="A36" s="75" t="s">
        <v>180</v>
      </c>
      <c r="B36" s="10" t="s">
        <v>159</v>
      </c>
      <c r="C36" t="s">
        <v>8</v>
      </c>
      <c r="D36" t="s">
        <v>4</v>
      </c>
      <c r="E36">
        <v>3</v>
      </c>
      <c r="G36" s="5">
        <f>G35-I36+L36</f>
        <v>423</v>
      </c>
      <c r="H36">
        <f t="shared" si="9"/>
        <v>0</v>
      </c>
      <c r="I36">
        <v>3</v>
      </c>
      <c r="K36">
        <v>0</v>
      </c>
      <c r="L36" s="5">
        <v>0</v>
      </c>
      <c r="M36" s="5">
        <f t="shared" si="17"/>
        <v>-3</v>
      </c>
      <c r="N36" s="5">
        <f>N35-O36</f>
        <v>426</v>
      </c>
    </row>
    <row r="37" spans="1:16">
      <c r="A37" s="75"/>
      <c r="B37" s="10" t="s">
        <v>159</v>
      </c>
      <c r="C37" t="s">
        <v>8</v>
      </c>
      <c r="D37" t="s">
        <v>4</v>
      </c>
      <c r="E37">
        <v>7</v>
      </c>
      <c r="G37" s="5">
        <f>G36-I37+L37</f>
        <v>416</v>
      </c>
      <c r="H37">
        <f t="shared" si="9"/>
        <v>-3</v>
      </c>
      <c r="I37">
        <v>7</v>
      </c>
      <c r="K37">
        <v>0</v>
      </c>
      <c r="L37" s="5">
        <v>0</v>
      </c>
      <c r="M37" s="5">
        <f t="shared" si="17"/>
        <v>-10</v>
      </c>
      <c r="N37" s="5">
        <f>N40-O37</f>
        <v>426</v>
      </c>
    </row>
    <row r="38" spans="1:16" s="14" customFormat="1">
      <c r="A38" s="75"/>
      <c r="B38" s="53" t="s">
        <v>170</v>
      </c>
      <c r="C38" s="14" t="s">
        <v>24</v>
      </c>
      <c r="D38" s="14" t="s">
        <v>4</v>
      </c>
      <c r="G38" s="14">
        <f>G37</f>
        <v>416</v>
      </c>
      <c r="H38" s="14">
        <f t="shared" si="9"/>
        <v>-10</v>
      </c>
      <c r="I38" s="14">
        <v>0</v>
      </c>
      <c r="K38" s="14">
        <v>10</v>
      </c>
      <c r="L38" s="14">
        <v>0</v>
      </c>
      <c r="M38" s="14">
        <f>H38-I38+K38</f>
        <v>0</v>
      </c>
      <c r="N38" s="14">
        <f>N36-O38</f>
        <v>426</v>
      </c>
    </row>
    <row r="39" spans="1:16" s="59" customFormat="1">
      <c r="A39" s="75"/>
      <c r="B39" s="58" t="s">
        <v>160</v>
      </c>
      <c r="C39" s="59" t="s">
        <v>161</v>
      </c>
      <c r="D39" s="59" t="s">
        <v>4</v>
      </c>
      <c r="E39" s="59">
        <v>-1</v>
      </c>
      <c r="G39" s="60">
        <f>G38+L39</f>
        <v>415</v>
      </c>
      <c r="H39" s="59">
        <f t="shared" si="9"/>
        <v>0</v>
      </c>
      <c r="I39" s="59">
        <v>0</v>
      </c>
      <c r="K39" s="59">
        <v>0</v>
      </c>
      <c r="L39" s="59">
        <v>-1</v>
      </c>
      <c r="M39" s="60">
        <f>H39+L39</f>
        <v>-1</v>
      </c>
      <c r="N39" s="59">
        <f>N36-O39</f>
        <v>426</v>
      </c>
    </row>
    <row r="40" spans="1:16">
      <c r="A40" s="75"/>
      <c r="B40" s="10" t="s">
        <v>159</v>
      </c>
      <c r="C40" t="s">
        <v>8</v>
      </c>
      <c r="D40" t="s">
        <v>4</v>
      </c>
      <c r="E40">
        <v>2</v>
      </c>
      <c r="G40" s="5">
        <f>G39-I40+L40</f>
        <v>413</v>
      </c>
      <c r="H40">
        <f t="shared" si="9"/>
        <v>-1</v>
      </c>
      <c r="I40">
        <v>2</v>
      </c>
      <c r="K40">
        <v>0</v>
      </c>
      <c r="L40" s="5">
        <v>0</v>
      </c>
      <c r="M40" s="5">
        <f t="shared" ref="M40" si="18">H40-I40+K40+L40</f>
        <v>-3</v>
      </c>
      <c r="N40" s="5">
        <f>N39-O40</f>
        <v>426</v>
      </c>
    </row>
    <row r="41" spans="1:16" s="14" customFormat="1">
      <c r="A41" s="75"/>
      <c r="B41" s="53" t="s">
        <v>170</v>
      </c>
      <c r="C41" s="14" t="s">
        <v>24</v>
      </c>
      <c r="D41" s="14" t="s">
        <v>4</v>
      </c>
      <c r="G41" s="14">
        <f>G40</f>
        <v>413</v>
      </c>
      <c r="H41" s="14">
        <f t="shared" si="9"/>
        <v>-3</v>
      </c>
      <c r="I41" s="14">
        <v>0</v>
      </c>
      <c r="K41" s="14">
        <v>2</v>
      </c>
      <c r="L41" s="14">
        <v>0</v>
      </c>
      <c r="M41" s="14">
        <f>H41-I41+K41</f>
        <v>-1</v>
      </c>
      <c r="N41" s="14">
        <f>N39-O41</f>
        <v>426</v>
      </c>
    </row>
    <row r="42" spans="1:16" s="3" customFormat="1">
      <c r="A42" s="75"/>
      <c r="B42" s="11" t="s">
        <v>162</v>
      </c>
      <c r="C42" s="3" t="s">
        <v>171</v>
      </c>
      <c r="G42" s="3">
        <f>N42+H42</f>
        <v>413</v>
      </c>
      <c r="H42" s="12">
        <f t="shared" si="9"/>
        <v>-1</v>
      </c>
      <c r="I42" s="3">
        <v>0</v>
      </c>
      <c r="K42" s="3">
        <v>0</v>
      </c>
      <c r="L42" s="3">
        <v>0</v>
      </c>
      <c r="M42" s="3">
        <f>H42-I42+K42+L42</f>
        <v>-1</v>
      </c>
      <c r="N42" s="3">
        <f>N39-O42-P42</f>
        <v>414</v>
      </c>
      <c r="O42" s="3">
        <v>12</v>
      </c>
    </row>
    <row r="43" spans="1:16" s="62" customFormat="1">
      <c r="A43" s="76"/>
      <c r="B43" s="63" t="s">
        <v>163</v>
      </c>
      <c r="C43" s="62" t="s">
        <v>171</v>
      </c>
      <c r="D43" s="62" t="s">
        <v>4</v>
      </c>
      <c r="E43" s="64"/>
      <c r="F43" s="65"/>
      <c r="G43" s="62">
        <f>N43+H43</f>
        <v>413</v>
      </c>
      <c r="H43" s="66">
        <f t="shared" si="9"/>
        <v>-1</v>
      </c>
      <c r="I43" s="62">
        <v>0</v>
      </c>
      <c r="K43" s="62">
        <v>0</v>
      </c>
      <c r="L43" s="62">
        <v>0</v>
      </c>
      <c r="M43" s="62">
        <f>H43-I43+K43+L43</f>
        <v>-1</v>
      </c>
      <c r="N43" s="62">
        <f>N42</f>
        <v>414</v>
      </c>
    </row>
    <row r="45" spans="1:16">
      <c r="B45" t="s">
        <v>25</v>
      </c>
    </row>
  </sheetData>
  <mergeCells count="7">
    <mergeCell ref="A27:A35"/>
    <mergeCell ref="A36:A43"/>
    <mergeCell ref="A2:A7"/>
    <mergeCell ref="A8:A10"/>
    <mergeCell ref="A11:A13"/>
    <mergeCell ref="A14:A18"/>
    <mergeCell ref="A19:A26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成立Schedule Agreement</vt:lpstr>
      <vt:lpstr>Agreement修改</vt:lpstr>
      <vt:lpstr>Agreement轉出貨</vt:lpstr>
      <vt:lpstr>查詢畫面</vt:lpstr>
      <vt:lpstr>數量計算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m180239</dc:creator>
  <cp:lastModifiedBy>LuJimmy</cp:lastModifiedBy>
  <dcterms:created xsi:type="dcterms:W3CDTF">2015-03-17T06:06:00Z</dcterms:created>
  <dcterms:modified xsi:type="dcterms:W3CDTF">2015-04-09T02:36:55Z</dcterms:modified>
</cp:coreProperties>
</file>