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8B0B4BFF-F141-44B9-AA31-8542BEB1F02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Current Cost" sheetId="1" r:id="rId1"/>
    <sheet name="deprecated; Future Cos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11" i="2"/>
  <c r="D12" i="2"/>
  <c r="D13" i="2"/>
  <c r="D14" i="2"/>
  <c r="D15" i="2"/>
  <c r="D16" i="2"/>
  <c r="D17" i="2"/>
  <c r="D18" i="2"/>
  <c r="D19" i="2"/>
  <c r="D10" i="2"/>
  <c r="D8" i="2"/>
  <c r="D4" i="2"/>
  <c r="D5" i="2"/>
  <c r="D7" i="2"/>
  <c r="D3" i="2"/>
  <c r="D24" i="2"/>
  <c r="D25" i="2" s="1"/>
  <c r="D39" i="2"/>
  <c r="C39" i="1"/>
  <c r="D28" i="2"/>
  <c r="C31" i="1"/>
  <c r="C43" i="1" l="1"/>
  <c r="D43" i="2"/>
  <c r="C28" i="1"/>
</calcChain>
</file>

<file path=xl/sharedStrings.xml><?xml version="1.0" encoding="utf-8"?>
<sst xmlns="http://schemas.openxmlformats.org/spreadsheetml/2006/main" count="132" uniqueCount="79">
  <si>
    <t>Robot</t>
  </si>
  <si>
    <t>https://www.robotis.us/turtlebot-3-waffle-pi/</t>
  </si>
  <si>
    <t>Component Name</t>
  </si>
  <si>
    <t>Quantity</t>
  </si>
  <si>
    <t>Price</t>
  </si>
  <si>
    <t>Comments</t>
  </si>
  <si>
    <t>Link</t>
  </si>
  <si>
    <t>Raspberry Pi 4 Model B - 8GB</t>
  </si>
  <si>
    <t>https://thepihut.com/products/raspberry-pi-4-model-b?variant=31994565689406</t>
  </si>
  <si>
    <t>Raspberry Pi Camera</t>
  </si>
  <si>
    <t>https://thepihut.com/products/raspberry-pi-camera-module?variant=758603005&amp;currency=GBP&amp;utm_medium=product_sync&amp;utm_source=google&amp;utm_content=sag_organic&amp;utm_campaign=sag_organic&amp;gclid=CjwKCAjwu5CDBhB9EiwA0w6sLZS0sLMlIwR0dxZJGvkiVzmzX1sCCi7cbt-xaAn_fvxHZb2ZTJvCmRoCiDQQAvD_BwE</t>
  </si>
  <si>
    <t>OpenCR 1.0</t>
  </si>
  <si>
    <t>https://www.robotis.co.uk/opencr1-0.html</t>
  </si>
  <si>
    <t>LIPO Battery 11.1V 1800mAh LB-012</t>
  </si>
  <si>
    <t>https://www.robotis.co.uk/robotis-lipo-battery-11-1v-1800mah-lb-012.html</t>
  </si>
  <si>
    <t xml:space="preserve">360 Laser Distance Sensor LDS-01 </t>
  </si>
  <si>
    <t>https://www.robotis.co.uk/360-laser-distance-sensor-lds-01.html</t>
  </si>
  <si>
    <t>2 Wheels + 2 Tires</t>
  </si>
  <si>
    <t>https://www.robotis.co.uk/tb3-wheel-tire-set-isw-01-2ea.html</t>
  </si>
  <si>
    <t>DYNAMIXEL XM430-W350-R</t>
  </si>
  <si>
    <t>https://www.robotis.us/dynamixel-xm430-w350-r/</t>
  </si>
  <si>
    <t>Waffle-plate x8</t>
  </si>
  <si>
    <t>Estimated printed costs</t>
  </si>
  <si>
    <t>https://www.generationrobots.com/en/402842-tb3-waffle-plate-ipl-01-x8.html</t>
  </si>
  <si>
    <t>Li-Po Battery Extension Cable</t>
  </si>
  <si>
    <t>https://thepihut.com/products/jst-ph-battery-extension-cable-500mm?variant=27739229265&amp;currency=GBP&amp;utm_medium=product_sync&amp;utm_source=google&amp;utm_content=sag_organic&amp;utm_campaign=sag_organic&amp;gclid=CjwKCAjwu5CDBhB9EiwA0w6sLUBAF9NF4Gj71XzygS4hW_79MDRzNQvPjX_QpVJ8RQjfisK4AP9qIhoC8bIQAvD_BwE</t>
  </si>
  <si>
    <t>USB Cable RS PRO Male USB A to Male USB B USB Cable</t>
  </si>
  <si>
    <t>https://uk.rs-online.com/web/p/usb-cables/1828547/?cm_mmc=UK-PLA-DS3A-_-google-_-CSS_UK_EN_Cables_%26_Wires_Whoop-_-USB+Cables_Whoop-_-1828547&amp;matchtype=&amp;aud-828197004210:pla-302362546465&amp;gclid=CjwKCAjw3pWDBhB3EiwAV1c5rMNG8AYDW6DL5DhMp0SNU6uXEYQJg4QL32wWyLAHSa5ORzN1_PDXdRoCJWUQAvD_BwE&amp;gclsrc=aw.ds</t>
  </si>
  <si>
    <t>Raspberry pi Power cable</t>
  </si>
  <si>
    <t>https://shop.pimoroni.com/products/raspberry-pi-official-usb-c-power-supply?variant=29157000085587</t>
  </si>
  <si>
    <t>BT-410</t>
  </si>
  <si>
    <t>https://www.robotis.us/bt-410/</t>
  </si>
  <si>
    <t>Parts</t>
  </si>
  <si>
    <t>Ball Caster</t>
  </si>
  <si>
    <t>https://www.rosscastors.co.uk/1009-3-4-ball-transfer-with-a-3-4-ball-on-an-m8-thread.html?utm_source=google_shopping&amp;gclid=CjwKCAjwu5CDBhB9EiwA0w6sLfXNnkbMOtBbPmaTgcBu7FSRIgs1Jk251vkgbf-XTBEEYp9pdiWIORoCItgQAvD_BwE</t>
  </si>
  <si>
    <t>PCB Support x 12</t>
  </si>
  <si>
    <t>https://www.generationrobots.com/en/402844-ibb-01-support-for-turtlebot-waffle-x12.html</t>
  </si>
  <si>
    <t>USB2LDS</t>
  </si>
  <si>
    <t>Comes with LIDAR</t>
  </si>
  <si>
    <t>Camera Cable</t>
  </si>
  <si>
    <t>Comes with camera label</t>
  </si>
  <si>
    <t>Camera Bracket</t>
  </si>
  <si>
    <t>Approximate</t>
  </si>
  <si>
    <t>https://www.generationrobots.com/en/403565-support-de-cam%C3%A9ra-raspberry-pi-pour-turtlebot-3-et-openmanipulator.html</t>
  </si>
  <si>
    <t>Bracket x 6</t>
  </si>
  <si>
    <t>https://www.trossenrobotics.com/bioloid-frame-f3</t>
  </si>
  <si>
    <t>Plate (PD-3b3(w)) 2pcs</t>
  </si>
  <si>
    <t>https://www.robotis.us/plate-pd-3b3-w-2pcs/</t>
  </si>
  <si>
    <t>Additonal parts and 3D printed supports</t>
  </si>
  <si>
    <t>These include screws, bolts, etc...</t>
  </si>
  <si>
    <t>Original Waffle Pi cost</t>
  </si>
  <si>
    <t>Total</t>
  </si>
  <si>
    <t>Savings</t>
  </si>
  <si>
    <t>Arm</t>
  </si>
  <si>
    <t>Pincher X100 robotic arm</t>
  </si>
  <si>
    <t>Including 69 dollars , Shipping costs and Conversion from dollars to pounds</t>
  </si>
  <si>
    <t>Additional Costs</t>
  </si>
  <si>
    <t>R385 DC Diaphragm Pump</t>
  </si>
  <si>
    <t>3D printed water tank</t>
  </si>
  <si>
    <t>3D printed door handles</t>
  </si>
  <si>
    <t>Misc. Fixings</t>
  </si>
  <si>
    <t>Nozzles? I assume?</t>
  </si>
  <si>
    <t>https://drive.google.com/file/d/1R05B_1sCB0PKy4HkFIHgB4v1FomIA-Lb/view</t>
  </si>
  <si>
    <t>RGB LED strip</t>
  </si>
  <si>
    <t>Motor control board</t>
  </si>
  <si>
    <t>Final Cost</t>
  </si>
  <si>
    <t>Including Handles</t>
  </si>
  <si>
    <t>Price Per Unit</t>
  </si>
  <si>
    <t>Raspberry Pi 4 Model B - 8 GB RAM</t>
  </si>
  <si>
    <t>https://cpc.farnell.com/raspberry-pi/rpi4-modbp-8gb/raspberry-pi-4-model-b-8gb/dp/SC15613</t>
  </si>
  <si>
    <t>https://uk.rs-online.com/web/p/raspberry-pi-cameras/1115551/</t>
  </si>
  <si>
    <t>Waffle-plate (x8 of them)</t>
  </si>
  <si>
    <t xml:space="preserve">USB Cable </t>
  </si>
  <si>
    <t>PCB Support</t>
  </si>
  <si>
    <t>https://www.trossenrobotics.com/pincherx-100-robot-arm.aspx</t>
  </si>
  <si>
    <t>Vaccum</t>
  </si>
  <si>
    <t>*Based on commercial cost, but could be way lower</t>
  </si>
  <si>
    <t>https://www.googleadservices.com/pagead/aclk?sa=L&amp;ai=DChcSEwiF3IPf8NrvAhWD5HcKHdDXCL8YABAHGgJlZg&amp;ohost=www.google.com&amp;cid=CAESQeD2P5Eir67KyE1o1eN9_ZetR0VlHZXLuY8F3Jg7rcLpLSVtZ7XPoqXwasT0o6RLCEluxe8KQWu-DnYYNn-fI8ZD&amp;sig=AOD64_1FbjM4MnCIyQEEBm6ZmrY9dgYmHw&amp;ctype=5&amp;q=&amp;ved=2ahUKEwi0mvre8NrvAhXh_rsIHbqmAVEQ9aACegQIARBm&amp;adurl=</t>
  </si>
  <si>
    <t>Do we need to include this in the website?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</si>
</sst>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Inconsolata"/>
      <family val="3"/>
      <charset val="1"/>
    </font>
    <font>
      <b/>
      <sz val="11"/>
      <color rgb="FF000000"/>
      <name val="Inconsolata"/>
      <family val="3"/>
      <charset val="1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4" xfId="0" applyFont="1" applyFill="1" applyBorder="1" applyAlignment="1">
      <alignment wrapText="1" readingOrder="1"/>
    </xf>
    <xf numFmtId="0" fontId="2" fillId="2" borderId="5" xfId="0" applyFont="1" applyFill="1" applyBorder="1" applyAlignment="1">
      <alignment wrapText="1" readingOrder="1"/>
    </xf>
    <xf numFmtId="0" fontId="2" fillId="2" borderId="6" xfId="0" applyFont="1" applyFill="1" applyBorder="1" applyAlignment="1">
      <alignment wrapText="1" readingOrder="1"/>
    </xf>
    <xf numFmtId="0" fontId="2" fillId="3" borderId="1" xfId="0" applyFont="1" applyFill="1" applyBorder="1" applyAlignment="1">
      <alignment wrapText="1" readingOrder="1"/>
    </xf>
    <xf numFmtId="0" fontId="3" fillId="3" borderId="2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wrapText="1" readingOrder="1"/>
    </xf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1" fillId="0" borderId="0" xfId="1"/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2" xfId="1" applyFill="1" applyBorder="1" applyAlignment="1">
      <alignment wrapText="1" readingOrder="1"/>
    </xf>
    <xf numFmtId="0" fontId="4" fillId="4" borderId="0" xfId="0" applyFont="1" applyFill="1"/>
    <xf numFmtId="4" fontId="0" fillId="0" borderId="0" xfId="0" applyNumberFormat="1" applyAlignment="1">
      <alignment wrapText="1"/>
    </xf>
    <xf numFmtId="4" fontId="6" fillId="6" borderId="0" xfId="0" quotePrefix="1" applyNumberFormat="1" applyFont="1" applyFill="1" applyBorder="1" applyAlignment="1">
      <alignment wrapText="1" readingOrder="1"/>
    </xf>
    <xf numFmtId="0" fontId="7" fillId="6" borderId="7" xfId="0" quotePrefix="1" applyFont="1" applyFill="1" applyBorder="1" applyAlignment="1">
      <alignment wrapText="1" readingOrder="1"/>
    </xf>
    <xf numFmtId="0" fontId="0" fillId="4" borderId="0" xfId="0" applyFont="1" applyFill="1"/>
    <xf numFmtId="0" fontId="4" fillId="0" borderId="0" xfId="0" applyFont="1"/>
    <xf numFmtId="0" fontId="0" fillId="7" borderId="0" xfId="0" applyFill="1"/>
    <xf numFmtId="0" fontId="0" fillId="0" borderId="0" xfId="0" applyFill="1"/>
    <xf numFmtId="0" fontId="0" fillId="0" borderId="0" xfId="0" applyFont="1" applyFill="1"/>
    <xf numFmtId="0" fontId="8" fillId="0" borderId="0" xfId="0" applyFont="1" applyAlignment="1">
      <alignment wrapText="1"/>
    </xf>
    <xf numFmtId="0" fontId="8" fillId="0" borderId="0" xfId="0" applyFont="1" applyFill="1"/>
    <xf numFmtId="0" fontId="9" fillId="0" borderId="0" xfId="0" applyFont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2" fontId="0" fillId="0" borderId="0" xfId="0" applyNumberFormat="1"/>
    <xf numFmtId="2" fontId="10" fillId="6" borderId="7" xfId="0" quotePrefix="1" applyNumberFormat="1" applyFont="1" applyFill="1" applyBorder="1" applyAlignment="1">
      <alignment wrapText="1" readingOrder="1"/>
    </xf>
    <xf numFmtId="4" fontId="11" fillId="6" borderId="0" xfId="0" quotePrefix="1" applyNumberFormat="1" applyFont="1" applyFill="1" applyBorder="1" applyAlignment="1">
      <alignment wrapText="1" readingOrder="1"/>
    </xf>
    <xf numFmtId="2" fontId="12" fillId="0" borderId="0" xfId="1" applyNumberFormat="1" applyFont="1" applyAlignment="1">
      <alignment wrapText="1"/>
    </xf>
    <xf numFmtId="0" fontId="0" fillId="5" borderId="0" xfId="0" applyFill="1" applyAlignment="1">
      <alignment wrapText="1"/>
    </xf>
    <xf numFmtId="0" fontId="1" fillId="0" borderId="0" xfId="1" applyAlignment="1">
      <alignment wrapText="1"/>
    </xf>
    <xf numFmtId="2" fontId="1" fillId="0" borderId="0" xfId="1" applyNumberFormat="1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.us/bt-410/" TargetMode="External"/><Relationship Id="rId13" Type="http://schemas.openxmlformats.org/officeDocument/2006/relationships/hyperlink" Target="https://www.robotis.co.uk/robotis-lipo-battery-11-1v-1800mah-lb-012.html" TargetMode="External"/><Relationship Id="rId18" Type="http://schemas.openxmlformats.org/officeDocument/2006/relationships/hyperlink" Target="https://www.generationrobots.com/en/402844-ibb-01-support-for-turtlebot-waffle-x12.html" TargetMode="External"/><Relationship Id="rId3" Type="http://schemas.openxmlformats.org/officeDocument/2006/relationships/hyperlink" Target="https://www.robotis.co.uk/opencr1-0.html" TargetMode="External"/><Relationship Id="rId7" Type="http://schemas.openxmlformats.org/officeDocument/2006/relationships/hyperlink" Target="https://www.robotis.us/turtlebot-3-waffle-pi/" TargetMode="External"/><Relationship Id="rId12" Type="http://schemas.openxmlformats.org/officeDocument/2006/relationships/hyperlink" Target="https://www.robotis.co.uk/tb3-wheel-tire-set-isw-01-2ea.html" TargetMode="External"/><Relationship Id="rId17" Type="http://schemas.openxmlformats.org/officeDocument/2006/relationships/hyperlink" Target="https://www.robotis.us/plate-pd-3b3-w-2pcs/" TargetMode="External"/><Relationship Id="rId2" Type="http://schemas.openxmlformats.org/officeDocument/2006/relationships/hyperlink" Target="https://thepihut.com/products/raspberry-pi-camera-module?variant=758603005&amp;currency=GBP&amp;utm_medium=product_sync&amp;utm_source=google&amp;utm_content=sag_organic&amp;utm_campaign=sag_organic&amp;gclid=CjwKCAjwu5CDBhB9EiwA0w6sLZS0sLMlIwR0dxZJGvkiVzmzX1sCCi7cbt-xaAn_fvxHZb2ZTJvCmRoCiDQQAvD_BwE" TargetMode="External"/><Relationship Id="rId16" Type="http://schemas.openxmlformats.org/officeDocument/2006/relationships/hyperlink" Target="https://www.generationrobots.com/en/403565-support-de-cam%C3%A9ra-raspberry-pi-pour-turtlebot-3-et-openmanipulator.html" TargetMode="External"/><Relationship Id="rId1" Type="http://schemas.openxmlformats.org/officeDocument/2006/relationships/hyperlink" Target="https://thepihut.com/products/raspberry-pi-4-model-b?variant=31994565689406" TargetMode="External"/><Relationship Id="rId6" Type="http://schemas.openxmlformats.org/officeDocument/2006/relationships/hyperlink" Target="https://www.generationrobots.com/en/402842-tb3-waffle-plate-ipl-01-x8.html" TargetMode="External"/><Relationship Id="rId11" Type="http://schemas.openxmlformats.org/officeDocument/2006/relationships/hyperlink" Target="https://www.rosscastors.co.uk/1009-3-4-ball-transfer-with-a-3-4-ball-on-an-m8-thread.html?utm_source=google_shopping&amp;gclid=CjwKCAjwu5CDBhB9EiwA0w6sLfXNnkbMOtBbPmaTgcBu7FSRIgs1Jk251vkgbf-XTBEEYp9pdiWIORoCItgQAvD_BwE" TargetMode="External"/><Relationship Id="rId5" Type="http://schemas.openxmlformats.org/officeDocument/2006/relationships/hyperlink" Target="https://www.robotis.us/dynamixel-xm430-w350-r/" TargetMode="External"/><Relationship Id="rId15" Type="http://schemas.openxmlformats.org/officeDocument/2006/relationships/hyperlink" Target="https://www.trossenrobotics.com/bioloid-frame-f3" TargetMode="External"/><Relationship Id="rId10" Type="http://schemas.openxmlformats.org/officeDocument/2006/relationships/hyperlink" Target="https://shop.pimoroni.com/products/raspberry-pi-official-usb-c-power-supply?variant=29157000085587" TargetMode="External"/><Relationship Id="rId19" Type="http://schemas.openxmlformats.org/officeDocument/2006/relationships/hyperlink" Target="https://uk.rs-online.com/web/p/usb-cables/1828547/?cm_mmc=UK-PLA-DS3A-_-google-_-CSS_UK_EN_Cables_%26_Wires_Whoop-_-USB+Cables_Whoop-_-1828547&amp;matchtype=&amp;aud-828197004210:pla-302362546465&amp;gclid=CjwKCAjw3pWDBhB3EiwAV1c5rMNG8AYDW6DL5DhMp0SNU6uXEYQJg4QL32wWyLAHSa5ORzN1_PDXdRoCJWUQAvD_BwE&amp;gclsrc=aw.ds" TargetMode="External"/><Relationship Id="rId4" Type="http://schemas.openxmlformats.org/officeDocument/2006/relationships/hyperlink" Target="https://www.robotis.co.uk/360-laser-distance-sensor-lds-01.html" TargetMode="External"/><Relationship Id="rId9" Type="http://schemas.openxmlformats.org/officeDocument/2006/relationships/hyperlink" Target="https://thepihut.com/products/jst-ph-battery-extension-cable-500mm?variant=27739229265&amp;currency=GBP&amp;utm_medium=product_sync&amp;utm_source=google&amp;utm_content=sag_organic&amp;utm_campaign=sag_organic&amp;gclid=CjwKCAjwu5CDBhB9EiwA0w6sLUBAF9NF4Gj71XzygS4hW_79MDRzNQvPjX_QpVJ8RQjfisK4AP9qIhoC8bIQAvD_BwE" TargetMode="External"/><Relationship Id="rId14" Type="http://schemas.openxmlformats.org/officeDocument/2006/relationships/hyperlink" Target="https://drive.google.com/file/d/1R05B_1sCB0PKy4HkFIHgB4v1FomIA-Lb/vie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pimoroni.com/products/raspberry-pi-official-usb-c-power-supply?variant=29157000085587" TargetMode="External"/><Relationship Id="rId13" Type="http://schemas.openxmlformats.org/officeDocument/2006/relationships/hyperlink" Target="https://www.googleadservices.com/pagead/aclk?sa=L&amp;ai=DChcSEwiF3IPf8NrvAhWD5HcKHdDXCL8YABAHGgJlZg&amp;ohost=www.google.com&amp;cid=CAESQeD2P5Eir67KyE1o1eN9_ZetR0VlHZXLuY8F3Jg7rcLpLSVtZ7XPoqXwasT0o6RLCEluxe8KQWu-DnYYNn-fI8ZD&amp;sig=AOD64_1FbjM4MnCIyQEEBm6ZmrY9dgYmHw&amp;ctype=5&amp;q=&amp;ved=2ahUKEwi0mvre8NrvAhXh_rsIHbqmAVEQ9aACegQIARBm&amp;adurl=" TargetMode="External"/><Relationship Id="rId3" Type="http://schemas.openxmlformats.org/officeDocument/2006/relationships/hyperlink" Target="https://www.robotis.us/dynamixel-xm430-w350-r/" TargetMode="External"/><Relationship Id="rId7" Type="http://schemas.openxmlformats.org/officeDocument/2006/relationships/hyperlink" Target="https://thepihut.com/products/jst-ph-battery-extension-cable-500mm?variant=27739229265&amp;currency=GBP&amp;utm_medium=product_sync&amp;utm_source=google&amp;utm_content=sag_organic&amp;utm_campaign=sag_organic&amp;gclid=CjwKCAjwu5CDBhB9EiwA0w6sLUBAF9NF4Gj71XzygS4hW_79MDRzNQvPjX_QpVJ8RQjfisK4AP9qIhoC8bIQAvD_BwE" TargetMode="External"/><Relationship Id="rId12" Type="http://schemas.openxmlformats.org/officeDocument/2006/relationships/hyperlink" Target="https://cpc.farnell.com/raspberry-pi/rpi4-modbp-8gb/raspberry-pi-4-model-b-8gb/dp/SC15613" TargetMode="External"/><Relationship Id="rId2" Type="http://schemas.openxmlformats.org/officeDocument/2006/relationships/hyperlink" Target="https://www.robotis.co.uk/360-laser-distance-sensor-lds-01.html" TargetMode="External"/><Relationship Id="rId1" Type="http://schemas.openxmlformats.org/officeDocument/2006/relationships/hyperlink" Target="https://www.robotis.co.uk/opencr1-0.html" TargetMode="External"/><Relationship Id="rId6" Type="http://schemas.openxmlformats.org/officeDocument/2006/relationships/hyperlink" Target="https://www.robotis.us/bt-410/" TargetMode="External"/><Relationship Id="rId11" Type="http://schemas.openxmlformats.org/officeDocument/2006/relationships/hyperlink" Target="https://www.trossenrobotics.com/pincherx-100-robot-arm.aspx" TargetMode="External"/><Relationship Id="rId5" Type="http://schemas.openxmlformats.org/officeDocument/2006/relationships/hyperlink" Target="https://www.robotis.us/turtlebot-3-waffle-pi/" TargetMode="External"/><Relationship Id="rId15" Type="http://schemas.openxmlformats.org/officeDocument/2006/relationships/hyperlink" Target="https://www.robotis.co.uk/robotis-lipo-battery-11-1v-1800mah-lb-012.html" TargetMode="External"/><Relationship Id="rId10" Type="http://schemas.openxmlformats.org/officeDocument/2006/relationships/hyperlink" Target="https://www.robotis.co.uk/tb3-wheel-tire-set-isw-01-2ea.html" TargetMode="External"/><Relationship Id="rId4" Type="http://schemas.openxmlformats.org/officeDocument/2006/relationships/hyperlink" Target="https://www.generationrobots.com/en/402842-tb3-waffle-plate-ipl-01-x8.html" TargetMode="External"/><Relationship Id="rId9" Type="http://schemas.openxmlformats.org/officeDocument/2006/relationships/hyperlink" Target="https://www.rosscastors.co.uk/1009-3-4-ball-transfer-with-a-3-4-ball-on-an-m8-thread.html?utm_source=google_shopping&amp;gclid=CjwKCAjwu5CDBhB9EiwA0w6sLfXNnkbMOtBbPmaTgcBu7FSRIgs1Jk251vkgbf-XTBEEYp9pdiWIORoCItgQAvD_BwE" TargetMode="External"/><Relationship Id="rId14" Type="http://schemas.openxmlformats.org/officeDocument/2006/relationships/hyperlink" Target="https://uk.rs-online.com/web/p/raspberry-pi-cameras/11155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2" workbookViewId="0">
      <selection activeCell="D38" sqref="D38"/>
    </sheetView>
  </sheetViews>
  <sheetFormatPr defaultRowHeight="15"/>
  <cols>
    <col min="1" max="1" width="37.140625" bestFit="1" customWidth="1"/>
    <col min="2" max="2" width="25.85546875" customWidth="1"/>
    <col min="3" max="3" width="16.85546875" customWidth="1"/>
    <col min="4" max="4" width="19.85546875" customWidth="1"/>
    <col min="5" max="5" width="31.28515625" customWidth="1"/>
  </cols>
  <sheetData>
    <row r="1" spans="1:5" ht="60">
      <c r="A1" s="4" t="s">
        <v>0</v>
      </c>
      <c r="B1" s="16" t="s">
        <v>1</v>
      </c>
      <c r="C1" s="5"/>
      <c r="D1" s="6"/>
    </row>
    <row r="2" spans="1:5">
      <c r="A2" s="1" t="s">
        <v>2</v>
      </c>
      <c r="B2" s="2" t="s">
        <v>3</v>
      </c>
      <c r="C2" s="2" t="s">
        <v>4</v>
      </c>
      <c r="D2" s="2" t="s">
        <v>5</v>
      </c>
      <c r="E2" s="3" t="s">
        <v>6</v>
      </c>
    </row>
    <row r="3" spans="1:5">
      <c r="A3" s="28" t="s">
        <v>7</v>
      </c>
      <c r="B3">
        <v>1</v>
      </c>
      <c r="C3">
        <v>73.5</v>
      </c>
      <c r="E3" s="11" t="s">
        <v>8</v>
      </c>
    </row>
    <row r="4" spans="1:5">
      <c r="A4" t="s">
        <v>9</v>
      </c>
      <c r="B4">
        <v>1</v>
      </c>
      <c r="C4">
        <v>24</v>
      </c>
      <c r="E4" s="11" t="s">
        <v>10</v>
      </c>
    </row>
    <row r="5" spans="1:5">
      <c r="A5" t="s">
        <v>11</v>
      </c>
      <c r="B5">
        <v>1</v>
      </c>
      <c r="C5" s="13">
        <v>157.6</v>
      </c>
      <c r="E5" s="11" t="s">
        <v>12</v>
      </c>
    </row>
    <row r="6" spans="1:5" ht="25.5">
      <c r="A6" s="14" t="s">
        <v>13</v>
      </c>
      <c r="B6">
        <v>1</v>
      </c>
      <c r="C6" s="34">
        <v>46.8</v>
      </c>
      <c r="E6" s="11" t="s">
        <v>14</v>
      </c>
    </row>
    <row r="7" spans="1:5">
      <c r="A7" t="s">
        <v>15</v>
      </c>
      <c r="B7">
        <v>1</v>
      </c>
      <c r="C7" s="15">
        <v>157.69999999999999</v>
      </c>
      <c r="E7" s="11" t="s">
        <v>16</v>
      </c>
    </row>
    <row r="8" spans="1:5">
      <c r="A8" s="38" t="s">
        <v>17</v>
      </c>
      <c r="B8" s="38">
        <v>1</v>
      </c>
      <c r="C8" s="38">
        <v>6.9</v>
      </c>
      <c r="D8" s="38"/>
      <c r="E8" s="39" t="s">
        <v>18</v>
      </c>
    </row>
    <row r="9" spans="1:5">
      <c r="A9" s="38"/>
      <c r="B9" s="38"/>
      <c r="C9" s="38"/>
      <c r="D9" s="38"/>
      <c r="E9" s="39"/>
    </row>
    <row r="10" spans="1:5">
      <c r="A10" t="s">
        <v>19</v>
      </c>
      <c r="B10">
        <v>2</v>
      </c>
      <c r="C10" s="15">
        <v>173.92</v>
      </c>
      <c r="E10" s="11" t="s">
        <v>20</v>
      </c>
    </row>
    <row r="11" spans="1:5">
      <c r="A11" t="s">
        <v>21</v>
      </c>
      <c r="B11">
        <v>3</v>
      </c>
      <c r="C11" s="15">
        <v>16.899999999999999</v>
      </c>
      <c r="D11" t="s">
        <v>22</v>
      </c>
      <c r="E11" s="11" t="s">
        <v>23</v>
      </c>
    </row>
    <row r="12" spans="1:5">
      <c r="A12" t="s">
        <v>24</v>
      </c>
      <c r="B12">
        <v>2</v>
      </c>
      <c r="C12">
        <v>2</v>
      </c>
      <c r="E12" s="11" t="s">
        <v>25</v>
      </c>
    </row>
    <row r="13" spans="1:5">
      <c r="A13" t="s">
        <v>26</v>
      </c>
      <c r="B13">
        <v>2</v>
      </c>
      <c r="C13">
        <v>2.48</v>
      </c>
      <c r="E13" s="11" t="s">
        <v>27</v>
      </c>
    </row>
    <row r="14" spans="1:5">
      <c r="A14" t="s">
        <v>28</v>
      </c>
      <c r="B14">
        <v>1</v>
      </c>
      <c r="C14" s="12">
        <v>7.5</v>
      </c>
      <c r="E14" s="11" t="s">
        <v>29</v>
      </c>
    </row>
    <row r="15" spans="1:5">
      <c r="A15" t="s">
        <v>30</v>
      </c>
      <c r="B15">
        <v>1</v>
      </c>
      <c r="C15" s="15">
        <v>19.899999999999999</v>
      </c>
      <c r="E15" s="11" t="s">
        <v>31</v>
      </c>
    </row>
    <row r="16" spans="1:5">
      <c r="A16" s="10" t="s">
        <v>32</v>
      </c>
      <c r="B16" s="10"/>
      <c r="C16" s="35"/>
      <c r="E16" s="11"/>
    </row>
    <row r="17" spans="1:5">
      <c r="A17" t="s">
        <v>33</v>
      </c>
      <c r="B17">
        <v>2</v>
      </c>
      <c r="C17" s="12">
        <v>4.96</v>
      </c>
      <c r="E17" s="11" t="s">
        <v>34</v>
      </c>
    </row>
    <row r="18" spans="1:5">
      <c r="A18" t="s">
        <v>35</v>
      </c>
      <c r="B18">
        <v>5.03</v>
      </c>
      <c r="C18">
        <v>1</v>
      </c>
      <c r="E18" s="11" t="s">
        <v>36</v>
      </c>
    </row>
    <row r="19" spans="1:5">
      <c r="A19" t="s">
        <v>37</v>
      </c>
      <c r="B19">
        <v>1</v>
      </c>
      <c r="C19">
        <v>0</v>
      </c>
      <c r="D19" t="s">
        <v>38</v>
      </c>
      <c r="E19" s="29"/>
    </row>
    <row r="20" spans="1:5">
      <c r="A20" t="s">
        <v>39</v>
      </c>
      <c r="B20">
        <v>1</v>
      </c>
      <c r="C20">
        <v>0</v>
      </c>
      <c r="D20" t="s">
        <v>40</v>
      </c>
    </row>
    <row r="21" spans="1:5" ht="60">
      <c r="A21" t="s">
        <v>41</v>
      </c>
      <c r="B21">
        <v>1</v>
      </c>
      <c r="C21">
        <v>11.85</v>
      </c>
      <c r="D21" t="s">
        <v>42</v>
      </c>
      <c r="E21" s="37" t="s">
        <v>43</v>
      </c>
    </row>
    <row r="22" spans="1:5" ht="30">
      <c r="A22" t="s">
        <v>44</v>
      </c>
      <c r="B22">
        <v>1</v>
      </c>
      <c r="C22">
        <v>6.48</v>
      </c>
      <c r="D22" t="s">
        <v>42</v>
      </c>
      <c r="E22" s="36" t="s">
        <v>45</v>
      </c>
    </row>
    <row r="23" spans="1:5" ht="30">
      <c r="A23" t="s">
        <v>46</v>
      </c>
      <c r="B23">
        <v>1</v>
      </c>
      <c r="C23" s="15">
        <v>1.31</v>
      </c>
      <c r="E23" s="36" t="s">
        <v>47</v>
      </c>
    </row>
    <row r="24" spans="1:5">
      <c r="A24" t="s">
        <v>48</v>
      </c>
      <c r="B24">
        <v>1</v>
      </c>
      <c r="C24">
        <v>15</v>
      </c>
      <c r="D24" t="s">
        <v>49</v>
      </c>
      <c r="E24" s="15"/>
    </row>
    <row r="25" spans="1:5">
      <c r="E25" s="15"/>
    </row>
    <row r="26" spans="1:5">
      <c r="A26" s="9" t="s">
        <v>50</v>
      </c>
      <c r="C26" s="18">
        <v>1225.3</v>
      </c>
      <c r="E26" s="38"/>
    </row>
    <row r="27" spans="1:5" ht="15.75">
      <c r="A27" s="17" t="s">
        <v>51</v>
      </c>
      <c r="C27" s="20">
        <f>SUMPRODUCT(B3:B25,C3:C25)</f>
        <v>950.9899999999999</v>
      </c>
      <c r="E27" s="38"/>
    </row>
    <row r="28" spans="1:5">
      <c r="A28" s="21" t="s">
        <v>52</v>
      </c>
      <c r="C28" s="19">
        <f>C26-C27</f>
        <v>274.31000000000006</v>
      </c>
      <c r="E28" s="15"/>
    </row>
    <row r="29" spans="1:5">
      <c r="A29" s="8" t="s">
        <v>53</v>
      </c>
      <c r="B29" s="7"/>
      <c r="C29" s="7"/>
      <c r="D29" s="7"/>
      <c r="E29" s="15"/>
    </row>
    <row r="30" spans="1:5">
      <c r="A30" s="15" t="s">
        <v>54</v>
      </c>
      <c r="B30">
        <v>1</v>
      </c>
      <c r="C30" s="12">
        <v>449.42</v>
      </c>
      <c r="D30" t="s">
        <v>55</v>
      </c>
    </row>
    <row r="31" spans="1:5">
      <c r="A31" s="17" t="s">
        <v>51</v>
      </c>
      <c r="C31" s="22">
        <f>SUMPRODUCT(B30,C30)</f>
        <v>449.42</v>
      </c>
    </row>
    <row r="32" spans="1:5">
      <c r="A32" s="8" t="s">
        <v>56</v>
      </c>
      <c r="B32" s="7"/>
      <c r="C32" s="7"/>
      <c r="D32" s="7"/>
      <c r="E32" s="12"/>
    </row>
    <row r="33" spans="1:5" ht="30">
      <c r="A33" s="15" t="s">
        <v>57</v>
      </c>
      <c r="B33" s="24">
        <v>1</v>
      </c>
      <c r="C33" s="24">
        <v>4.1500000000000004</v>
      </c>
      <c r="D33" s="24"/>
      <c r="E33" s="15"/>
    </row>
    <row r="34" spans="1:5">
      <c r="A34" s="15" t="s">
        <v>58</v>
      </c>
      <c r="B34" s="24">
        <v>1</v>
      </c>
      <c r="C34" s="24">
        <v>4.1500000000000004</v>
      </c>
      <c r="D34" s="24"/>
      <c r="E34" s="12"/>
    </row>
    <row r="35" spans="1:5">
      <c r="A35" s="26" t="s">
        <v>59</v>
      </c>
      <c r="B35" s="24">
        <v>2</v>
      </c>
      <c r="C35" s="24">
        <v>1.25</v>
      </c>
      <c r="D35" s="27"/>
    </row>
    <row r="36" spans="1:5">
      <c r="A36" s="25" t="s">
        <v>60</v>
      </c>
      <c r="B36" s="24">
        <v>1</v>
      </c>
      <c r="C36" s="24">
        <v>5</v>
      </c>
      <c r="D36" s="24" t="s">
        <v>61</v>
      </c>
      <c r="E36" s="11" t="s">
        <v>62</v>
      </c>
    </row>
    <row r="37" spans="1:5">
      <c r="A37" s="15" t="s">
        <v>63</v>
      </c>
      <c r="B37" s="24">
        <v>1</v>
      </c>
      <c r="C37" s="24">
        <v>5.51</v>
      </c>
      <c r="D37" s="24"/>
    </row>
    <row r="38" spans="1:5">
      <c r="A38" s="15" t="s">
        <v>64</v>
      </c>
      <c r="B38" s="24">
        <v>1</v>
      </c>
      <c r="C38" s="24">
        <v>10</v>
      </c>
      <c r="D38" s="24"/>
      <c r="E38" s="11"/>
    </row>
    <row r="39" spans="1:5">
      <c r="A39" s="17" t="s">
        <v>51</v>
      </c>
      <c r="C39">
        <f>SUMPRODUCT(B33:B38,C33:C38)</f>
        <v>31.310000000000002</v>
      </c>
    </row>
    <row r="43" spans="1:5">
      <c r="A43" s="23" t="s">
        <v>65</v>
      </c>
      <c r="C43" s="22">
        <f>SUM(C27,C31,C39,)</f>
        <v>1431.7199999999998</v>
      </c>
      <c r="D43" t="s">
        <v>66</v>
      </c>
    </row>
  </sheetData>
  <mergeCells count="6">
    <mergeCell ref="E26:E27"/>
    <mergeCell ref="C8:C9"/>
    <mergeCell ref="B8:B9"/>
    <mergeCell ref="A8:A9"/>
    <mergeCell ref="E8:E9"/>
    <mergeCell ref="D8:D9"/>
  </mergeCells>
  <hyperlinks>
    <hyperlink ref="E3" r:id="rId1" xr:uid="{A5F755A7-9EEC-40BB-8809-6416F3B90179}"/>
    <hyperlink ref="E4" r:id="rId2" display="https://thepihut.com/products/raspberry-pi-camera-module?variant=758603005&amp;currency=GBP&amp;utm_medium=product_sync&amp;utm_source=google&amp;utm_content=sag_organic&amp;utm_campaign=sag_organic&amp;gclid=CjwKCAjwu5CDBhB9EiwA0w6sLZS0sLMlIwR0dxZJGvkiVzmzX1sCCi7cbt-xaAn_fvxHZb2ZTJvCmRoCiDQQAvD_BwE" xr:uid="{74EA57B6-DEA5-4D02-972A-E0DA129F19F2}"/>
    <hyperlink ref="E5" r:id="rId3" xr:uid="{159FCBCB-5E7C-42BA-A5F5-A007E97D7F88}"/>
    <hyperlink ref="E7" r:id="rId4" xr:uid="{780C5135-3D0B-45BD-BBA2-D5CEBF743B1C}"/>
    <hyperlink ref="E10" r:id="rId5" xr:uid="{915E1A93-A190-4ECF-914B-FD5436B35939}"/>
    <hyperlink ref="E11" r:id="rId6" xr:uid="{D7452CB4-94E6-4061-B2DA-0E8297DCA11A}"/>
    <hyperlink ref="B1" r:id="rId7" xr:uid="{CE4D399F-DBD9-4838-A5B5-3ED5F23549E6}"/>
    <hyperlink ref="E15" r:id="rId8" xr:uid="{B7C6D577-91D9-4C29-8E4D-35E67367B106}"/>
    <hyperlink ref="E12" r:id="rId9" display="https://thepihut.com/products/jst-ph-battery-extension-cable-500mm?variant=27739229265&amp;currency=GBP&amp;utm_medium=product_sync&amp;utm_source=google&amp;utm_content=sag_organic&amp;utm_campaign=sag_organic&amp;gclid=CjwKCAjwu5CDBhB9EiwA0w6sLUBAF9NF4Gj71XzygS4hW_79MDRzNQvPjX_QpVJ8RQjfisK4AP9qIhoC8bIQAvD_BwE" xr:uid="{EA3287F7-88EB-4494-AD6D-FCF70C7D419E}"/>
    <hyperlink ref="E14" r:id="rId10" xr:uid="{82C753E6-A755-47F8-95EC-E0E5DFD5E5FB}"/>
    <hyperlink ref="E17" r:id="rId11" xr:uid="{3B034800-FD15-4E6F-8795-B76C8740949D}"/>
    <hyperlink ref="E8:E9" r:id="rId12" display="https://www.robotis.co.uk/tb3-wheel-tire-set-isw-01-2ea.html" xr:uid="{702BA4B1-1EC2-4124-8304-A2DDDA3314E1}"/>
    <hyperlink ref="E6" r:id="rId13" xr:uid="{58E62C49-7AAB-442C-BB87-71BF578D9A96}"/>
    <hyperlink ref="E36" r:id="rId14" xr:uid="{2E0C3C52-014E-4EAB-B315-4CB78F578A6B}"/>
    <hyperlink ref="E22" r:id="rId15" xr:uid="{F6DD7FB9-D147-47A1-82F3-2E574AFF223F}"/>
    <hyperlink ref="E21" r:id="rId16" xr:uid="{7FC52532-B04C-4D62-8492-6C74F9287258}"/>
    <hyperlink ref="E23" r:id="rId17" xr:uid="{ED3545D0-DAC7-4F69-B289-04F7FED95DEF}"/>
    <hyperlink ref="E18" r:id="rId18" xr:uid="{8C62375B-F05E-4208-8EF3-998C8DC2090E}"/>
    <hyperlink ref="E13" r:id="rId19" display="https://uk.rs-online.com/web/p/usb-cables/1828547/?cm_mmc=UK-PLA-DS3A-_-google-_-CSS_UK_EN_Cables_%26_Wires_Whoop-_-USB+Cables_Whoop-_-1828547&amp;matchtype=&amp;aud-828197004210:pla-302362546465&amp;gclid=CjwKCAjw3pWDBhB3EiwAV1c5rMNG8AYDW6DL5DhMp0SNU6uXEYQJg4QL32wWyLAHSa5ORzN1_PDXdRoCJWUQAvD_BwE&amp;gclsrc=aw.ds" xr:uid="{51A14C21-2437-4DA8-BC75-209D5F43E3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3D9B-CE04-4EDB-8ADA-2F3D85585BC0}">
  <dimension ref="A1:F43"/>
  <sheetViews>
    <sheetView workbookViewId="0">
      <selection activeCell="C3" sqref="C3"/>
    </sheetView>
  </sheetViews>
  <sheetFormatPr defaultRowHeight="15"/>
  <cols>
    <col min="1" max="1" width="38.42578125" customWidth="1"/>
    <col min="2" max="3" width="13.85546875" customWidth="1"/>
    <col min="4" max="4" width="12.85546875" customWidth="1"/>
    <col min="5" max="5" width="23.28515625" customWidth="1"/>
    <col min="6" max="6" width="29.28515625" customWidth="1"/>
  </cols>
  <sheetData>
    <row r="1" spans="1:6" ht="60">
      <c r="A1" s="4" t="s">
        <v>0</v>
      </c>
      <c r="B1" s="16" t="s">
        <v>1</v>
      </c>
      <c r="C1" s="16"/>
      <c r="D1" s="5"/>
      <c r="E1" s="6"/>
    </row>
    <row r="2" spans="1:6">
      <c r="A2" s="1" t="s">
        <v>2</v>
      </c>
      <c r="B2" s="2" t="s">
        <v>3</v>
      </c>
      <c r="C2" s="2" t="s">
        <v>67</v>
      </c>
      <c r="D2" s="2" t="s">
        <v>51</v>
      </c>
      <c r="E2" s="2" t="s">
        <v>5</v>
      </c>
      <c r="F2" s="3" t="s">
        <v>6</v>
      </c>
    </row>
    <row r="3" spans="1:6">
      <c r="A3" t="s">
        <v>68</v>
      </c>
      <c r="B3">
        <v>1</v>
      </c>
      <c r="C3" s="31">
        <v>69.77</v>
      </c>
      <c r="D3" s="30">
        <f>PRODUCT(B3,C3)</f>
        <v>69.77</v>
      </c>
      <c r="F3" s="11" t="s">
        <v>69</v>
      </c>
    </row>
    <row r="4" spans="1:6">
      <c r="A4" t="s">
        <v>9</v>
      </c>
      <c r="B4">
        <v>150</v>
      </c>
      <c r="C4" s="31">
        <v>21.72</v>
      </c>
      <c r="D4" s="30">
        <f t="shared" ref="D4:D7" si="0">PRODUCT(B4,C4)</f>
        <v>3258</v>
      </c>
      <c r="F4" s="11" t="s">
        <v>70</v>
      </c>
    </row>
    <row r="5" spans="1:6">
      <c r="A5" t="s">
        <v>11</v>
      </c>
      <c r="B5">
        <v>1</v>
      </c>
      <c r="C5" s="15">
        <v>157.6</v>
      </c>
      <c r="D5" s="30">
        <f t="shared" si="0"/>
        <v>157.6</v>
      </c>
      <c r="F5" s="11" t="s">
        <v>12</v>
      </c>
    </row>
    <row r="6" spans="1:6">
      <c r="A6" s="14" t="s">
        <v>13</v>
      </c>
      <c r="B6">
        <v>1</v>
      </c>
      <c r="C6" s="34">
        <v>46.8</v>
      </c>
      <c r="F6" s="11" t="s">
        <v>14</v>
      </c>
    </row>
    <row r="7" spans="1:6">
      <c r="A7" t="s">
        <v>15</v>
      </c>
      <c r="B7">
        <v>1</v>
      </c>
      <c r="C7" s="31">
        <v>0</v>
      </c>
      <c r="D7" s="30">
        <f t="shared" si="0"/>
        <v>0</v>
      </c>
      <c r="F7" s="11" t="s">
        <v>16</v>
      </c>
    </row>
    <row r="8" spans="1:6">
      <c r="A8" s="38" t="s">
        <v>17</v>
      </c>
      <c r="B8" s="38">
        <v>1</v>
      </c>
      <c r="C8" s="41">
        <v>0</v>
      </c>
      <c r="D8" s="40">
        <f>PRODUCT(B8,C8)</f>
        <v>0</v>
      </c>
      <c r="E8" s="38"/>
      <c r="F8" s="39" t="s">
        <v>18</v>
      </c>
    </row>
    <row r="9" spans="1:6">
      <c r="A9" s="38"/>
      <c r="B9" s="38"/>
      <c r="C9" s="41"/>
      <c r="D9" s="40"/>
      <c r="E9" s="38"/>
      <c r="F9" s="39"/>
    </row>
    <row r="10" spans="1:6">
      <c r="A10" t="s">
        <v>19</v>
      </c>
      <c r="B10">
        <v>1</v>
      </c>
      <c r="C10" s="31">
        <v>0</v>
      </c>
      <c r="D10" s="13">
        <f>PRODUCT(C10,B10)</f>
        <v>0</v>
      </c>
      <c r="F10" s="11" t="s">
        <v>20</v>
      </c>
    </row>
    <row r="11" spans="1:6">
      <c r="A11" t="s">
        <v>71</v>
      </c>
      <c r="B11">
        <v>3</v>
      </c>
      <c r="C11" s="31">
        <v>0</v>
      </c>
      <c r="D11" s="13">
        <f t="shared" ref="D11:D19" si="1">PRODUCT(C11,B11)</f>
        <v>0</v>
      </c>
      <c r="E11" t="s">
        <v>22</v>
      </c>
      <c r="F11" s="11" t="s">
        <v>23</v>
      </c>
    </row>
    <row r="12" spans="1:6">
      <c r="A12" t="s">
        <v>24</v>
      </c>
      <c r="B12">
        <v>2</v>
      </c>
      <c r="C12" s="31">
        <v>0</v>
      </c>
      <c r="D12" s="13">
        <f t="shared" si="1"/>
        <v>0</v>
      </c>
      <c r="F12" s="11" t="s">
        <v>25</v>
      </c>
    </row>
    <row r="13" spans="1:6">
      <c r="A13" t="s">
        <v>72</v>
      </c>
      <c r="B13">
        <v>2</v>
      </c>
      <c r="C13" s="31">
        <v>0</v>
      </c>
      <c r="D13" s="13">
        <f t="shared" si="1"/>
        <v>0</v>
      </c>
    </row>
    <row r="14" spans="1:6">
      <c r="A14" t="s">
        <v>28</v>
      </c>
      <c r="B14">
        <v>1</v>
      </c>
      <c r="C14" s="31">
        <v>0</v>
      </c>
      <c r="D14" s="13">
        <f t="shared" si="1"/>
        <v>0</v>
      </c>
      <c r="F14" s="11" t="s">
        <v>29</v>
      </c>
    </row>
    <row r="15" spans="1:6">
      <c r="A15" t="s">
        <v>30</v>
      </c>
      <c r="B15">
        <v>1</v>
      </c>
      <c r="C15" s="31">
        <v>0</v>
      </c>
      <c r="D15" s="13">
        <f t="shared" si="1"/>
        <v>0</v>
      </c>
      <c r="F15" s="11" t="s">
        <v>31</v>
      </c>
    </row>
    <row r="16" spans="1:6">
      <c r="A16" t="s">
        <v>33</v>
      </c>
      <c r="B16">
        <v>2</v>
      </c>
      <c r="C16" s="31">
        <v>0</v>
      </c>
      <c r="D16" s="13">
        <f t="shared" si="1"/>
        <v>0</v>
      </c>
      <c r="F16" s="11" t="s">
        <v>34</v>
      </c>
    </row>
    <row r="17" spans="1:6">
      <c r="A17" t="s">
        <v>73</v>
      </c>
      <c r="C17" s="31">
        <v>0</v>
      </c>
      <c r="D17" s="13">
        <f t="shared" si="1"/>
        <v>0</v>
      </c>
    </row>
    <row r="18" spans="1:6">
      <c r="A18" t="s">
        <v>37</v>
      </c>
      <c r="B18">
        <v>1</v>
      </c>
      <c r="C18" s="31">
        <v>0</v>
      </c>
      <c r="D18" s="13">
        <f t="shared" si="1"/>
        <v>0</v>
      </c>
      <c r="E18" t="s">
        <v>38</v>
      </c>
    </row>
    <row r="19" spans="1:6">
      <c r="A19" t="s">
        <v>39</v>
      </c>
      <c r="C19" s="31">
        <v>0</v>
      </c>
      <c r="D19" s="13">
        <f t="shared" si="1"/>
        <v>0</v>
      </c>
      <c r="E19" t="s">
        <v>40</v>
      </c>
      <c r="F19" s="11"/>
    </row>
    <row r="23" spans="1:6">
      <c r="A23" s="9" t="s">
        <v>50</v>
      </c>
      <c r="D23" s="18">
        <v>1225.3</v>
      </c>
    </row>
    <row r="24" spans="1:6">
      <c r="A24" s="17" t="s">
        <v>51</v>
      </c>
      <c r="D24" s="32">
        <f>SUM(C3:C19)</f>
        <v>295.89</v>
      </c>
    </row>
    <row r="25" spans="1:6">
      <c r="A25" s="21" t="s">
        <v>52</v>
      </c>
      <c r="D25" s="33">
        <f>D23-D24</f>
        <v>929.41</v>
      </c>
    </row>
    <row r="26" spans="1:6">
      <c r="A26" s="8" t="s">
        <v>53</v>
      </c>
      <c r="B26" s="7"/>
      <c r="C26" s="7"/>
      <c r="D26" s="7"/>
      <c r="E26" s="7"/>
    </row>
    <row r="27" spans="1:6">
      <c r="A27" s="15" t="s">
        <v>54</v>
      </c>
      <c r="B27">
        <v>1</v>
      </c>
      <c r="D27" s="12">
        <v>449.42</v>
      </c>
      <c r="E27" t="s">
        <v>55</v>
      </c>
      <c r="F27" s="11" t="s">
        <v>74</v>
      </c>
    </row>
    <row r="28" spans="1:6">
      <c r="A28" s="17" t="s">
        <v>51</v>
      </c>
      <c r="D28">
        <f>SUMPRODUCT(B27,D27)</f>
        <v>449.42</v>
      </c>
    </row>
    <row r="29" spans="1:6">
      <c r="A29" s="10" t="s">
        <v>75</v>
      </c>
      <c r="B29" s="10"/>
      <c r="C29" s="10"/>
      <c r="D29" s="10"/>
      <c r="E29" s="10"/>
    </row>
    <row r="30" spans="1:6">
      <c r="A30" s="17" t="s">
        <v>51</v>
      </c>
      <c r="D30" s="22">
        <v>200</v>
      </c>
      <c r="E30" t="s">
        <v>76</v>
      </c>
      <c r="F30" s="11" t="s">
        <v>77</v>
      </c>
    </row>
    <row r="32" spans="1:6">
      <c r="A32" s="8" t="s">
        <v>56</v>
      </c>
      <c r="B32" s="7"/>
      <c r="C32" s="7"/>
      <c r="D32" s="7"/>
      <c r="E32" s="7"/>
    </row>
    <row r="33" spans="1:5">
      <c r="A33" s="15" t="s">
        <v>57</v>
      </c>
      <c r="B33" s="24">
        <v>1</v>
      </c>
      <c r="D33" s="24">
        <v>4.1500000000000004</v>
      </c>
      <c r="E33" s="24"/>
    </row>
    <row r="34" spans="1:5">
      <c r="A34" s="15" t="s">
        <v>58</v>
      </c>
      <c r="B34" s="24">
        <v>1</v>
      </c>
      <c r="D34" s="24">
        <v>4.1500000000000004</v>
      </c>
      <c r="E34" s="24"/>
    </row>
    <row r="35" spans="1:5">
      <c r="A35" s="26" t="s">
        <v>59</v>
      </c>
      <c r="B35" s="24">
        <v>2</v>
      </c>
      <c r="D35" s="24">
        <v>1.25</v>
      </c>
      <c r="E35" s="27" t="s">
        <v>78</v>
      </c>
    </row>
    <row r="36" spans="1:5">
      <c r="A36" s="25" t="s">
        <v>60</v>
      </c>
      <c r="B36" s="24">
        <v>1</v>
      </c>
      <c r="D36" s="24">
        <v>5</v>
      </c>
      <c r="E36" s="24"/>
    </row>
    <row r="37" spans="1:5">
      <c r="A37" s="15" t="s">
        <v>63</v>
      </c>
      <c r="B37" s="24">
        <v>1</v>
      </c>
      <c r="D37" s="24">
        <v>5.51</v>
      </c>
      <c r="E37" s="24"/>
    </row>
    <row r="38" spans="1:5">
      <c r="A38" s="15" t="s">
        <v>64</v>
      </c>
      <c r="B38" s="24">
        <v>1</v>
      </c>
      <c r="D38" s="24">
        <v>10</v>
      </c>
      <c r="E38" s="24"/>
    </row>
    <row r="39" spans="1:5">
      <c r="A39" s="17" t="s">
        <v>51</v>
      </c>
      <c r="D39" s="22">
        <f>SUMPRODUCT(B33:B38,D33:D38)</f>
        <v>31.310000000000002</v>
      </c>
    </row>
    <row r="43" spans="1:5">
      <c r="A43" s="23" t="s">
        <v>65</v>
      </c>
      <c r="D43" s="22">
        <f>SUM(D24,D28,D39,D30)</f>
        <v>976.61999999999989</v>
      </c>
      <c r="E43" t="s">
        <v>66</v>
      </c>
    </row>
  </sheetData>
  <mergeCells count="6">
    <mergeCell ref="A8:A9"/>
    <mergeCell ref="B8:B9"/>
    <mergeCell ref="D8:D9"/>
    <mergeCell ref="E8:E9"/>
    <mergeCell ref="F8:F9"/>
    <mergeCell ref="C8:C9"/>
  </mergeCells>
  <hyperlinks>
    <hyperlink ref="F5" r:id="rId1" xr:uid="{DB94E73C-CA87-4E9A-882F-03F337E0D672}"/>
    <hyperlink ref="F7" r:id="rId2" xr:uid="{876882B1-F414-4BD4-9C7C-8F07785021ED}"/>
    <hyperlink ref="F10" r:id="rId3" xr:uid="{797E7411-2243-4978-BA15-E0ECBFD605D8}"/>
    <hyperlink ref="F11" r:id="rId4" xr:uid="{4CC37BE9-5206-495D-91E6-F9B4252C3BC5}"/>
    <hyperlink ref="B1" r:id="rId5" xr:uid="{E1941903-3CF7-42B6-BDCB-4D0D4F9B7310}"/>
    <hyperlink ref="F15" r:id="rId6" xr:uid="{6791C135-9FF3-492E-B273-9615BDE56CE2}"/>
    <hyperlink ref="F12" r:id="rId7" display="https://thepihut.com/products/jst-ph-battery-extension-cable-500mm?variant=27739229265&amp;currency=GBP&amp;utm_medium=product_sync&amp;utm_source=google&amp;utm_content=sag_organic&amp;utm_campaign=sag_organic&amp;gclid=CjwKCAjwu5CDBhB9EiwA0w6sLUBAF9NF4Gj71XzygS4hW_79MDRzNQvPjX_QpVJ8RQjfisK4AP9qIhoC8bIQAvD_BwE" xr:uid="{2C8886A4-93E1-41CD-BCDB-4A60DD6428BA}"/>
    <hyperlink ref="F14" r:id="rId8" xr:uid="{2168A780-EF82-41EB-9C63-C96F84A7FEF9}"/>
    <hyperlink ref="F16" r:id="rId9" xr:uid="{69DF5C87-036D-40C0-9924-119F957DE87D}"/>
    <hyperlink ref="F8:F9" r:id="rId10" display="https://www.robotis.co.uk/tb3-wheel-tire-set-isw-01-2ea.html" xr:uid="{52830751-17C3-41F9-AA36-5D31FCAC5383}"/>
    <hyperlink ref="F27" r:id="rId11" xr:uid="{7B24DED8-B23D-4C10-8038-AB45BB0DF900}"/>
    <hyperlink ref="F3" r:id="rId12" xr:uid="{21CEEEE3-FA7E-4CAD-8693-F4BE3F4B67BC}"/>
    <hyperlink ref="F30" r:id="rId13" display="https://www.googleadservices.com/pagead/aclk?sa=L&amp;ai=DChcSEwiF3IPf8NrvAhWD5HcKHdDXCL8YABAHGgJlZg&amp;ohost=www.google.com&amp;cid=CAESQeD2P5Eir67KyE1o1eN9_ZetR0VlHZXLuY8F3Jg7rcLpLSVtZ7XPoqXwasT0o6RLCEluxe8KQWu-DnYYNn-fI8ZD&amp;sig=AOD64_1FbjM4MnCIyQEEBm6ZmrY9dgYmHw&amp;ctype=5&amp;q=&amp;ved=2ahUKEwi0mvre8NrvAhXh_rsIHbqmAVEQ9aACegQIARBm&amp;adurl=" xr:uid="{ABB57022-9DB0-4B3D-8CFD-7CF7201A51BA}"/>
    <hyperlink ref="F4" r:id="rId14" xr:uid="{9CDB7F8F-63A4-4DF8-B35A-0B99AF5D6A1C}"/>
    <hyperlink ref="F6" r:id="rId15" xr:uid="{F96D26A7-27DD-4FA7-936C-9241570D3AB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770B0E80F30478935E887C291E462" ma:contentTypeVersion="10" ma:contentTypeDescription="Create a new document." ma:contentTypeScope="" ma:versionID="047015a24ed2e1b9e48517e9dc72610f">
  <xsd:schema xmlns:xsd="http://www.w3.org/2001/XMLSchema" xmlns:xs="http://www.w3.org/2001/XMLSchema" xmlns:p="http://schemas.microsoft.com/office/2006/metadata/properties" xmlns:ns2="6a8a1879-2f1b-4325-a42c-fbff335dad2b" targetNamespace="http://schemas.microsoft.com/office/2006/metadata/properties" ma:root="true" ma:fieldsID="85285c581c88ee0f1a4bee331162ab94" ns2:_="">
    <xsd:import namespace="6a8a1879-2f1b-4325-a42c-fbff335dad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a1879-2f1b-4325-a42c-fbff335dad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A4879-A52D-4359-868D-32EFF944AB94}"/>
</file>

<file path=customXml/itemProps2.xml><?xml version="1.0" encoding="utf-8"?>
<ds:datastoreItem xmlns:ds="http://schemas.openxmlformats.org/officeDocument/2006/customXml" ds:itemID="{E437DAB5-A96F-4348-847E-2BB8531010EA}"/>
</file>

<file path=customXml/itemProps3.xml><?xml version="1.0" encoding="utf-8"?>
<ds:datastoreItem xmlns:ds="http://schemas.openxmlformats.org/officeDocument/2006/customXml" ds:itemID="{F1775583-FC64-4043-8532-78B5EA03EE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2021-03-31T08:59:14Z</dcterms:created>
  <dcterms:modified xsi:type="dcterms:W3CDTF">2021-04-01T13:25:27Z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0x010100371770B0E80F30478935E887C291E462</vt:lpwstr>
  </property>
</Properties>
</file>