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URUNLER" sheetId="1" r:id="rId1"/>
    <sheet name="MUSTERILER" sheetId="2" r:id="rId2"/>
    <sheet name="SATIS" sheetId="3" r:id="rId3"/>
    <sheet name="RAPOR" sheetId="4" r:id="rId4"/>
  </sheets>
  <calcPr calcId="144525"/>
</workbook>
</file>

<file path=xl/comments1.xml><?xml version="1.0" encoding="utf-8"?>
<comments xmlns="http://schemas.openxmlformats.org/spreadsheetml/2006/main">
  <authors>
    <author>tc={B2B37E64-BE3E-440E-A98F-74D427C2F92D}</author>
    <author>tc={80259A45-3970-43F8-8EC5-4A7B9C21F4C1}</author>
  </authors>
  <commentList>
    <comment ref="H2" authorId="0">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satış tablosunda bu ürünle ilgili satılan ve onay_durumu "ONAYLANDI" olan miktarların toplamı burada görünecek. SUMIFS fonksiyonu kullanılabilir.</t>
        </r>
      </text>
    </comment>
    <comment ref="I2" authorId="1">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başlangıç stoğundan harcanan stok düşülerek bulunur.</t>
        </r>
      </text>
    </comment>
  </commentList>
</comments>
</file>

<file path=xl/comments2.xml><?xml version="1.0" encoding="utf-8"?>
<comments xmlns="http://schemas.openxmlformats.org/spreadsheetml/2006/main">
  <authors>
    <author>tc={A582B6EC-688A-4DC6-ADCF-5349D3C0147D}</author>
    <author>tc={88607BBD-FB5F-4BC5-97C4-135A47375E14}</author>
    <author>tc={25601B79-4F4D-4579-8003-DCD2AFCEAA50}</author>
    <author>tc={C7E112A2-99F6-4875-9AD6-18A4E2F80DF1}</author>
    <author>tc={92DFC0E2-02D7-4650-9C39-9BDB6E17B916}</author>
    <author>tc={E87C8EF3-45A0-491D-85F2-6735DCE63F82}</author>
  </authors>
  <commentList>
    <comment ref="F2" authorId="0">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VLOOKUP (Düşeyara) fonksiyonu ile müşteri tablosundan alınıp burada gösterilecek.</t>
        </r>
      </text>
    </comment>
    <comment ref="G2" authorId="1">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VLOOKUP (Düşeyara) fonksiyonu ile ürünler tablosundan alınıp burada gösterilecek.</t>
        </r>
      </text>
    </comment>
    <comment ref="H2" authorId="2">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VLOOKUP (Düşeyara) fonksiyonu ile ürünler tablosundan alınacak ayrıca buradaki miktar ile çarpılmış hali gösterilecek.</t>
        </r>
      </text>
    </comment>
    <comment ref="I2" authorId="3">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VLOOKUP (Düşeyara) fonksiyonu ile ürünler tablosundan kalan stok durumu buradaki miktardan büyük eşit ise "ONAYLANDI" değil ise  "YETERSİZ STOK" yazacak.</t>
        </r>
      </text>
    </comment>
    <comment ref="J2" authorId="4">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VLOOKUP (Düşeyara) fonksiyonu ile bulduğunuz  müşteriler tablosundaki kredi durumu buradaki tutardan büyük eşit ise "ONAYLANDI" değil ise  "YETERSİZ KREDİ" yazacak.</t>
        </r>
      </text>
    </comment>
    <comment ref="K2" authorId="5">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stokdurumu ve kredidurumu onaylandı ise "ONAYLANDI" herhangi birisi yetersiz ise "RED" yazacak.</t>
        </r>
      </text>
    </comment>
  </commentList>
</comments>
</file>

<file path=xl/comments3.xml><?xml version="1.0" encoding="utf-8"?>
<comments xmlns="http://schemas.openxmlformats.org/spreadsheetml/2006/main">
  <authors>
    <author>tc={BE4E296E-3FC5-43DD-B7C9-588CC000BE8B}</author>
  </authors>
  <commentList>
    <comment ref="A2" authorId="0">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CONCATENATE (BİRLEŞTİR) Fonksiyonu ile aşağıdaki örnekteki gibi bir rapor oluşturun. örnek içerisindeki değerleri ilgili satırdaki satış değerleri olsun.
eğer satış onaylandı ise şöyle yazılacak
"1.10.2020 tarihinde RÜZGAR EMİR BULUT isimli müşteri 5 adet Sehpa sipariş etti. Stok durumu ONAYLANDI, kredi durumu ONAYLANDI. Ürün müşteriye teslim edildi."
eğer satış onaylanmadı ise şöyle yazacak
"1.10.2020 tarihinde RÜZGAR EMİR BULUT isimli müşteri 5 adet Sehpa sipariş etti. Stok durumu YETERSİZ STOK, kredi durumu ONAYLANDI. Ürün müşteriye teslim edilmedi"</t>
        </r>
      </text>
    </comment>
  </commentList>
</comments>
</file>

<file path=xl/sharedStrings.xml><?xml version="1.0" encoding="utf-8"?>
<sst xmlns="http://schemas.openxmlformats.org/spreadsheetml/2006/main" count="48" uniqueCount="42">
  <si>
    <t>urun_id</t>
  </si>
  <si>
    <t>urun_adi</t>
  </si>
  <si>
    <t>en</t>
  </si>
  <si>
    <t>boy</t>
  </si>
  <si>
    <t>renk</t>
  </si>
  <si>
    <t>fiyat</t>
  </si>
  <si>
    <t>baslangıc_stok</t>
  </si>
  <si>
    <t>harcanan_stok</t>
  </si>
  <si>
    <t>kalan_stok</t>
  </si>
  <si>
    <t>Koltuk Takımı</t>
  </si>
  <si>
    <t>mavi</t>
  </si>
  <si>
    <t>Sehpa</t>
  </si>
  <si>
    <t>venge</t>
  </si>
  <si>
    <t>Dolap</t>
  </si>
  <si>
    <t>beyaz</t>
  </si>
  <si>
    <t>TV ünitesi</t>
  </si>
  <si>
    <t>gri</t>
  </si>
  <si>
    <t>Yatak/baza</t>
  </si>
  <si>
    <t>kavuniçi</t>
  </si>
  <si>
    <t>şifonyer</t>
  </si>
  <si>
    <t>masa</t>
  </si>
  <si>
    <t>Kitaplık</t>
  </si>
  <si>
    <t>musteri_id</t>
  </si>
  <si>
    <t>adi</t>
  </si>
  <si>
    <t>telefonu</t>
  </si>
  <si>
    <t>adresi</t>
  </si>
  <si>
    <t>kredisi</t>
  </si>
  <si>
    <t>ALEYNA ÖZTÜRK</t>
  </si>
  <si>
    <t>Maltepe</t>
  </si>
  <si>
    <t>RÜZGAR EMİR BULUT</t>
  </si>
  <si>
    <t>Bergama</t>
  </si>
  <si>
    <t>NEBİ RESUL ERKAN</t>
  </si>
  <si>
    <t>Kartepe</t>
  </si>
  <si>
    <t>satis_id</t>
  </si>
  <si>
    <t>miktar</t>
  </si>
  <si>
    <t>tarih</t>
  </si>
  <si>
    <t>musteri_adi</t>
  </si>
  <si>
    <t>tutar</t>
  </si>
  <si>
    <t>stok_durumu</t>
  </si>
  <si>
    <t>kredi_durumu</t>
  </si>
  <si>
    <t>onay_durumu</t>
  </si>
  <si>
    <t>SATIŞ RAPORU</t>
  </si>
</sst>
</file>

<file path=xl/styles.xml><?xml version="1.0" encoding="utf-8"?>
<styleSheet xmlns="http://schemas.openxmlformats.org/spreadsheetml/2006/main">
  <numFmts count="5">
    <numFmt numFmtId="176" formatCode="_ * #,##0.00_ ;_ * \-#,##0.00_ ;_ * &quot;-&quot;??_ ;_ @_ "/>
    <numFmt numFmtId="177" formatCode="_ * #,##0_ ;_ * \-#,##0_ ;_ * &quot;-&quot;_ ;_ @_ "/>
    <numFmt numFmtId="42" formatCode="_(&quot;$&quot;* #,##0_);_(&quot;$&quot;* \(#,##0\);_(&quot;$&quot;* &quot;-&quot;_);_(@_)"/>
    <numFmt numFmtId="44" formatCode="_(&quot;$&quot;* #,##0.00_);_(&quot;$&quot;* \(#,##0.00\);_(&quot;$&quot;* &quot;-&quot;??_);_(@_)"/>
    <numFmt numFmtId="178" formatCode="&quot;₺&quot;#,##0.00"/>
  </numFmts>
  <fonts count="23">
    <font>
      <sz val="11"/>
      <color theme="1"/>
      <name val="Calibri"/>
      <charset val="162"/>
      <scheme val="minor"/>
    </font>
    <font>
      <b/>
      <sz val="11"/>
      <color theme="1"/>
      <name val="Calibri"/>
      <charset val="134"/>
      <scheme val="minor"/>
    </font>
    <font>
      <sz val="11"/>
      <color theme="1"/>
      <name val="Calibri"/>
      <charset val="0"/>
      <scheme val="minor"/>
    </font>
    <font>
      <sz val="11"/>
      <color theme="1"/>
      <name val="Calibri"/>
      <charset val="134"/>
      <scheme val="minor"/>
    </font>
    <font>
      <sz val="11"/>
      <color theme="0"/>
      <name val="Calibri"/>
      <charset val="0"/>
      <scheme val="minor"/>
    </font>
    <font>
      <sz val="11"/>
      <color rgb="FF9C0006"/>
      <name val="Calibri"/>
      <charset val="0"/>
      <scheme val="minor"/>
    </font>
    <font>
      <sz val="11"/>
      <color rgb="FF3F3F76"/>
      <name val="Calibri"/>
      <charset val="0"/>
      <scheme val="minor"/>
    </font>
    <font>
      <u/>
      <sz val="11"/>
      <color rgb="FF0000FF"/>
      <name val="Calibri"/>
      <charset val="0"/>
      <scheme val="minor"/>
    </font>
    <font>
      <sz val="11"/>
      <color rgb="FF9C6500"/>
      <name val="Calibri"/>
      <charset val="0"/>
      <scheme val="minor"/>
    </font>
    <font>
      <u/>
      <sz val="11"/>
      <color rgb="FF800080"/>
      <name val="Calibri"/>
      <charset val="0"/>
      <scheme val="minor"/>
    </font>
    <font>
      <sz val="11"/>
      <color rgb="FFFA7D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b/>
      <sz val="11"/>
      <color rgb="FFFA7D00"/>
      <name val="Calibri"/>
      <charset val="0"/>
      <scheme val="minor"/>
    </font>
    <font>
      <sz val="11"/>
      <color rgb="FF006100"/>
      <name val="Calibri"/>
      <charset val="0"/>
      <scheme val="minor"/>
    </font>
    <font>
      <b/>
      <sz val="11"/>
      <color rgb="FF3F3F3F"/>
      <name val="Calibri"/>
      <charset val="0"/>
      <scheme val="minor"/>
    </font>
    <font>
      <b/>
      <sz val="11"/>
      <color theme="1"/>
      <name val="Calibri"/>
      <charset val="0"/>
      <scheme val="minor"/>
    </font>
    <font>
      <sz val="10"/>
      <name val="SimSun"/>
      <charset val="134"/>
    </font>
  </fonts>
  <fills count="34">
    <fill>
      <patternFill patternType="none"/>
    </fill>
    <fill>
      <patternFill patternType="gray125"/>
    </fill>
    <fill>
      <patternFill patternType="solid">
        <fgColor theme="3"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8"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8"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7" tint="0.599993896298105"/>
        <bgColor indexed="64"/>
      </patternFill>
    </fill>
    <fill>
      <patternFill patternType="solid">
        <fgColor theme="9"/>
        <bgColor indexed="64"/>
      </patternFill>
    </fill>
    <fill>
      <patternFill patternType="solid">
        <fgColor theme="8"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2" fillId="4" borderId="0" applyNumberFormat="0" applyBorder="0" applyAlignment="0" applyProtection="0">
      <alignment vertical="center"/>
    </xf>
    <xf numFmtId="176" fontId="3" fillId="0" borderId="0" applyFont="0" applyFill="0" applyBorder="0" applyAlignment="0" applyProtection="0">
      <alignment vertical="center"/>
    </xf>
    <xf numFmtId="177" fontId="3" fillId="0" borderId="0" applyFont="0" applyFill="0" applyBorder="0" applyAlignment="0" applyProtection="0">
      <alignment vertical="center"/>
    </xf>
    <xf numFmtId="42"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0" fontId="7" fillId="0" borderId="0" applyNumberFormat="0" applyFill="0" applyBorder="0" applyAlignment="0" applyProtection="0">
      <alignment vertical="center"/>
    </xf>
    <xf numFmtId="0" fontId="4" fillId="12" borderId="0" applyNumberFormat="0" applyBorder="0" applyAlignment="0" applyProtection="0">
      <alignment vertical="center"/>
    </xf>
    <xf numFmtId="0" fontId="9" fillId="0" borderId="0" applyNumberFormat="0" applyFill="0" applyBorder="0" applyAlignment="0" applyProtection="0">
      <alignment vertical="center"/>
    </xf>
    <xf numFmtId="0" fontId="11" fillId="14" borderId="4" applyNumberFormat="0" applyAlignment="0" applyProtection="0">
      <alignment vertical="center"/>
    </xf>
    <xf numFmtId="0" fontId="12" fillId="0" borderId="5" applyNumberFormat="0" applyFill="0" applyAlignment="0" applyProtection="0">
      <alignment vertical="center"/>
    </xf>
    <xf numFmtId="0" fontId="3" fillId="15" borderId="6" applyNumberFormat="0" applyFont="0" applyAlignment="0" applyProtection="0">
      <alignment vertical="center"/>
    </xf>
    <xf numFmtId="0" fontId="2" fillId="17" borderId="0" applyNumberFormat="0" applyBorder="0" applyAlignment="0" applyProtection="0">
      <alignment vertical="center"/>
    </xf>
    <xf numFmtId="0" fontId="13" fillId="0" borderId="0" applyNumberFormat="0" applyFill="0" applyBorder="0" applyAlignment="0" applyProtection="0">
      <alignment vertical="center"/>
    </xf>
    <xf numFmtId="0" fontId="2" fillId="18"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5"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6" fillId="8" borderId="2" applyNumberFormat="0" applyAlignment="0" applyProtection="0">
      <alignment vertical="center"/>
    </xf>
    <xf numFmtId="0" fontId="4" fillId="22" borderId="0" applyNumberFormat="0" applyBorder="0" applyAlignment="0" applyProtection="0">
      <alignment vertical="center"/>
    </xf>
    <xf numFmtId="0" fontId="19" fillId="20" borderId="0" applyNumberFormat="0" applyBorder="0" applyAlignment="0" applyProtection="0">
      <alignment vertical="center"/>
    </xf>
    <xf numFmtId="0" fontId="20" fillId="19" borderId="8" applyNumberFormat="0" applyAlignment="0" applyProtection="0">
      <alignment vertical="center"/>
    </xf>
    <xf numFmtId="0" fontId="2" fillId="3" borderId="0" applyNumberFormat="0" applyBorder="0" applyAlignment="0" applyProtection="0">
      <alignment vertical="center"/>
    </xf>
    <xf numFmtId="0" fontId="18" fillId="19" borderId="2" applyNumberFormat="0" applyAlignment="0" applyProtection="0">
      <alignment vertical="center"/>
    </xf>
    <xf numFmtId="0" fontId="10" fillId="0" borderId="3" applyNumberFormat="0" applyFill="0" applyAlignment="0" applyProtection="0">
      <alignment vertical="center"/>
    </xf>
    <xf numFmtId="0" fontId="21" fillId="0" borderId="9" applyNumberFormat="0" applyFill="0" applyAlignment="0" applyProtection="0">
      <alignment vertical="center"/>
    </xf>
    <xf numFmtId="0" fontId="5" fillId="7" borderId="0" applyNumberFormat="0" applyBorder="0" applyAlignment="0" applyProtection="0">
      <alignment vertical="center"/>
    </xf>
    <xf numFmtId="0" fontId="8" fillId="13" borderId="0" applyNumberFormat="0" applyBorder="0" applyAlignment="0" applyProtection="0">
      <alignment vertical="center"/>
    </xf>
    <xf numFmtId="0" fontId="4" fillId="23" borderId="0" applyNumberFormat="0" applyBorder="0" applyAlignment="0" applyProtection="0">
      <alignment vertical="center"/>
    </xf>
    <xf numFmtId="0" fontId="2" fillId="6" borderId="0" applyNumberFormat="0" applyBorder="0" applyAlignment="0" applyProtection="0">
      <alignment vertical="center"/>
    </xf>
    <xf numFmtId="0" fontId="4" fillId="11" borderId="0" applyNumberFormat="0" applyBorder="0" applyAlignment="0" applyProtection="0">
      <alignment vertical="center"/>
    </xf>
    <xf numFmtId="0" fontId="4" fillId="5" borderId="0" applyNumberFormat="0" applyBorder="0" applyAlignment="0" applyProtection="0">
      <alignment vertical="center"/>
    </xf>
    <xf numFmtId="0" fontId="2" fillId="25" borderId="0" applyNumberFormat="0" applyBorder="0" applyAlignment="0" applyProtection="0">
      <alignment vertical="center"/>
    </xf>
    <xf numFmtId="0" fontId="2" fillId="21" borderId="0" applyNumberFormat="0" applyBorder="0" applyAlignment="0" applyProtection="0">
      <alignment vertical="center"/>
    </xf>
    <xf numFmtId="0" fontId="4" fillId="29" borderId="0" applyNumberFormat="0" applyBorder="0" applyAlignment="0" applyProtection="0">
      <alignment vertical="center"/>
    </xf>
    <xf numFmtId="0" fontId="4" fillId="30" borderId="0" applyNumberFormat="0" applyBorder="0" applyAlignment="0" applyProtection="0">
      <alignment vertical="center"/>
    </xf>
    <xf numFmtId="0" fontId="2" fillId="16" borderId="0" applyNumberFormat="0" applyBorder="0" applyAlignment="0" applyProtection="0">
      <alignment vertical="center"/>
    </xf>
    <xf numFmtId="0" fontId="4" fillId="10"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4" fillId="27" borderId="0" applyNumberFormat="0" applyBorder="0" applyAlignment="0" applyProtection="0">
      <alignment vertical="center"/>
    </xf>
    <xf numFmtId="0" fontId="2" fillId="33" borderId="0" applyNumberFormat="0" applyBorder="0" applyAlignment="0" applyProtection="0">
      <alignment vertical="center"/>
    </xf>
    <xf numFmtId="0" fontId="4" fillId="9" borderId="0" applyNumberFormat="0" applyBorder="0" applyAlignment="0" applyProtection="0">
      <alignment vertical="center"/>
    </xf>
    <xf numFmtId="0" fontId="4" fillId="32" borderId="0" applyNumberFormat="0" applyBorder="0" applyAlignment="0" applyProtection="0">
      <alignment vertical="center"/>
    </xf>
    <xf numFmtId="0" fontId="2" fillId="24" borderId="0" applyNumberFormat="0" applyBorder="0" applyAlignment="0" applyProtection="0">
      <alignment vertical="center"/>
    </xf>
    <xf numFmtId="0" fontId="4" fillId="26" borderId="0" applyNumberFormat="0" applyBorder="0" applyAlignment="0" applyProtection="0">
      <alignment vertical="center"/>
    </xf>
  </cellStyleXfs>
  <cellXfs count="21">
    <xf numFmtId="0" fontId="0" fillId="0" borderId="0" xfId="0"/>
    <xf numFmtId="0" fontId="0" fillId="0" borderId="0" xfId="0" applyAlignment="1">
      <alignment wrapText="1"/>
    </xf>
    <xf numFmtId="0" fontId="0" fillId="2" borderId="1" xfId="0" applyFill="1" applyBorder="1" applyAlignment="1">
      <alignment wrapText="1"/>
    </xf>
    <xf numFmtId="1" fontId="0" fillId="0" borderId="0" xfId="0" applyNumberFormat="1"/>
    <xf numFmtId="58" fontId="0" fillId="0" borderId="0" xfId="0" applyNumberFormat="1"/>
    <xf numFmtId="178" fontId="0" fillId="0" borderId="0" xfId="0" applyNumberFormat="1"/>
    <xf numFmtId="0" fontId="0" fillId="0" borderId="1" xfId="0" applyBorder="1"/>
    <xf numFmtId="1" fontId="0" fillId="0" borderId="1" xfId="0" applyNumberFormat="1" applyBorder="1"/>
    <xf numFmtId="58" fontId="0" fillId="0" borderId="1" xfId="0" applyNumberFormat="1" applyBorder="1"/>
    <xf numFmtId="58" fontId="0" fillId="2" borderId="1" xfId="0" applyNumberFormat="1" applyFill="1" applyBorder="1"/>
    <xf numFmtId="178" fontId="0" fillId="2" borderId="1" xfId="0" applyNumberFormat="1" applyFill="1" applyBorder="1"/>
    <xf numFmtId="0" fontId="0" fillId="2" borderId="1" xfId="0" applyFill="1" applyBorder="1"/>
    <xf numFmtId="0" fontId="1" fillId="0" borderId="0" xfId="0" applyFont="1"/>
    <xf numFmtId="49" fontId="0" fillId="0" borderId="0" xfId="0" applyNumberFormat="1"/>
    <xf numFmtId="1" fontId="1" fillId="0" borderId="1" xfId="0" applyNumberFormat="1" applyFont="1" applyBorder="1"/>
    <xf numFmtId="49" fontId="1" fillId="0" borderId="1" xfId="0" applyNumberFormat="1" applyFont="1" applyBorder="1"/>
    <xf numFmtId="178" fontId="1" fillId="0" borderId="1" xfId="0" applyNumberFormat="1" applyFont="1" applyBorder="1"/>
    <xf numFmtId="0" fontId="1" fillId="2" borderId="1" xfId="0" applyFont="1" applyFill="1" applyBorder="1"/>
    <xf numFmtId="49" fontId="0" fillId="0" borderId="1" xfId="0" applyNumberFormat="1" applyBorder="1"/>
    <xf numFmtId="178" fontId="0" fillId="0" borderId="1" xfId="0" applyNumberFormat="1" applyBorder="1"/>
    <xf numFmtId="1" fontId="0" fillId="2" borderId="1" xfId="0" applyNumberFormat="1"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3.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
  <sheetViews>
    <sheetView tabSelected="1" zoomScale="160" zoomScaleNormal="160" workbookViewId="0">
      <selection activeCell="I2" sqref="I2:I9"/>
    </sheetView>
  </sheetViews>
  <sheetFormatPr defaultColWidth="9" defaultRowHeight="15"/>
  <cols>
    <col min="1" max="1" width="7.85714285714286" style="3" customWidth="1"/>
    <col min="2" max="2" width="12.7142857142857" style="13" customWidth="1"/>
    <col min="3" max="4" width="7" style="3" customWidth="1"/>
    <col min="5" max="5" width="7" style="13" customWidth="1"/>
    <col min="6" max="6" width="10.1428571428571" style="5" customWidth="1"/>
    <col min="7" max="7" width="14" style="3" customWidth="1"/>
    <col min="8" max="8" width="13.8571428571429" customWidth="1"/>
    <col min="9" max="9" width="10.4285714285714" customWidth="1"/>
  </cols>
  <sheetData>
    <row r="1" s="12" customFormat="1" spans="1:9">
      <c r="A1" s="14" t="s">
        <v>0</v>
      </c>
      <c r="B1" s="15" t="s">
        <v>1</v>
      </c>
      <c r="C1" s="14" t="s">
        <v>2</v>
      </c>
      <c r="D1" s="14" t="s">
        <v>3</v>
      </c>
      <c r="E1" s="15" t="s">
        <v>4</v>
      </c>
      <c r="F1" s="16" t="s">
        <v>5</v>
      </c>
      <c r="G1" s="14" t="s">
        <v>6</v>
      </c>
      <c r="H1" s="17" t="s">
        <v>7</v>
      </c>
      <c r="I1" s="17" t="s">
        <v>8</v>
      </c>
    </row>
    <row r="2" spans="1:9">
      <c r="A2" s="7">
        <v>100</v>
      </c>
      <c r="B2" s="18" t="s">
        <v>9</v>
      </c>
      <c r="C2" s="7">
        <v>80</v>
      </c>
      <c r="D2" s="7">
        <v>220</v>
      </c>
      <c r="E2" s="18" t="s">
        <v>10</v>
      </c>
      <c r="F2" s="19">
        <v>5600</v>
      </c>
      <c r="G2" s="7">
        <v>10</v>
      </c>
      <c r="H2" s="11">
        <f>SUMIFS(SATIS!D:D,SATIS!C:C,A2)</f>
        <v>2</v>
      </c>
      <c r="I2" s="20">
        <f>G2-H2</f>
        <v>8</v>
      </c>
    </row>
    <row r="3" spans="1:9">
      <c r="A3" s="7">
        <v>200</v>
      </c>
      <c r="B3" s="18" t="s">
        <v>11</v>
      </c>
      <c r="C3" s="7">
        <v>60</v>
      </c>
      <c r="D3" s="7">
        <v>60</v>
      </c>
      <c r="E3" s="18" t="s">
        <v>12</v>
      </c>
      <c r="F3" s="19">
        <v>250</v>
      </c>
      <c r="G3" s="7">
        <v>50</v>
      </c>
      <c r="H3" s="11">
        <f>SUMIFS(SATIS!D:D,SATIS!C:C,A3)</f>
        <v>5</v>
      </c>
      <c r="I3" s="20">
        <f t="shared" ref="I3:I9" si="0">G3-H3</f>
        <v>45</v>
      </c>
    </row>
    <row r="4" spans="1:9">
      <c r="A4" s="7">
        <v>300</v>
      </c>
      <c r="B4" s="18" t="s">
        <v>13</v>
      </c>
      <c r="C4" s="7">
        <v>180</v>
      </c>
      <c r="D4" s="7">
        <v>220</v>
      </c>
      <c r="E4" s="18" t="s">
        <v>14</v>
      </c>
      <c r="F4" s="19">
        <v>3300</v>
      </c>
      <c r="G4" s="7">
        <v>7</v>
      </c>
      <c r="H4" s="11">
        <f>SUMIFS(SATIS!D:D,SATIS!C:C,A4)</f>
        <v>0</v>
      </c>
      <c r="I4" s="20">
        <f t="shared" si="0"/>
        <v>7</v>
      </c>
    </row>
    <row r="5" spans="1:9">
      <c r="A5" s="7">
        <v>400</v>
      </c>
      <c r="B5" s="18" t="s">
        <v>15</v>
      </c>
      <c r="C5" s="7">
        <v>70</v>
      </c>
      <c r="D5" s="7">
        <v>140</v>
      </c>
      <c r="E5" s="18" t="s">
        <v>16</v>
      </c>
      <c r="F5" s="19">
        <v>2500</v>
      </c>
      <c r="G5" s="7">
        <v>4</v>
      </c>
      <c r="H5" s="11">
        <f>SUMIFS(SATIS!D:D,SATIS!C:C,A5)</f>
        <v>0</v>
      </c>
      <c r="I5" s="20">
        <f t="shared" si="0"/>
        <v>4</v>
      </c>
    </row>
    <row r="6" spans="1:9">
      <c r="A6" s="7">
        <v>500</v>
      </c>
      <c r="B6" s="18" t="s">
        <v>17</v>
      </c>
      <c r="C6" s="7">
        <v>80</v>
      </c>
      <c r="D6" s="7">
        <v>120</v>
      </c>
      <c r="E6" s="18" t="s">
        <v>18</v>
      </c>
      <c r="F6" s="19">
        <v>2100</v>
      </c>
      <c r="G6" s="7">
        <v>9</v>
      </c>
      <c r="H6" s="11">
        <f>SUMIFS(SATIS!D:D,SATIS!C:C,A6)</f>
        <v>0</v>
      </c>
      <c r="I6" s="20">
        <f t="shared" si="0"/>
        <v>9</v>
      </c>
    </row>
    <row r="7" spans="1:9">
      <c r="A7" s="7">
        <v>600</v>
      </c>
      <c r="B7" s="18" t="s">
        <v>19</v>
      </c>
      <c r="C7" s="7">
        <v>40</v>
      </c>
      <c r="D7" s="7">
        <v>60</v>
      </c>
      <c r="E7" s="18" t="s">
        <v>12</v>
      </c>
      <c r="F7" s="19">
        <v>200</v>
      </c>
      <c r="G7" s="7">
        <v>25</v>
      </c>
      <c r="H7" s="11">
        <f>SUMIFS(SATIS!D:D,SATIS!C:C,A7)</f>
        <v>0</v>
      </c>
      <c r="I7" s="20">
        <f t="shared" si="0"/>
        <v>25</v>
      </c>
    </row>
    <row r="8" spans="1:9">
      <c r="A8" s="7">
        <v>700</v>
      </c>
      <c r="B8" s="18" t="s">
        <v>20</v>
      </c>
      <c r="C8" s="7">
        <v>90</v>
      </c>
      <c r="D8" s="7">
        <v>110</v>
      </c>
      <c r="E8" s="18" t="s">
        <v>14</v>
      </c>
      <c r="F8" s="19">
        <v>900</v>
      </c>
      <c r="G8" s="7">
        <v>14</v>
      </c>
      <c r="H8" s="11">
        <f>SUMIFS(SATIS!D:D,SATIS!C:C,A8)</f>
        <v>22</v>
      </c>
      <c r="I8" s="20">
        <f t="shared" si="0"/>
        <v>-8</v>
      </c>
    </row>
    <row r="9" spans="1:9">
      <c r="A9" s="7">
        <v>800</v>
      </c>
      <c r="B9" s="18" t="s">
        <v>21</v>
      </c>
      <c r="C9" s="7">
        <v>100</v>
      </c>
      <c r="D9" s="7">
        <v>260</v>
      </c>
      <c r="E9" s="18" t="s">
        <v>16</v>
      </c>
      <c r="F9" s="19">
        <v>1400</v>
      </c>
      <c r="G9" s="7">
        <v>12</v>
      </c>
      <c r="H9" s="11">
        <f>SUMIFS(SATIS!D:D,SATIS!C:C,A9)</f>
        <v>4</v>
      </c>
      <c r="I9" s="20">
        <f t="shared" si="0"/>
        <v>8</v>
      </c>
    </row>
  </sheetData>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
  <sheetViews>
    <sheetView zoomScale="190" zoomScaleNormal="190" workbookViewId="0">
      <selection activeCell="E5" sqref="E5"/>
    </sheetView>
  </sheetViews>
  <sheetFormatPr defaultColWidth="9" defaultRowHeight="15" outlineLevelRow="3" outlineLevelCol="4"/>
  <cols>
    <col min="1" max="1" width="10.5714285714286" style="3" customWidth="1"/>
    <col min="2" max="2" width="19.4285714285714" customWidth="1"/>
    <col min="3" max="3" width="12.4285714285714" customWidth="1"/>
    <col min="5" max="5" width="10.4285714285714" style="5" customWidth="1"/>
  </cols>
  <sheetData>
    <row r="1" spans="1:5">
      <c r="A1" s="3" t="s">
        <v>22</v>
      </c>
      <c r="B1" t="s">
        <v>23</v>
      </c>
      <c r="C1" t="s">
        <v>24</v>
      </c>
      <c r="D1" t="s">
        <v>25</v>
      </c>
      <c r="E1" s="5" t="s">
        <v>26</v>
      </c>
    </row>
    <row r="2" spans="1:5">
      <c r="A2" s="3">
        <v>1000</v>
      </c>
      <c r="B2" t="s">
        <v>27</v>
      </c>
      <c r="C2">
        <v>5051111111</v>
      </c>
      <c r="D2" t="s">
        <v>28</v>
      </c>
      <c r="E2" s="5">
        <v>12000</v>
      </c>
    </row>
    <row r="3" spans="1:5">
      <c r="A3" s="3">
        <v>1200</v>
      </c>
      <c r="B3" t="s">
        <v>29</v>
      </c>
      <c r="C3">
        <v>5072222222</v>
      </c>
      <c r="D3" t="s">
        <v>30</v>
      </c>
      <c r="E3" s="5">
        <v>11000</v>
      </c>
    </row>
    <row r="4" spans="1:5">
      <c r="A4" s="3">
        <v>1300</v>
      </c>
      <c r="B4" t="s">
        <v>31</v>
      </c>
      <c r="C4">
        <v>5554444444</v>
      </c>
      <c r="D4" t="s">
        <v>32</v>
      </c>
      <c r="E4" s="5">
        <v>9000</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
  <sheetViews>
    <sheetView zoomScale="160" zoomScaleNormal="160" workbookViewId="0">
      <selection activeCell="I11" sqref="I11"/>
    </sheetView>
  </sheetViews>
  <sheetFormatPr defaultColWidth="9" defaultRowHeight="15" outlineLevelRow="6"/>
  <cols>
    <col min="1" max="1" width="7.71428571428571" customWidth="1"/>
    <col min="2" max="2" width="10.5714285714286" customWidth="1"/>
    <col min="3" max="3" width="7.85714285714286" customWidth="1"/>
    <col min="4" max="4" width="6.71428571428571" style="3" customWidth="1"/>
    <col min="5" max="5" width="11" style="4" customWidth="1"/>
    <col min="6" max="6" width="19.4285714285714" style="4" customWidth="1"/>
    <col min="7" max="7" width="12.7142857142857" style="4" customWidth="1"/>
    <col min="8" max="8" width="10.4285714285714" style="5" customWidth="1"/>
    <col min="9" max="9" width="13.8571428571429" customWidth="1"/>
    <col min="10" max="10" width="14.4285714285714" customWidth="1"/>
    <col min="11" max="11" width="14.5714285714286" customWidth="1"/>
  </cols>
  <sheetData>
    <row r="1" spans="1:11">
      <c r="A1" s="6" t="s">
        <v>33</v>
      </c>
      <c r="B1" s="6" t="s">
        <v>22</v>
      </c>
      <c r="C1" s="6" t="s">
        <v>0</v>
      </c>
      <c r="D1" s="7" t="s">
        <v>34</v>
      </c>
      <c r="E1" s="8" t="s">
        <v>35</v>
      </c>
      <c r="F1" s="9" t="s">
        <v>36</v>
      </c>
      <c r="G1" s="9" t="s">
        <v>1</v>
      </c>
      <c r="H1" s="10" t="s">
        <v>37</v>
      </c>
      <c r="I1" s="11" t="s">
        <v>38</v>
      </c>
      <c r="J1" s="11" t="s">
        <v>39</v>
      </c>
      <c r="K1" s="11" t="s">
        <v>40</v>
      </c>
    </row>
    <row r="2" spans="1:11">
      <c r="A2" s="6">
        <v>1</v>
      </c>
      <c r="B2" s="6">
        <v>1200</v>
      </c>
      <c r="C2" s="6">
        <v>200</v>
      </c>
      <c r="D2" s="7">
        <v>5</v>
      </c>
      <c r="E2" s="8">
        <v>44105</v>
      </c>
      <c r="F2" s="9" t="str">
        <f>VLOOKUP(B2,MUSTERILER!A:E,2,0)</f>
        <v>RÜZGAR EMİR BULUT</v>
      </c>
      <c r="G2" s="9" t="str">
        <f>VLOOKUP(C2,URUNLER!A:I,2,0)</f>
        <v>Sehpa</v>
      </c>
      <c r="H2" s="10">
        <f>D2*VLOOKUP(C2,URUNLER!A:I,6,0)</f>
        <v>1250</v>
      </c>
      <c r="I2" s="11" t="str">
        <f>IF(VLOOKUP(C2,URUNLER!A:I,9,0)&gt;=D2,"ONAYLANDI","YETERSİZ STOK")</f>
        <v>ONAYLANDI</v>
      </c>
      <c r="J2" s="11" t="str">
        <f>IF(VLOOKUP(B2,MUSTERILER!A:E,5,0)&gt;=H2,"ONAYLANDI","YETERSİZ KREDİ")</f>
        <v>ONAYLANDI</v>
      </c>
      <c r="K2" s="11" t="str">
        <f>IF(AND(I2="ONAYLANDI",J2="ONAYLANDI"),"ONAYLANDI","RED")</f>
        <v>ONAYLANDI</v>
      </c>
    </row>
    <row r="3" spans="1:11">
      <c r="A3" s="6">
        <v>2</v>
      </c>
      <c r="B3" s="7">
        <v>1000</v>
      </c>
      <c r="C3" s="6">
        <v>100</v>
      </c>
      <c r="D3" s="7">
        <v>2</v>
      </c>
      <c r="E3" s="8">
        <v>44106</v>
      </c>
      <c r="F3" s="9" t="str">
        <f>VLOOKUP(B3,MUSTERILER!A:E,2,0)</f>
        <v>ALEYNA ÖZTÜRK</v>
      </c>
      <c r="G3" s="9" t="str">
        <f>VLOOKUP(C3,URUNLER!A:I,2,0)</f>
        <v>Koltuk Takımı</v>
      </c>
      <c r="H3" s="10">
        <f>D3*VLOOKUP(C3,URUNLER!A:I,6,0)</f>
        <v>11200</v>
      </c>
      <c r="I3" s="11" t="str">
        <f>IF(VLOOKUP(C3,URUNLER!A:I,9,0)&gt;=D3,"ONAYLANDI","YETERSİZ STOK")</f>
        <v>ONAYLANDI</v>
      </c>
      <c r="J3" s="11" t="str">
        <f>IF(VLOOKUP(B3,MUSTERILER!A:E,5,0)&gt;=H3,"ONAYLANDI","YETERSİZ KREDİ")</f>
        <v>ONAYLANDI</v>
      </c>
      <c r="K3" s="11" t="str">
        <f>IF(AND(I3="ONAYLANDI",J3="ONAYLANDI"),"ONAYLANDI","RED")</f>
        <v>ONAYLANDI</v>
      </c>
    </row>
    <row r="4" spans="1:11">
      <c r="A4" s="6">
        <v>3</v>
      </c>
      <c r="B4" s="7">
        <v>1200</v>
      </c>
      <c r="C4" s="6">
        <v>700</v>
      </c>
      <c r="D4" s="7">
        <v>12</v>
      </c>
      <c r="E4" s="8">
        <v>44107</v>
      </c>
      <c r="F4" s="9" t="str">
        <f>VLOOKUP(B4,MUSTERILER!A:E,2,0)</f>
        <v>RÜZGAR EMİR BULUT</v>
      </c>
      <c r="G4" s="9" t="str">
        <f>VLOOKUP(C4,URUNLER!A:I,2,0)</f>
        <v>masa</v>
      </c>
      <c r="H4" s="10">
        <f>D4*VLOOKUP(C4,URUNLER!A:I,6,0)</f>
        <v>10800</v>
      </c>
      <c r="I4" s="11" t="str">
        <f>IF(VLOOKUP(C4,URUNLER!A:I,9,0)&gt;=D4,"ONAYLANDI","YETERSİZ STOK")</f>
        <v>YETERSİZ STOK</v>
      </c>
      <c r="J4" s="11" t="str">
        <f>IF(VLOOKUP(B4,MUSTERILER!A:E,5,0)&gt;=H4,"ONAYLANDI","YETERSİZ KREDİ")</f>
        <v>ONAYLANDI</v>
      </c>
      <c r="K4" s="11" t="str">
        <f>IF(AND(I4="ONAYLANDI",J4="ONAYLANDI"),"ONAYLANDI","RED")</f>
        <v>RED</v>
      </c>
    </row>
    <row r="5" spans="1:11">
      <c r="A5" s="6">
        <v>4</v>
      </c>
      <c r="B5" s="7">
        <v>1300</v>
      </c>
      <c r="C5" s="6">
        <v>800</v>
      </c>
      <c r="D5" s="7">
        <v>1</v>
      </c>
      <c r="E5" s="8">
        <v>44108</v>
      </c>
      <c r="F5" s="9" t="str">
        <f>VLOOKUP(B5,MUSTERILER!A:E,2,0)</f>
        <v>NEBİ RESUL ERKAN</v>
      </c>
      <c r="G5" s="9" t="str">
        <f>VLOOKUP(C5,URUNLER!A:I,2,0)</f>
        <v>Kitaplık</v>
      </c>
      <c r="H5" s="10">
        <f>D5*VLOOKUP(C5,URUNLER!A:I,6,0)</f>
        <v>1400</v>
      </c>
      <c r="I5" s="11" t="str">
        <f>IF(VLOOKUP(C5,URUNLER!A:I,9,0)&gt;=D5,"ONAYLANDI","YETERSİZ STOK")</f>
        <v>ONAYLANDI</v>
      </c>
      <c r="J5" s="11" t="str">
        <f>IF(VLOOKUP(B5,MUSTERILER!A:E,5,0)&gt;=H5,"ONAYLANDI","YETERSİZ KREDİ")</f>
        <v>ONAYLANDI</v>
      </c>
      <c r="K5" s="11" t="str">
        <f>IF(AND(I5="ONAYLANDI",J5="ONAYLANDI"),"ONAYLANDI","RED")</f>
        <v>ONAYLANDI</v>
      </c>
    </row>
    <row r="6" spans="1:11">
      <c r="A6" s="6">
        <v>5</v>
      </c>
      <c r="B6" s="7">
        <v>1300</v>
      </c>
      <c r="C6" s="6">
        <v>700</v>
      </c>
      <c r="D6" s="7">
        <v>10</v>
      </c>
      <c r="E6" s="8">
        <v>44109</v>
      </c>
      <c r="F6" s="9" t="str">
        <f>VLOOKUP(B6,MUSTERILER!A:E,2,0)</f>
        <v>NEBİ RESUL ERKAN</v>
      </c>
      <c r="G6" s="9" t="str">
        <f>VLOOKUP(C6,URUNLER!A:I,2,0)</f>
        <v>masa</v>
      </c>
      <c r="H6" s="10">
        <f>D6*VLOOKUP(C6,URUNLER!A:I,6,0)</f>
        <v>9000</v>
      </c>
      <c r="I6" s="11" t="str">
        <f>IF(VLOOKUP(C6,URUNLER!A:I,9,0)&gt;=D6,"ONAYLANDI","YETERSİZ STOK")</f>
        <v>YETERSİZ STOK</v>
      </c>
      <c r="J6" s="11" t="str">
        <f>IF(VLOOKUP(B6,MUSTERILER!A:E,5,0)&gt;=H6,"ONAYLANDI","YETERSİZ KREDİ")</f>
        <v>ONAYLANDI</v>
      </c>
      <c r="K6" s="11" t="str">
        <f>IF(AND(I6="ONAYLANDI",J6="ONAYLANDI"),"ONAYLANDI","RED")</f>
        <v>RED</v>
      </c>
    </row>
    <row r="7" spans="1:11">
      <c r="A7" s="6">
        <v>6</v>
      </c>
      <c r="B7" s="7">
        <v>1000</v>
      </c>
      <c r="C7" s="6">
        <v>800</v>
      </c>
      <c r="D7" s="7">
        <v>3</v>
      </c>
      <c r="E7" s="8">
        <v>44110</v>
      </c>
      <c r="F7" s="9" t="str">
        <f>VLOOKUP(B7,MUSTERILER!A:E,2,0)</f>
        <v>ALEYNA ÖZTÜRK</v>
      </c>
      <c r="G7" s="9" t="str">
        <f>VLOOKUP(C7,URUNLER!A:I,2,0)</f>
        <v>Kitaplık</v>
      </c>
      <c r="H7" s="10">
        <f>D7*VLOOKUP(C7,URUNLER!A:I,6,0)</f>
        <v>4200</v>
      </c>
      <c r="I7" s="11" t="str">
        <f>IF(VLOOKUP(C7,URUNLER!A:I,9,0)&gt;=D7,"ONAYLANDI","YETERSİZ STOK")</f>
        <v>ONAYLANDI</v>
      </c>
      <c r="J7" s="11" t="str">
        <f>IF(VLOOKUP(B7,MUSTERILER!A:E,5,0)&gt;=H7,"ONAYLANDI","YETERSİZ KREDİ")</f>
        <v>ONAYLANDI</v>
      </c>
      <c r="K7" s="11" t="str">
        <f>IF(AND(I7="ONAYLANDI",J7="ONAYLANDI"),"ONAYLANDI","RED")</f>
        <v>ONAYLANDI</v>
      </c>
    </row>
  </sheetData>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zoomScale="85" zoomScaleNormal="85" workbookViewId="0">
      <selection activeCell="A17" sqref="A17"/>
    </sheetView>
  </sheetViews>
  <sheetFormatPr defaultColWidth="9" defaultRowHeight="15" outlineLevelCol="3"/>
  <cols>
    <col min="1" max="1" width="94.1142857142857" style="1" customWidth="1"/>
    <col min="2" max="2" width="11.8571428571429" customWidth="1"/>
    <col min="3" max="3" width="9.42857142857143" customWidth="1"/>
  </cols>
  <sheetData>
    <row r="1" spans="1:1">
      <c r="A1" s="2" t="s">
        <v>41</v>
      </c>
    </row>
    <row r="2" ht="43.5" customHeight="1" spans="1:4">
      <c r="A2" s="2" t="str">
        <f>IF(SATIS!K2="ONAYLANDI",CONCATENATE(TEXT(SATIS!E2,"MM/DD/YYYY")," TARİHİNDE ",SATIS!F2,"İSİMLİ MÜŞTERİ ",SATIS!D2," ADET ",SATIS!G2," SİPARİŞETTİ."," STOK DURUMU ",SATIS!I2,"."," ÜRÜN MÜŞTERİYE TESLİM EDİLDİ."),CONCATENATE(SATIS!E2," TARİHİNDE ",SATIS!F2,"İSİMLİ MÜŞTERİ ",SATIS!D2," ADET ",SATIS!G2," SİPARİŞ ETTİ."," STOK DURUMU ",SATIS!I2,"."," ÜRÜN MÜŞTERİYE TESLİM EDİLMEDİ."))</f>
        <v>10/01/2020 TARİHİNDE RÜZGAR EMİR BULUTİSİMLİ MÜŞTERİ 5 ADET Sehpa SİPARİŞETTİ. STOK DURUMU ONAYLANDI. ÜRÜN MÜŞTERİYE TESLİM EDİLDİ.</v>
      </c>
      <c r="B2" s="1"/>
      <c r="C2" s="1"/>
      <c r="D2" s="1"/>
    </row>
    <row r="3" ht="43.5" customHeight="1" spans="1:2">
      <c r="A3" s="2" t="str">
        <f>IF(SATIS!K3="ONAYLANDI",CONCATENATE(TEXT(SATIS!E3,"MM/DD/YYYY")," TARİHİNDE ",SATIS!F3,"İSİMLİ MÜŞTERİ ",SATIS!D3," ADET ",SATIS!G3," SİPARİŞETTİ."," STOK DURUMU ",SATIS!I3,"."," ÜRÜN MÜŞTERİYE TESLİM EDİLDİ."),CONCATENATE(SATIS!E3," TARİHİNDE ",SATIS!F3,"İSİMLİ MÜŞTERİ ",SATIS!D3," ADET ",SATIS!G3," SİPARİŞ ETTİ."," STOK DURUMU ",SATIS!I3,"."," ÜRÜN MÜŞTERİYE TESLİM EDİLMEDİ."))</f>
        <v>10/02/2020 TARİHİNDE ALEYNA ÖZTÜRKİSİMLİ MÜŞTERİ 2 ADET Koltuk Takımı SİPARİŞETTİ. STOK DURUMU ONAYLANDI. ÜRÜN MÜŞTERİYE TESLİM EDİLDİ.</v>
      </c>
      <c r="B3" s="1"/>
    </row>
    <row r="4" ht="43.5" customHeight="1" spans="1:2">
      <c r="A4" s="2" t="str">
        <f>IF(SATIS!K4="ONAYLANDI",CONCATENATE(TEXT(SATIS!E4,"MM/DD/YYYY")," TARİHİNDE ",SATIS!F4,"İSİMLİ MÜŞTERİ ",SATIS!D4," ADET ",SATIS!G4," SİPARİŞETTİ."," STOK DURUMU ",SATIS!I4,"."," ÜRÜN MÜŞTERİYE TESLİM EDİLDİ."),CONCATENATE(SATIS!E4," TARİHİNDE ",SATIS!F4,"İSİMLİ MÜŞTERİ ",SATIS!D4," ADET ",SATIS!G4," SİPARİŞ ETTİ."," STOK DURUMU ",SATIS!I4,"."," ÜRÜN MÜŞTERİYE TESLİM EDİLMEDİ."))</f>
        <v>44107 TARİHİNDE RÜZGAR EMİR BULUTİSİMLİ MÜŞTERİ 12 ADET masa SİPARİŞ ETTİ. STOK DURUMU YETERSİZ STOK. ÜRÜN MÜŞTERİYE TESLİM EDİLMEDİ.</v>
      </c>
      <c r="B4" s="1"/>
    </row>
    <row r="5" ht="43.5" customHeight="1" spans="1:1">
      <c r="A5" s="2" t="str">
        <f>IF(SATIS!K5="ONAYLANDI",CONCATENATE(TEXT(SATIS!E5,"MM/DD/YYYY")," TARİHİNDE ",SATIS!F5,"İSİMLİ MÜŞTERİ ",SATIS!D5," ADET ",SATIS!G5," SİPARİŞETTİ."," STOK DURUMU ",SATIS!I5,"."," ÜRÜN MÜŞTERİYE TESLİM EDİLDİ."),CONCATENATE(SATIS!E5," TARİHİNDE ",SATIS!F5,"İSİMLİ MÜŞTERİ ",SATIS!D5," ADET ",SATIS!G5," SİPARİŞ ETTİ."," STOK DURUMU ",SATIS!I5,"."," ÜRÜN MÜŞTERİYE TESLİM EDİLMEDİ."))</f>
        <v>10/04/2020 TARİHİNDE NEBİ RESUL ERKANİSİMLİ MÜŞTERİ 1 ADET Kitaplık SİPARİŞETTİ. STOK DURUMU ONAYLANDI. ÜRÜN MÜŞTERİYE TESLİM EDİLDİ.</v>
      </c>
    </row>
    <row r="6" ht="43.5" customHeight="1" spans="1:1">
      <c r="A6" s="2" t="str">
        <f>IF(SATIS!K6="ONAYLANDI",CONCATENATE(TEXT(SATIS!E6,"MM/DD/YYYY")," TARİHİNDE ",SATIS!F6,"İSİMLİ MÜŞTERİ ",SATIS!D6," ADET ",SATIS!G6," SİPARİŞETTİ."," STOK DURUMU ",SATIS!I6,"."," ÜRÜN MÜŞTERİYE TESLİM EDİLDİ."),CONCATENATE(SATIS!E6," TARİHİNDE ",SATIS!F6,"İSİMLİ MÜŞTERİ ",SATIS!D6," ADET ",SATIS!G6," SİPARİŞ ETTİ."," STOK DURUMU ",SATIS!I6,"."," ÜRÜN MÜŞTERİYE TESLİM EDİLMEDİ."))</f>
        <v>44109 TARİHİNDE NEBİ RESUL ERKANİSİMLİ MÜŞTERİ 10 ADET masa SİPARİŞ ETTİ. STOK DURUMU YETERSİZ STOK. ÜRÜN MÜŞTERİYE TESLİM EDİLMEDİ.</v>
      </c>
    </row>
    <row r="7" ht="43.5" customHeight="1" spans="1:1">
      <c r="A7" s="2" t="str">
        <f>IF(SATIS!K7="ONAYLANDI",CONCATENATE(TEXT(SATIS!E7,"MM/DD/YYYY")," TARİHİNDE ",SATIS!F7,"İSİMLİ MÜŞTERİ ",SATIS!D7," ADET ",SATIS!G7," SİPARİŞETTİ."," STOK DURUMU ",SATIS!I7,"."," ÜRÜN MÜŞTERİYE TESLİM EDİLDİ."),CONCATENATE(SATIS!E7," TARİHİNDE ",SATIS!F7,"İSİMLİ MÜŞTERİ ",SATIS!D7," ADET ",SATIS!G7," SİPARİŞ ETTİ."," STOK DURUMU ",SATIS!I7,"."," ÜRÜN MÜŞTERİYE TESLİM EDİLMEDİ."))</f>
        <v>10/06/2020 TARİHİNDE ALEYNA ÖZTÜRKİSİMLİ MÜŞTERİ 3 ADET Kitaplık SİPARİŞETTİ. STOK DURUMU ONAYLANDI. ÜRÜN MÜŞTERİYE TESLİM EDİLDİ.</v>
      </c>
    </row>
    <row r="8" spans="1:1">
      <c r="A8" s="2" t="str">
        <f>IF(SATIS!K8="ONAYLANDI",CONCATENATE(TEXT(SATIS!E8,"MM/DD/YYYY")," TARİHİNDE ",SATIS!F8,"İSİMLİ MÜŞTERİ ",SATIS!D8," ADET ",SATIS!G8," SİPARİŞETTİ."," STOK DURUMU ",SATIS!I8,"."," ÜRÜN MÜŞTERİYE TESLİM EDİLDİ."),CONCATENATE(SATIS!E8," TARİHİNDE ",SATIS!F8,"İSİMLİ MÜŞTERİ ",SATIS!D8," ADET ",SATIS!G8," SİPARİŞ ETTİ."," STOK DURUMU ",SATIS!I8,"."," ÜRÜN MÜŞTERİYE TESLİM EDİLMEDİ."))</f>
        <v> TARİHİNDE İSİMLİ MÜŞTERİ  ADET  SİPARİŞ ETTİ. STOK DURUMU . ÜRÜN MÜŞTERİYE TESLİM EDİLMEDİ.</v>
      </c>
    </row>
    <row r="9" spans="1:1">
      <c r="A9" s="2" t="str">
        <f>IF(SATIS!K9="ONAYLANDI",CONCATENATE(TEXT(SATIS!E9,"MM/DD/YYYY")," TARİHİNDE ",SATIS!F9,"İSİMLİ MÜŞTERİ ",SATIS!D9," ADET ",SATIS!G9," SİPARİŞETTİ."," STOK DURUMU ",SATIS!I9,"."," ÜRÜN MÜŞTERİYE TESLİM EDİLDİ."),CONCATENATE(SATIS!E9," TARİHİNDE ",SATIS!F9,"İSİMLİ MÜŞTERİ ",SATIS!D9," ADET ",SATIS!G9," SİPARİŞ ETTİ."," STOK DURUMU ",SATIS!I9,"."," ÜRÜN MÜŞTERİYE TESLİM EDİLMEDİ."))</f>
        <v> TARİHİNDE İSİMLİ MÜŞTERİ  ADET  SİPARİŞ ETTİ. STOK DURUMU . ÜRÜN MÜŞTERİYE TESLİM EDİLMEDİ.</v>
      </c>
    </row>
    <row r="10" spans="1:1">
      <c r="A10" s="2" t="str">
        <f>IF(SATIS!K10="ONAYLANDI",CONCATENATE(TEXT(SATIS!E10,"MM/DD/YYYY")," TARİHİNDE ",SATIS!F10,"İSİMLİ MÜŞTERİ ",SATIS!D10," ADET ",SATIS!G10," SİPARİŞETTİ."," STOK DURUMU ",SATIS!I10,"."," ÜRÜN MÜŞTERİYE TESLİM EDİLDİ."),CONCATENATE(SATIS!E10," TARİHİNDE ",SATIS!F10,"İSİMLİ MÜŞTERİ ",SATIS!D10," ADET ",SATIS!G10," SİPARİŞ ETTİ."," STOK DURUMU ",SATIS!I10,"."," ÜRÜN MÜŞTERİYE TESLİM EDİLMEDİ."))</f>
        <v> TARİHİNDE İSİMLİ MÜŞTERİ  ADET  SİPARİŞ ETTİ. STOK DURUMU . ÜRÜN MÜŞTERİYE TESLİM EDİLMEDİ.</v>
      </c>
    </row>
    <row r="11" spans="1:1">
      <c r="A11" s="2" t="str">
        <f>IF(SATIS!K11="ONAYLANDI",CONCATENATE(TEXT(SATIS!E11,"MM/DD/YYYY")," TARİHİNDE ",SATIS!F11,"İSİMLİ MÜŞTERİ ",SATIS!D11," ADET ",SATIS!G11," SİPARİŞETTİ."," STOK DURUMU ",SATIS!I11,"."," ÜRÜN MÜŞTERİYE TESLİM EDİLDİ."),CONCATENATE(SATIS!E11," TARİHİNDE ",SATIS!F11,"İSİMLİ MÜŞTERİ ",SATIS!D11," ADET ",SATIS!G11," SİPARİŞ ETTİ."," STOK DURUMU ",SATIS!I11,"."," ÜRÜN MÜŞTERİYE TESLİM EDİLMEDİ."))</f>
        <v> TARİHİNDE İSİMLİ MÜŞTERİ  ADET  SİPARİŞ ETTİ. STOK DURUMU . ÜRÜN MÜŞTERİYE TESLİM EDİLMEDİ.</v>
      </c>
    </row>
    <row r="12" spans="1:1">
      <c r="A12" s="2" t="str">
        <f>IF(SATIS!K12="ONAYLANDI",CONCATENATE(TEXT(SATIS!E12,"MM/DD/YYYY")," TARİHİNDE ",SATIS!F12,"İSİMLİ MÜŞTERİ ",SATIS!D12," ADET ",SATIS!G12," SİPARİŞETTİ."," STOK DURUMU ",SATIS!I12,"."," ÜRÜN MÜŞTERİYE TESLİM EDİLDİ."),CONCATENATE(SATIS!E12," TARİHİNDE ",SATIS!F12,"İSİMLİ MÜŞTERİ ",SATIS!D12," ADET ",SATIS!G12," SİPARİŞ ETTİ."," STOK DURUMU ",SATIS!I12,"."," ÜRÜN MÜŞTERİYE TESLİM EDİLMEDİ."))</f>
        <v> TARİHİNDE İSİMLİ MÜŞTERİ  ADET  SİPARİŞ ETTİ. STOK DURUMU . ÜRÜN MÜŞTERİYE TESLİM EDİLMEDİ.</v>
      </c>
    </row>
    <row r="13" spans="1:1">
      <c r="A13" s="2" t="str">
        <f>IF(SATIS!K13="ONAYLANDI",CONCATENATE(TEXT(SATIS!E13,"MM/DD/YYYY")," TARİHİNDE ",SATIS!F13,"İSİMLİ MÜŞTERİ ",SATIS!D13," ADET ",SATIS!G13," SİPARİŞETTİ."," STOK DURUMU ",SATIS!I13,"."," ÜRÜN MÜŞTERİYE TESLİM EDİLDİ."),CONCATENATE(SATIS!E13," TARİHİNDE ",SATIS!F13,"İSİMLİ MÜŞTERİ ",SATIS!D13," ADET ",SATIS!G13," SİPARİŞ ETTİ."," STOK DURUMU ",SATIS!I13,"."," ÜRÜN MÜŞTERİYE TESLİM EDİLMEDİ."))</f>
        <v> TARİHİNDE İSİMLİ MÜŞTERİ  ADET  SİPARİŞ ETTİ. STOK DURUMU . ÜRÜN MÜŞTERİYE TESLİM EDİLMEDİ.</v>
      </c>
    </row>
    <row r="14" spans="1:1">
      <c r="A14" s="2" t="str">
        <f>IF(SATIS!K14="ONAYLANDI",CONCATENATE(TEXT(SATIS!E14,"MM/DD/YYYY")," TARİHİNDE ",SATIS!F14,"İSİMLİ MÜŞTERİ ",SATIS!D14," ADET ",SATIS!G14," SİPARİŞETTİ."," STOK DURUMU ",SATIS!I14,"."," ÜRÜN MÜŞTERİYE TESLİM EDİLDİ."),CONCATENATE(SATIS!E14," TARİHİNDE ",SATIS!F14,"İSİMLİ MÜŞTERİ ",SATIS!D14," ADET ",SATIS!G14," SİPARİŞ ETTİ."," STOK DURUMU ",SATIS!I14,"."," ÜRÜN MÜŞTERİYE TESLİM EDİLMEDİ."))</f>
        <v> TARİHİNDE İSİMLİ MÜŞTERİ  ADET  SİPARİŞ ETTİ. STOK DURUMU . ÜRÜN MÜŞTERİYE TESLİM EDİLMEDİ.</v>
      </c>
    </row>
  </sheetData>
  <pageMargins left="0.7" right="0.7" top="0.75" bottom="0.75" header="0.3" footer="0.3"/>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c t : c o n t e n t T y p e S c h e m a   c t : _ = " "   m a : _ = " "   m a : c o n t e n t T y p e N a m e = " D o c u m e n t "   m a : c o n t e n t T y p e I D = " 0 x 0 1 0 1 0 0 C 9 4 A 9 2 C 2 0 E C F 7 A 4 F 8 0 5 B 4 6 6 0 8 B F B D 2 8 4 "   m a : c o n t e n t T y p e V e r s i o n = " 2 "   m a : c o n t e n t T y p e D e s c r i p t i o n = " C r e a t e   a   n e w   d o c u m e n t . "   m a : c o n t e n t T y p e S c o p e = " "   m a : v e r s i o n I D = " 0 1 5 9 6 0 2 f f 5 b b b 8 8 4 0 4 2 d f 9 8 5 8 d e c 6 d d d "   x m l n s : c t = " h t t p : / / s c h e m a s . m i c r o s o f t . c o m / o f f i c e / 2 0 0 6 / m e t a d a t a / c o n t e n t T y p e "   x m l n s : m a = " h t t p : / / s c h e m a s . m i c r o s o f t . c o m / o f f i c e / 2 0 0 6 / m e t a d a t a / p r o p e r t i e s / m e t a A t t r i b u t e s " >  
 < x s d : s c h e m a   t a r g e t N a m e s p a c e = " h t t p : / / s c h e m a s . m i c r o s o f t . c o m / o f f i c e / 2 0 0 6 / m e t a d a t a / p r o p e r t i e s "   m a : r o o t = " t r u e "   m a : f i e l d s I D = " 5 b b a 5 f e 5 6 1 9 e 0 e 2 4 5 5 e f c d c 1 3 e 0 6 9 7 9 b "   n s 2 : _ = " "   n s 3 : _ = " "   x m l n s : x s d = " h t t p : / / w w w . w 3 . o r g / 2 0 0 1 / X M L S c h e m a "   x m l n s : p = " h t t p : / / s c h e m a s . m i c r o s o f t . c o m / o f f i c e / 2 0 0 6 / m e t a d a t a / p r o p e r t i e s "   x m l n s : n s 2 = " h t t p : / / s c h e m a s . m i c r o s o f t . c o m / s h a r e p o i n t / v 3 / f i e l d s "   x m l n s : n s 3 = " e 4 f 6 2 f c 4 - 0 3 e 7 - 4 f 8 4 - 9 3 d 7 - 7 2 e 3 2 2 c d a 1 6 a " >  
 < x s d : i m p o r t   n a m e s p a c e = " h t t p : / / s c h e m a s . m i c r o s o f t . c o m / s h a r e p o i n t / v 3 / f i e l d s " / >  
 < x s d : i m p o r t   n a m e s p a c e = " e 4 f 6 2 f c 4 - 0 3 e 7 - 4 f 8 4 - 9 3 d 7 - 7 2 e 3 2 2 c d a 1 6 a " / >  
 < x s d : e l e m e n t   n a m e = " p r o p e r t i e s " >  
 < x s d : c o m p l e x T y p e >  
 < x s d : s e q u e n c e >  
 < x s d : e l e m e n t   n a m e = " d o c u m e n t M a n a g e m e n t " >  
 < x s d : c o m p l e x T y p e >  
 < x s d : a l l >  
 < x s d : e l e m e n t   r e f = " n s 2 : _ D C D a t e M o d i f i e d "   m i n O c c u r s = " 0 " / >  
 < x s d : e l e m e n t   r e f = " n s 3 : T a r g e t _ x 0 0 2 0 _ A u d i e n c e s "   m i n O c c u r s = " 0 " / >  
 < / x s d : a l l >  
 < / x s d : c o m p l e x T y p e >  
 < / x s d : e l e m e n t >  
 < / x s d : s e q u e n c e >  
 < / x s d : c o m p l e x T y p e >  
 < / x s d : e l e m e n t >  
 < / x s d : s c h e m a >  
 < x s d : s c h e m a   t a r g e t N a m e s p a c e = " h t t p : / / s c h e m a s . m i c r o s o f t . c o m / s h a r e p o i n t / v 3 / f i e l d s "   e l e m e n t F o r m D e f a u l t = " q u a l i f i e d "   x m l n s : x s d = " h t t p : / / w w w . w 3 . o r g / 2 0 0 1 / X M L S c h e m a "   x m l n s : d m s = " h t t p : / / s c h e m a s . m i c r o s o f t . c o m / o f f i c e / 2 0 0 6 / d o c u m e n t M a n a g e m e n t / t y p e s " >  
 < x s d : i m p o r t   n a m e s p a c e = " h t t p : / / s c h e m a s . m i c r o s o f t . c o m / o f f i c e / 2 0 0 6 / d o c u m e n t M a n a g e m e n t / t y p e s " / >  
 < x s d : e l e m e n t   n a m e = " _ D C D a t e M o d i f i e d "   m a : i n d e x = " 8 "   n i l l a b l e = " t r u e "   m a : d i s p l a y N a m e = " D a t e   M o d i f i e d "   m a : d e s c r i p t i o n = " T h e   d a t e   o n   w h i c h   t h i s   r e s o u r c e   w a s   l a s t   m o d i f i e d "   m a : f o r m a t = " D a t e T i m e "   m a : i n t e r n a l N a m e = " _ D C D a t e M o d i f i e d " >  
 < x s d : s i m p l e T y p e >  
 < x s d : r e s t r i c t i o n   b a s e = " d m s : D a t e T i m e " / >  
 < / x s d : s i m p l e T y p e >  
 < / x s d : e l e m e n t >  
 < / x s d : s c h e m a >  
 < x s d : s c h e m a   t a r g e t N a m e s p a c e = " e 4 f 6 2 f c 4 - 0 3 e 7 - 4 f 8 4 - 9 3 d 7 - 7 2 e 3 2 2 c d a 1 6 a "   e l e m e n t F o r m D e f a u l t = " q u a l i f i e d "   x m l n s : x s d = " h t t p : / / w w w . w 3 . o r g / 2 0 0 1 / X M L S c h e m a "   x m l n s : d m s = " h t t p : / / s c h e m a s . m i c r o s o f t . c o m / o f f i c e / 2 0 0 6 / d o c u m e n t M a n a g e m e n t / t y p e s " >  
 < x s d : i m p o r t   n a m e s p a c e = " h t t p : / / s c h e m a s . m i c r o s o f t . c o m / o f f i c e / 2 0 0 6 / d o c u m e n t M a n a g e m e n t / t y p e s " / >  
 < x s d : e l e m e n t   n a m e = " T a r g e t _ x 0 0 2 0 _ A u d i e n c e s "   m a : i n d e x = " 9 "   n i l l a b l e = " t r u e "   m a : d i s p l a y N a m e = " T a r g e t   A u d i e n c e s "   m a : i n t e r n a l N a m e = " T a r g e t _ x 0 0 2 0 _ A u d i e n c e s " >  
 < x s d : s i m p l e T y p e >  
 < x s d : r e s t r i c t i o n   b a s e = " d m s : U n k n o w 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o f f i c e / i n t e r n a l / 2 0 0 5 / i n t e r n a l D o c u m e n t a t i o n " > 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m a : r e a d O n l y = " t r u 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l a s t P r i n t e d "   m i n O c c u r s = " 0 "   m a x O c c u r s = " 1 "   t y p e = " x s d : d a t e T i m e " / >  
 < x s d : e l e m e n t   n a m e = " c o n t e n t S t a t u s "   m i n O c c u r s = " 0 "   m a x O c c u r s = " 1 "   t y p e = " x s d : s t r i n g " / >  
 < / x s d : a l l >  
 < / x s d : c o m p l e x T y p e >  
 < / x s d : s c h e m a >  
 < / c t : c o n t e n t T y p e S c h e m a > 
</file>

<file path=customXml/item3.xml>��< ? x m l   v e r s i o n = " 1 . 0 " ? > < p : p r o p e r t i e s   x m l n s : p = " h t t p : / / s c h e m a s . m i c r o s o f t . c o m / o f f i c e / 2 0 0 6 / m e t a d a t a / p r o p e r t i e s "   x m l n s : x s i = " h t t p : / / w w w . w 3 . o r g / 2 0 0 1 / X M L S c h e m a - i n s t a n c e "   x m l n s : p c = " h t t p : / / s c h e m a s . m i c r o s o f t . c o m / o f f i c e / i n f o p a t h / 2 0 0 7 / P a r t n e r C o n t r o l s " > < d o c u m e n t M a n a g e m e n t > < _ D C D a t e M o d i f i e d   x m l n s = " h t t p : / / s c h e m a s . m i c r o s o f t . c o m / s h a r e p o i n t / v 3 / f i e l d s "   x s i : n i l = " t r u e " / > < T a r g e t _ x 0 0 2 0 _ A u d i e n c e s   x m l n s = " e 4 f 6 2 f c 4 - 0 3 e 7 - 4 f 8 4 - 9 3 d 7 - 7 2 e 3 2 2 c d a 1 6 a "   x s i : n i l = " t r u e " / > < / d o c u m e n t M a n a g e m e n t > < / p : p r o p e r t i e s > 
</file>

<file path=customXml/itemProps1.xml><?xml version="1.0" encoding="utf-8"?>
<ds:datastoreItem xmlns:ds="http://schemas.openxmlformats.org/officeDocument/2006/customXml" ds:itemID="{ABAB4822-5604-470B-ADCB-47FFBFFC7310}">
  <ds:schemaRefs/>
</ds:datastoreItem>
</file>

<file path=customXml/itemProps2.xml><?xml version="1.0" encoding="utf-8"?>
<ds:datastoreItem xmlns:ds="http://schemas.openxmlformats.org/officeDocument/2006/customXml" ds:itemID="{43D304FD-1351-43DE-9187-25E7C355C3EB}">
  <ds:schemaRefs/>
</ds:datastoreItem>
</file>

<file path=customXml/itemProps3.xml><?xml version="1.0" encoding="utf-8"?>
<ds:datastoreItem xmlns:ds="http://schemas.openxmlformats.org/officeDocument/2006/customXml" ds:itemID="{87EF0EE9-3298-4516-A49F-B164625D6930}">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URUNLER</vt:lpstr>
      <vt:lpstr>MUSTERILER</vt:lpstr>
      <vt:lpstr>SATIS</vt:lpstr>
      <vt:lpstr>RAPOR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M.Zahid Gurbuz</dc:creator>
  <cp:lastModifiedBy>Demir</cp:lastModifiedBy>
  <dcterms:created xsi:type="dcterms:W3CDTF">2020-10-23T08:08:00Z</dcterms:created>
  <dcterms:modified xsi:type="dcterms:W3CDTF">2021-12-07T12:11:23Z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0x010100C94A92C20ECF7A4F805B46608BFBD284</vt:lpwstr>
  </property>
  <property fmtid="{D5CDD505-2E9C-101B-9397-08002B2CF9AE}" pid="3" name="ICV">
    <vt:lpwstr>9D8696B1A01C4D46B0657D0392B60935</vt:lpwstr>
  </property>
  <property fmtid="{D5CDD505-2E9C-101B-9397-08002B2CF9AE}" pid="4" name="KSOProductBuildVer">
    <vt:lpwstr>1033-11.2.0.10382</vt:lpwstr>
  </property>
</Properties>
</file>