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13C3E82B-2A21-8E4B-B2A8-FC86425DA2DF}" xr6:coauthVersionLast="47" xr6:coauthVersionMax="47" xr10:uidLastSave="{00000000-0000-0000-0000-000000000000}"/>
  <bookViews>
    <workbookView xWindow="-14400" yWindow="-28300" windowWidth="24340" windowHeight="17280" firstSheet="38" activeTab="40" xr2:uid="{E52518C7-8DD5-AD46-A1C1-264D8EFEEDDD}"/>
    <workbookView xWindow="0" yWindow="686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3" i="48" l="1"/>
  <c r="O13" i="48"/>
  <c r="N13" i="48"/>
  <c r="M13" i="48"/>
  <c r="L13" i="48"/>
  <c r="K13" i="48"/>
  <c r="J13" i="48"/>
  <c r="I13" i="48"/>
  <c r="H13" i="48"/>
  <c r="G13" i="48"/>
  <c r="F13" i="48"/>
  <c r="E13" i="48"/>
  <c r="P7" i="48"/>
  <c r="O7" i="48"/>
  <c r="N7" i="48"/>
  <c r="M7" i="48"/>
  <c r="L7" i="48"/>
  <c r="K7" i="48"/>
  <c r="J7" i="48"/>
  <c r="I7" i="48"/>
  <c r="H7" i="48"/>
  <c r="G7" i="48"/>
  <c r="F7" i="48"/>
  <c r="E7" i="48"/>
  <c r="P8" i="48"/>
  <c r="O8" i="48"/>
  <c r="N8" i="48"/>
  <c r="M8" i="48"/>
  <c r="L8" i="48"/>
  <c r="K8" i="48"/>
  <c r="J8" i="48"/>
  <c r="I8" i="48"/>
  <c r="H8" i="48"/>
  <c r="G8" i="48"/>
  <c r="F8" i="48"/>
  <c r="E8" i="48"/>
  <c r="P5" i="48"/>
  <c r="O5" i="48"/>
  <c r="N5" i="48"/>
  <c r="M5" i="48"/>
  <c r="L5" i="48"/>
  <c r="K5" i="48"/>
  <c r="J5" i="48"/>
  <c r="I5" i="48"/>
  <c r="H5" i="48"/>
  <c r="G5" i="48"/>
  <c r="F5" i="48"/>
  <c r="E5" i="48"/>
  <c r="B8" i="48"/>
  <c r="B7" i="48"/>
  <c r="P6" i="48"/>
  <c r="O6" i="48"/>
  <c r="N6" i="48"/>
  <c r="M6" i="48"/>
  <c r="L6" i="48"/>
  <c r="K6" i="48"/>
  <c r="J6" i="48"/>
  <c r="I6" i="48"/>
  <c r="H6" i="48"/>
  <c r="G6" i="48"/>
  <c r="F6" i="48"/>
  <c r="E6" i="48"/>
  <c r="B80" i="48"/>
  <c r="P75" i="48"/>
  <c r="O75" i="48"/>
  <c r="N75" i="48"/>
  <c r="M75" i="48"/>
  <c r="L75" i="48"/>
  <c r="K75" i="48"/>
  <c r="J75" i="48"/>
  <c r="I75" i="48"/>
  <c r="H75" i="48"/>
  <c r="G75" i="48"/>
  <c r="F75" i="48"/>
  <c r="E75" i="48"/>
  <c r="B74" i="48"/>
  <c r="B76" i="48" s="1"/>
  <c r="B70" i="48"/>
  <c r="B73" i="48" s="1"/>
  <c r="B71" i="48"/>
  <c r="B79" i="48" s="1"/>
  <c r="P69" i="48"/>
  <c r="O69" i="48"/>
  <c r="N69" i="48"/>
  <c r="M69" i="48"/>
  <c r="L69" i="48"/>
  <c r="K69" i="48"/>
  <c r="J69" i="48"/>
  <c r="I69" i="48"/>
  <c r="H69" i="48"/>
  <c r="G69" i="48"/>
  <c r="F69" i="48"/>
  <c r="E69" i="48"/>
  <c r="E59" i="48"/>
  <c r="B58" i="48"/>
  <c r="B57" i="48"/>
  <c r="P51" i="48"/>
  <c r="O51" i="48"/>
  <c r="N51" i="48"/>
  <c r="M51" i="48"/>
  <c r="L51" i="48"/>
  <c r="K51" i="48"/>
  <c r="J51" i="48"/>
  <c r="I51" i="48"/>
  <c r="H51" i="48"/>
  <c r="G51" i="48"/>
  <c r="F51" i="48"/>
  <c r="E51" i="48"/>
  <c r="P49" i="48"/>
  <c r="P59" i="48" s="1"/>
  <c r="O49" i="48"/>
  <c r="O59" i="48" s="1"/>
  <c r="N49" i="48"/>
  <c r="N59" i="48" s="1"/>
  <c r="M49" i="48"/>
  <c r="M60" i="48" s="1"/>
  <c r="L49" i="48"/>
  <c r="L60" i="48" s="1"/>
  <c r="K49" i="48"/>
  <c r="K50" i="48" s="1"/>
  <c r="J49" i="48"/>
  <c r="J58" i="48" s="1"/>
  <c r="I49" i="48"/>
  <c r="I59" i="48" s="1"/>
  <c r="H49" i="48"/>
  <c r="H59" i="48" s="1"/>
  <c r="G49" i="48"/>
  <c r="G59" i="48" s="1"/>
  <c r="F49" i="48"/>
  <c r="F60" i="48" s="1"/>
  <c r="E49" i="48"/>
  <c r="E60" i="48" s="1"/>
  <c r="B47" i="48"/>
  <c r="BL81" i="48"/>
  <c r="BK81" i="48"/>
  <c r="BJ81" i="48"/>
  <c r="BI81" i="48"/>
  <c r="BH81" i="48"/>
  <c r="BG81" i="48"/>
  <c r="BF81" i="48"/>
  <c r="BE81" i="48"/>
  <c r="BD81" i="48"/>
  <c r="BC81" i="48"/>
  <c r="BB81" i="48"/>
  <c r="BA81" i="48"/>
  <c r="AZ81" i="48"/>
  <c r="AY81" i="48"/>
  <c r="AX81" i="48"/>
  <c r="AW81" i="48"/>
  <c r="AV81" i="48"/>
  <c r="AU81" i="48"/>
  <c r="AT81" i="48"/>
  <c r="AS81" i="48"/>
  <c r="AR81" i="48"/>
  <c r="AQ81" i="48"/>
  <c r="AP81" i="48"/>
  <c r="AO81" i="48"/>
  <c r="AN81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BL77" i="48"/>
  <c r="BK77" i="48"/>
  <c r="BJ77" i="48"/>
  <c r="BI77" i="48"/>
  <c r="BH77" i="48"/>
  <c r="BG77" i="48"/>
  <c r="BF77" i="48"/>
  <c r="BE77" i="48"/>
  <c r="BD77" i="48"/>
  <c r="BB77" i="48"/>
  <c r="BA77" i="48"/>
  <c r="AZ77" i="48"/>
  <c r="AY77" i="48"/>
  <c r="AX77" i="48"/>
  <c r="AW77" i="48"/>
  <c r="AV77" i="48"/>
  <c r="AU77" i="48"/>
  <c r="AT77" i="48"/>
  <c r="AS77" i="48"/>
  <c r="AR77" i="48"/>
  <c r="AP77" i="48"/>
  <c r="AO77" i="48"/>
  <c r="AN77" i="48"/>
  <c r="AM77" i="48"/>
  <c r="AL77" i="48"/>
  <c r="AK77" i="48"/>
  <c r="AJ77" i="48"/>
  <c r="AI77" i="48"/>
  <c r="AH77" i="48"/>
  <c r="AG77" i="48"/>
  <c r="AF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BL75" i="48"/>
  <c r="BK75" i="48"/>
  <c r="BJ75" i="48"/>
  <c r="BI75" i="48"/>
  <c r="BH75" i="48"/>
  <c r="BG75" i="48"/>
  <c r="BF75" i="48"/>
  <c r="BE75" i="48"/>
  <c r="BD75" i="48"/>
  <c r="BC75" i="48"/>
  <c r="BB75" i="48"/>
  <c r="BA75" i="48"/>
  <c r="AZ75" i="48"/>
  <c r="AY75" i="48"/>
  <c r="AX75" i="48"/>
  <c r="AW75" i="48"/>
  <c r="AV75" i="48"/>
  <c r="AU75" i="48"/>
  <c r="AT75" i="48"/>
  <c r="AS75" i="48"/>
  <c r="AR75" i="48"/>
  <c r="AQ75" i="48"/>
  <c r="AP75" i="48"/>
  <c r="AO75" i="48"/>
  <c r="AN75" i="48"/>
  <c r="AM75" i="48"/>
  <c r="AL75" i="48"/>
  <c r="AK75" i="48"/>
  <c r="AJ75" i="48"/>
  <c r="AI75" i="48"/>
  <c r="AH75" i="48"/>
  <c r="AG75" i="48"/>
  <c r="AF75" i="48"/>
  <c r="AE75" i="48"/>
  <c r="AD75" i="48"/>
  <c r="AC75" i="48"/>
  <c r="AB75" i="48"/>
  <c r="AA75" i="48"/>
  <c r="Z75" i="48"/>
  <c r="Y75" i="48"/>
  <c r="X75" i="48"/>
  <c r="W75" i="48"/>
  <c r="V75" i="48"/>
  <c r="U75" i="48"/>
  <c r="T75" i="48"/>
  <c r="S75" i="48"/>
  <c r="R75" i="48"/>
  <c r="Q75" i="48"/>
  <c r="BL69" i="48"/>
  <c r="BK69" i="48"/>
  <c r="BJ69" i="48"/>
  <c r="BI69" i="48"/>
  <c r="BH69" i="48"/>
  <c r="BG69" i="48"/>
  <c r="BF69" i="48"/>
  <c r="BE69" i="48"/>
  <c r="BD69" i="48"/>
  <c r="BC69" i="48"/>
  <c r="BB69" i="48"/>
  <c r="BA69" i="48"/>
  <c r="AZ69" i="48"/>
  <c r="AY69" i="48"/>
  <c r="AX69" i="48"/>
  <c r="AW69" i="48"/>
  <c r="AV69" i="48"/>
  <c r="AU69" i="48"/>
  <c r="AT69" i="48"/>
  <c r="AS69" i="48"/>
  <c r="AR69" i="48"/>
  <c r="AQ69" i="48"/>
  <c r="AP69" i="48"/>
  <c r="AO69" i="48"/>
  <c r="AN69" i="48"/>
  <c r="AM69" i="48"/>
  <c r="AL69" i="48"/>
  <c r="AK69" i="48"/>
  <c r="AJ69" i="48"/>
  <c r="AI69" i="48"/>
  <c r="AH69" i="48"/>
  <c r="AG69" i="48"/>
  <c r="AF69" i="48"/>
  <c r="AE69" i="48"/>
  <c r="AD69" i="48"/>
  <c r="AC69" i="48"/>
  <c r="AB69" i="48"/>
  <c r="AA69" i="48"/>
  <c r="Z69" i="48"/>
  <c r="Y69" i="48"/>
  <c r="X69" i="48"/>
  <c r="W69" i="48"/>
  <c r="V69" i="48"/>
  <c r="U69" i="48"/>
  <c r="T69" i="48"/>
  <c r="S69" i="48"/>
  <c r="R69" i="48"/>
  <c r="Q69" i="48"/>
  <c r="BM51" i="48"/>
  <c r="BL51" i="48"/>
  <c r="BK51" i="48"/>
  <c r="BJ51" i="48"/>
  <c r="BI51" i="48"/>
  <c r="BH51" i="48"/>
  <c r="BG51" i="48"/>
  <c r="BF51" i="48"/>
  <c r="BE51" i="48"/>
  <c r="BD51" i="48"/>
  <c r="BC51" i="48"/>
  <c r="BB51" i="48"/>
  <c r="BA51" i="48"/>
  <c r="AZ51" i="48"/>
  <c r="AY51" i="48"/>
  <c r="AX51" i="48"/>
  <c r="AW51" i="48"/>
  <c r="AV51" i="48"/>
  <c r="AU51" i="48"/>
  <c r="AT51" i="48"/>
  <c r="AS51" i="48"/>
  <c r="AR51" i="48"/>
  <c r="AQ51" i="48"/>
  <c r="AP51" i="48"/>
  <c r="AO51" i="48"/>
  <c r="AN51" i="48"/>
  <c r="AM51" i="48"/>
  <c r="AL51" i="48"/>
  <c r="AK51" i="48"/>
  <c r="AJ51" i="48"/>
  <c r="AI51" i="48"/>
  <c r="AH51" i="48"/>
  <c r="AG51" i="48"/>
  <c r="AF51" i="48"/>
  <c r="AE51" i="48"/>
  <c r="AD51" i="48"/>
  <c r="AC51" i="48"/>
  <c r="AB51" i="48"/>
  <c r="AA51" i="48"/>
  <c r="Z51" i="48"/>
  <c r="Y51" i="48"/>
  <c r="X51" i="48"/>
  <c r="W51" i="48"/>
  <c r="V51" i="48"/>
  <c r="U51" i="48"/>
  <c r="T51" i="48"/>
  <c r="S51" i="48"/>
  <c r="R51" i="48"/>
  <c r="Q51" i="48"/>
  <c r="BL49" i="48"/>
  <c r="BK49" i="48"/>
  <c r="BK58" i="48" s="1"/>
  <c r="BJ49" i="48"/>
  <c r="BJ59" i="48" s="1"/>
  <c r="BI49" i="48"/>
  <c r="BI58" i="48" s="1"/>
  <c r="BH49" i="48"/>
  <c r="BH57" i="48" s="1"/>
  <c r="BG49" i="48"/>
  <c r="BF49" i="48"/>
  <c r="BF59" i="48" s="1"/>
  <c r="BE49" i="48"/>
  <c r="BE59" i="48" s="1"/>
  <c r="BD49" i="48"/>
  <c r="BD58" i="48" s="1"/>
  <c r="BC49" i="48"/>
  <c r="BB49" i="48"/>
  <c r="BB59" i="48" s="1"/>
  <c r="BA49" i="48"/>
  <c r="AZ49" i="48"/>
  <c r="AZ50" i="48" s="1"/>
  <c r="AY49" i="48"/>
  <c r="AY50" i="48" s="1"/>
  <c r="AX49" i="48"/>
  <c r="AW49" i="48"/>
  <c r="AV49" i="48"/>
  <c r="AU49" i="48"/>
  <c r="AU50" i="48" s="1"/>
  <c r="AT49" i="48"/>
  <c r="AS49" i="48"/>
  <c r="AR49" i="48"/>
  <c r="AR50" i="48" s="1"/>
  <c r="AQ49" i="48"/>
  <c r="AP49" i="48"/>
  <c r="AO49" i="48"/>
  <c r="AN49" i="48"/>
  <c r="AN58" i="48" s="1"/>
  <c r="AM49" i="48"/>
  <c r="AM50" i="48" s="1"/>
  <c r="AL49" i="48"/>
  <c r="AK49" i="48"/>
  <c r="AK57" i="48" s="1"/>
  <c r="AJ49" i="48"/>
  <c r="AJ57" i="48" s="1"/>
  <c r="AI49" i="48"/>
  <c r="AI60" i="48" s="1"/>
  <c r="AH49" i="48"/>
  <c r="AG49" i="48"/>
  <c r="AF49" i="48"/>
  <c r="AE49" i="48"/>
  <c r="AD49" i="48"/>
  <c r="AC49" i="48"/>
  <c r="AC50" i="48" s="1"/>
  <c r="AB49" i="48"/>
  <c r="AA49" i="48"/>
  <c r="AA57" i="48" s="1"/>
  <c r="Z49" i="48"/>
  <c r="Y49" i="48"/>
  <c r="X49" i="48"/>
  <c r="W49" i="48"/>
  <c r="W58" i="48" s="1"/>
  <c r="V49" i="48"/>
  <c r="U49" i="48"/>
  <c r="U50" i="48" s="1"/>
  <c r="T49" i="48"/>
  <c r="T50" i="48" s="1"/>
  <c r="S49" i="48"/>
  <c r="S50" i="48" s="1"/>
  <c r="R49" i="48"/>
  <c r="Q49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B44" i="48"/>
  <c r="B38" i="48"/>
  <c r="B40" i="48" s="1"/>
  <c r="D13" i="46"/>
  <c r="F13" i="46" s="1"/>
  <c r="G13" i="46" s="1"/>
  <c r="A14" i="46"/>
  <c r="B14" i="46"/>
  <c r="E14" i="46"/>
  <c r="P39" i="48"/>
  <c r="O39" i="48"/>
  <c r="N39" i="48"/>
  <c r="M39" i="48"/>
  <c r="L39" i="48"/>
  <c r="K39" i="48"/>
  <c r="J39" i="48"/>
  <c r="I39" i="48"/>
  <c r="H39" i="48"/>
  <c r="G39" i="48"/>
  <c r="F39" i="48"/>
  <c r="E39" i="48"/>
  <c r="A25" i="46"/>
  <c r="B35" i="48"/>
  <c r="B43" i="48" s="1"/>
  <c r="B34" i="48"/>
  <c r="B37" i="48" s="1"/>
  <c r="P33" i="48"/>
  <c r="O33" i="48"/>
  <c r="N33" i="48"/>
  <c r="M33" i="48"/>
  <c r="L33" i="48"/>
  <c r="K33" i="48"/>
  <c r="J33" i="48"/>
  <c r="I33" i="48"/>
  <c r="H33" i="48"/>
  <c r="G33" i="48"/>
  <c r="F33" i="48"/>
  <c r="E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B11" i="48"/>
  <c r="B22" i="48"/>
  <c r="B21" i="48"/>
  <c r="C38" i="47"/>
  <c r="F6" i="46"/>
  <c r="F7" i="46"/>
  <c r="A8" i="46"/>
  <c r="BA71" i="48" l="1"/>
  <c r="BA80" i="48" s="1"/>
  <c r="L59" i="48"/>
  <c r="K59" i="48"/>
  <c r="E71" i="48"/>
  <c r="E50" i="48"/>
  <c r="E57" i="48"/>
  <c r="M59" i="48"/>
  <c r="N50" i="48"/>
  <c r="N53" i="48" s="1"/>
  <c r="O57" i="48"/>
  <c r="F58" i="48"/>
  <c r="F57" i="48"/>
  <c r="AM57" i="48"/>
  <c r="M50" i="48"/>
  <c r="N57" i="48"/>
  <c r="H60" i="48"/>
  <c r="F59" i="48"/>
  <c r="N60" i="48"/>
  <c r="G58" i="48"/>
  <c r="O60" i="48"/>
  <c r="F50" i="48"/>
  <c r="K57" i="48"/>
  <c r="N58" i="48"/>
  <c r="O50" i="48"/>
  <c r="O53" i="48" s="1"/>
  <c r="P50" i="48"/>
  <c r="P53" i="48" s="1"/>
  <c r="P60" i="48"/>
  <c r="G57" i="48"/>
  <c r="G50" i="48"/>
  <c r="L57" i="48"/>
  <c r="O58" i="48"/>
  <c r="H58" i="48"/>
  <c r="W57" i="48"/>
  <c r="AU71" i="48"/>
  <c r="AU80" i="48" s="1"/>
  <c r="H50" i="48"/>
  <c r="H53" i="48" s="1"/>
  <c r="M57" i="48"/>
  <c r="P58" i="48"/>
  <c r="G60" i="48"/>
  <c r="E70" i="48"/>
  <c r="E74" i="48" s="1"/>
  <c r="E80" i="48"/>
  <c r="L50" i="48"/>
  <c r="L53" i="48" s="1"/>
  <c r="J57" i="48"/>
  <c r="J59" i="48"/>
  <c r="J60" i="48"/>
  <c r="I50" i="48"/>
  <c r="K58" i="48"/>
  <c r="K60" i="48"/>
  <c r="J50" i="48"/>
  <c r="J53" i="48" s="1"/>
  <c r="H57" i="48"/>
  <c r="P57" i="48"/>
  <c r="L58" i="48"/>
  <c r="I58" i="48"/>
  <c r="I60" i="48"/>
  <c r="W50" i="48"/>
  <c r="W53" i="48" s="1"/>
  <c r="I57" i="48"/>
  <c r="E58" i="48"/>
  <c r="E62" i="48" s="1"/>
  <c r="M58" i="48"/>
  <c r="AC53" i="48"/>
  <c r="U53" i="48"/>
  <c r="AU58" i="48"/>
  <c r="AV71" i="48"/>
  <c r="AV80" i="48" s="1"/>
  <c r="T53" i="48"/>
  <c r="AR53" i="48"/>
  <c r="AZ53" i="48"/>
  <c r="AY53" i="48"/>
  <c r="V58" i="48"/>
  <c r="S53" i="48"/>
  <c r="BK71" i="48"/>
  <c r="BK80" i="48" s="1"/>
  <c r="AQ50" i="48"/>
  <c r="V57" i="48"/>
  <c r="BK57" i="48"/>
  <c r="AT71" i="48"/>
  <c r="AT80" i="48" s="1"/>
  <c r="G53" i="48"/>
  <c r="W71" i="48"/>
  <c r="W80" i="48" s="1"/>
  <c r="AE71" i="48"/>
  <c r="AE80" i="48" s="1"/>
  <c r="AM53" i="48"/>
  <c r="AU53" i="48"/>
  <c r="BC71" i="48"/>
  <c r="BC80" i="48" s="1"/>
  <c r="BB50" i="48"/>
  <c r="BB53" i="48" s="1"/>
  <c r="AU57" i="48"/>
  <c r="BB58" i="48"/>
  <c r="N71" i="48"/>
  <c r="N80" i="48" s="1"/>
  <c r="AF71" i="48"/>
  <c r="AF80" i="48" s="1"/>
  <c r="BL71" i="48"/>
  <c r="BL80" i="48" s="1"/>
  <c r="BC50" i="48"/>
  <c r="BC53" i="48" s="1"/>
  <c r="AY57" i="48"/>
  <c r="BC58" i="48"/>
  <c r="AT60" i="48"/>
  <c r="O71" i="48"/>
  <c r="O80" i="48" s="1"/>
  <c r="AT57" i="48"/>
  <c r="BJ57" i="48"/>
  <c r="AM71" i="48"/>
  <c r="AM80" i="48" s="1"/>
  <c r="BI60" i="48"/>
  <c r="AD58" i="48"/>
  <c r="V50" i="48"/>
  <c r="V53" i="48" s="1"/>
  <c r="AN50" i="48"/>
  <c r="AN53" i="48" s="1"/>
  <c r="BA50" i="48"/>
  <c r="BA53" i="48" s="1"/>
  <c r="U57" i="48"/>
  <c r="AL57" i="48"/>
  <c r="BI57" i="48"/>
  <c r="AT58" i="48"/>
  <c r="AR60" i="48"/>
  <c r="G71" i="48"/>
  <c r="G80" i="48" s="1"/>
  <c r="AL71" i="48"/>
  <c r="AL80" i="48" s="1"/>
  <c r="BJ71" i="48"/>
  <c r="BJ80" i="48" s="1"/>
  <c r="AD57" i="48"/>
  <c r="BI50" i="48"/>
  <c r="BI53" i="48" s="1"/>
  <c r="V71" i="48"/>
  <c r="V70" i="48" s="1"/>
  <c r="V74" i="48" s="1"/>
  <c r="V76" i="48" s="1"/>
  <c r="AE50" i="48"/>
  <c r="AE53" i="48" s="1"/>
  <c r="AF50" i="48"/>
  <c r="AF53" i="48" s="1"/>
  <c r="AV50" i="48"/>
  <c r="AV53" i="48" s="1"/>
  <c r="BK50" i="48"/>
  <c r="BK53" i="48" s="1"/>
  <c r="AE57" i="48"/>
  <c r="BB57" i="48"/>
  <c r="AL58" i="48"/>
  <c r="AD60" i="48"/>
  <c r="AD71" i="48"/>
  <c r="AT50" i="48"/>
  <c r="AT53" i="48" s="1"/>
  <c r="BJ50" i="48"/>
  <c r="BJ53" i="48" s="1"/>
  <c r="AE58" i="48"/>
  <c r="F53" i="48"/>
  <c r="AL50" i="48"/>
  <c r="AL53" i="48" s="1"/>
  <c r="BL50" i="48"/>
  <c r="BL53" i="48" s="1"/>
  <c r="AI57" i="48"/>
  <c r="BC57" i="48"/>
  <c r="AM58" i="48"/>
  <c r="BJ58" i="48"/>
  <c r="BB71" i="48"/>
  <c r="BB80" i="48" s="1"/>
  <c r="AD50" i="48"/>
  <c r="AD53" i="48" s="1"/>
  <c r="BJ60" i="48"/>
  <c r="AJ60" i="48"/>
  <c r="F71" i="48"/>
  <c r="F80" i="48" s="1"/>
  <c r="T71" i="48"/>
  <c r="T80" i="48" s="1"/>
  <c r="T58" i="48"/>
  <c r="T60" i="48"/>
  <c r="T57" i="48"/>
  <c r="AR71" i="48"/>
  <c r="AR80" i="48" s="1"/>
  <c r="AR58" i="48"/>
  <c r="AR57" i="48"/>
  <c r="BH59" i="48"/>
  <c r="BH71" i="48"/>
  <c r="BH80" i="48" s="1"/>
  <c r="BH58" i="48"/>
  <c r="BH50" i="48"/>
  <c r="BH53" i="48" s="1"/>
  <c r="K53" i="48"/>
  <c r="L71" i="48"/>
  <c r="L80" i="48" s="1"/>
  <c r="AB71" i="48"/>
  <c r="AB80" i="48" s="1"/>
  <c r="AB58" i="48"/>
  <c r="AB60" i="48"/>
  <c r="AB57" i="48"/>
  <c r="AB50" i="48"/>
  <c r="AB53" i="48" s="1"/>
  <c r="AJ71" i="48"/>
  <c r="AJ80" i="48" s="1"/>
  <c r="AJ58" i="48"/>
  <c r="AJ50" i="48"/>
  <c r="AJ53" i="48" s="1"/>
  <c r="AZ71" i="48"/>
  <c r="AZ80" i="48" s="1"/>
  <c r="AZ58" i="48"/>
  <c r="AZ60" i="48"/>
  <c r="BM49" i="48"/>
  <c r="M71" i="48"/>
  <c r="M80" i="48" s="1"/>
  <c r="M53" i="48"/>
  <c r="U58" i="48"/>
  <c r="U60" i="48"/>
  <c r="U71" i="48"/>
  <c r="U80" i="48" s="1"/>
  <c r="AC71" i="48"/>
  <c r="AC80" i="48" s="1"/>
  <c r="AC58" i="48"/>
  <c r="AC57" i="48"/>
  <c r="AC60" i="48"/>
  <c r="AK58" i="48"/>
  <c r="AK60" i="48"/>
  <c r="AK50" i="48"/>
  <c r="AK53" i="48" s="1"/>
  <c r="AK71" i="48"/>
  <c r="AK80" i="48" s="1"/>
  <c r="AS71" i="48"/>
  <c r="AS80" i="48" s="1"/>
  <c r="AS60" i="48"/>
  <c r="AS50" i="48"/>
  <c r="AS53" i="48" s="1"/>
  <c r="AS58" i="48"/>
  <c r="AS57" i="48"/>
  <c r="BA59" i="48"/>
  <c r="BA58" i="48"/>
  <c r="BA60" i="48"/>
  <c r="BA70" i="48"/>
  <c r="BA74" i="48" s="1"/>
  <c r="BA76" i="48" s="1"/>
  <c r="BA57" i="48"/>
  <c r="BI59" i="48"/>
  <c r="BI71" i="48"/>
  <c r="BI80" i="48" s="1"/>
  <c r="AQ53" i="48"/>
  <c r="AZ57" i="48"/>
  <c r="BH60" i="48"/>
  <c r="K71" i="48"/>
  <c r="K80" i="48" s="1"/>
  <c r="S71" i="48"/>
  <c r="S80" i="48" s="1"/>
  <c r="S58" i="48"/>
  <c r="AA71" i="48"/>
  <c r="AA80" i="48" s="1"/>
  <c r="AA58" i="48"/>
  <c r="AA60" i="48"/>
  <c r="AI71" i="48"/>
  <c r="AI80" i="48" s="1"/>
  <c r="AI58" i="48"/>
  <c r="AQ71" i="48"/>
  <c r="AQ80" i="48" s="1"/>
  <c r="AQ58" i="48"/>
  <c r="AQ60" i="48"/>
  <c r="AY71" i="48"/>
  <c r="AY80" i="48" s="1"/>
  <c r="AY58" i="48"/>
  <c r="BG71" i="48"/>
  <c r="BG80" i="48" s="1"/>
  <c r="BG58" i="48"/>
  <c r="BG60" i="48"/>
  <c r="BG57" i="48"/>
  <c r="BL59" i="48"/>
  <c r="X60" i="48"/>
  <c r="X71" i="48"/>
  <c r="X80" i="48" s="1"/>
  <c r="X57" i="48"/>
  <c r="BL60" i="48"/>
  <c r="BL58" i="48"/>
  <c r="BL57" i="48"/>
  <c r="S60" i="48"/>
  <c r="AI50" i="48"/>
  <c r="AI53" i="48" s="1"/>
  <c r="AW60" i="48"/>
  <c r="AW71" i="48"/>
  <c r="AW80" i="48" s="1"/>
  <c r="AW58" i="48"/>
  <c r="AW57" i="48"/>
  <c r="AW50" i="48"/>
  <c r="AW53" i="48" s="1"/>
  <c r="BM81" i="48"/>
  <c r="H71" i="48"/>
  <c r="H80" i="48" s="1"/>
  <c r="AF70" i="48"/>
  <c r="AF74" i="48" s="1"/>
  <c r="AF76" i="48" s="1"/>
  <c r="AF60" i="48"/>
  <c r="AF57" i="48"/>
  <c r="AF58" i="48"/>
  <c r="AN60" i="48"/>
  <c r="AN71" i="48"/>
  <c r="AN80" i="48" s="1"/>
  <c r="AN57" i="48"/>
  <c r="AV70" i="48"/>
  <c r="AV74" i="48" s="1"/>
  <c r="AV76" i="48" s="1"/>
  <c r="AV60" i="48"/>
  <c r="AV58" i="48"/>
  <c r="AV57" i="48"/>
  <c r="BD60" i="48"/>
  <c r="BD59" i="48"/>
  <c r="BD57" i="48"/>
  <c r="BD71" i="48"/>
  <c r="BD80" i="48" s="1"/>
  <c r="I71" i="48"/>
  <c r="I80" i="48" s="1"/>
  <c r="I53" i="48"/>
  <c r="Q60" i="48"/>
  <c r="Q71" i="48"/>
  <c r="Q80" i="48" s="1"/>
  <c r="Q58" i="48"/>
  <c r="Q57" i="48"/>
  <c r="Q50" i="48"/>
  <c r="Q53" i="48" s="1"/>
  <c r="Y60" i="48"/>
  <c r="Y71" i="48"/>
  <c r="Y80" i="48" s="1"/>
  <c r="Y58" i="48"/>
  <c r="Y57" i="48"/>
  <c r="Y50" i="48"/>
  <c r="Y53" i="48" s="1"/>
  <c r="AG60" i="48"/>
  <c r="AG71" i="48"/>
  <c r="AG80" i="48" s="1"/>
  <c r="AG58" i="48"/>
  <c r="AG57" i="48"/>
  <c r="AG50" i="48"/>
  <c r="AG53" i="48" s="1"/>
  <c r="AO60" i="48"/>
  <c r="AO71" i="48"/>
  <c r="AO80" i="48" s="1"/>
  <c r="AO58" i="48"/>
  <c r="AO57" i="48"/>
  <c r="AO50" i="48"/>
  <c r="AO53" i="48" s="1"/>
  <c r="BE60" i="48"/>
  <c r="BE71" i="48"/>
  <c r="BE80" i="48" s="1"/>
  <c r="BE58" i="48"/>
  <c r="BE57" i="48"/>
  <c r="BE50" i="48"/>
  <c r="BE53" i="48" s="1"/>
  <c r="X50" i="48"/>
  <c r="X53" i="48" s="1"/>
  <c r="BD50" i="48"/>
  <c r="BD53" i="48" s="1"/>
  <c r="AQ57" i="48"/>
  <c r="X58" i="48"/>
  <c r="P71" i="48"/>
  <c r="P80" i="48" s="1"/>
  <c r="J71" i="48"/>
  <c r="J80" i="48" s="1"/>
  <c r="R71" i="48"/>
  <c r="R80" i="48" s="1"/>
  <c r="R58" i="48"/>
  <c r="R60" i="48"/>
  <c r="R57" i="48"/>
  <c r="R50" i="48"/>
  <c r="R53" i="48" s="1"/>
  <c r="Z71" i="48"/>
  <c r="Z80" i="48" s="1"/>
  <c r="Z58" i="48"/>
  <c r="Z60" i="48"/>
  <c r="Z57" i="48"/>
  <c r="Z50" i="48"/>
  <c r="Z53" i="48" s="1"/>
  <c r="AH71" i="48"/>
  <c r="AH80" i="48" s="1"/>
  <c r="AH58" i="48"/>
  <c r="AH60" i="48"/>
  <c r="AH57" i="48"/>
  <c r="AH50" i="48"/>
  <c r="AH53" i="48" s="1"/>
  <c r="AP71" i="48"/>
  <c r="AP80" i="48" s="1"/>
  <c r="AP58" i="48"/>
  <c r="AP60" i="48"/>
  <c r="AP57" i="48"/>
  <c r="AP50" i="48"/>
  <c r="AP53" i="48" s="1"/>
  <c r="AX71" i="48"/>
  <c r="AX80" i="48" s="1"/>
  <c r="AX58" i="48"/>
  <c r="AX60" i="48"/>
  <c r="AX57" i="48"/>
  <c r="AX50" i="48"/>
  <c r="AX53" i="48" s="1"/>
  <c r="BF71" i="48"/>
  <c r="BF80" i="48" s="1"/>
  <c r="BF58" i="48"/>
  <c r="BF60" i="48"/>
  <c r="BF57" i="48"/>
  <c r="BF50" i="48"/>
  <c r="BF53" i="48" s="1"/>
  <c r="AA50" i="48"/>
  <c r="AA53" i="48" s="1"/>
  <c r="BG50" i="48"/>
  <c r="BG53" i="48" s="1"/>
  <c r="S57" i="48"/>
  <c r="BG59" i="48"/>
  <c r="AY60" i="48"/>
  <c r="V60" i="48"/>
  <c r="AL60" i="48"/>
  <c r="BB60" i="48"/>
  <c r="W60" i="48"/>
  <c r="AE60" i="48"/>
  <c r="AM60" i="48"/>
  <c r="AU60" i="48"/>
  <c r="BC60" i="48"/>
  <c r="BC59" i="48"/>
  <c r="BK70" i="48"/>
  <c r="BK74" i="48" s="1"/>
  <c r="BK76" i="48" s="1"/>
  <c r="BK60" i="48"/>
  <c r="BK59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O62" i="48" l="1"/>
  <c r="AE70" i="48"/>
  <c r="AE74" i="48" s="1"/>
  <c r="AE76" i="48" s="1"/>
  <c r="AL70" i="48"/>
  <c r="AL74" i="48" s="1"/>
  <c r="AL76" i="48" s="1"/>
  <c r="W70" i="48"/>
  <c r="W74" i="48" s="1"/>
  <c r="W76" i="48" s="1"/>
  <c r="O64" i="48"/>
  <c r="O65" i="48" s="1"/>
  <c r="AU70" i="48"/>
  <c r="AU74" i="48" s="1"/>
  <c r="AU76" i="48" s="1"/>
  <c r="AA70" i="48"/>
  <c r="AA74" i="48" s="1"/>
  <c r="AA76" i="48" s="1"/>
  <c r="BB62" i="48"/>
  <c r="BB64" i="48" s="1"/>
  <c r="BB65" i="48" s="1"/>
  <c r="AB70" i="48"/>
  <c r="AB74" i="48" s="1"/>
  <c r="AB76" i="48" s="1"/>
  <c r="BC70" i="48"/>
  <c r="BC74" i="48" s="1"/>
  <c r="BC76" i="48" s="1"/>
  <c r="BL70" i="48"/>
  <c r="BL74" i="48" s="1"/>
  <c r="BL76" i="48" s="1"/>
  <c r="BM71" i="48"/>
  <c r="G70" i="48"/>
  <c r="BF70" i="48"/>
  <c r="BF74" i="48" s="1"/>
  <c r="BF76" i="48" s="1"/>
  <c r="BB70" i="48"/>
  <c r="BB74" i="48" s="1"/>
  <c r="BB76" i="48" s="1"/>
  <c r="S70" i="48"/>
  <c r="S74" i="48" s="1"/>
  <c r="S76" i="48" s="1"/>
  <c r="O70" i="48"/>
  <c r="G62" i="48"/>
  <c r="G64" i="48" s="1"/>
  <c r="G65" i="48" s="1"/>
  <c r="Z70" i="48"/>
  <c r="Z74" i="48" s="1"/>
  <c r="Z76" i="48" s="1"/>
  <c r="BD62" i="48"/>
  <c r="BD64" i="48" s="1"/>
  <c r="BD65" i="48" s="1"/>
  <c r="AS70" i="48"/>
  <c r="AS74" i="48" s="1"/>
  <c r="AS76" i="48" s="1"/>
  <c r="U70" i="48"/>
  <c r="U74" i="48" s="1"/>
  <c r="U76" i="48" s="1"/>
  <c r="BJ62" i="48"/>
  <c r="BJ64" i="48" s="1"/>
  <c r="BJ65" i="48" s="1"/>
  <c r="I70" i="48"/>
  <c r="H70" i="48"/>
  <c r="M62" i="48"/>
  <c r="AZ70" i="48"/>
  <c r="AZ74" i="48" s="1"/>
  <c r="AZ76" i="48" s="1"/>
  <c r="AR70" i="48"/>
  <c r="AR74" i="48" s="1"/>
  <c r="AR76" i="48" s="1"/>
  <c r="N70" i="48"/>
  <c r="BC62" i="48"/>
  <c r="BC64" i="48" s="1"/>
  <c r="BC65" i="48" s="1"/>
  <c r="AM70" i="48"/>
  <c r="AM74" i="48" s="1"/>
  <c r="AM76" i="48" s="1"/>
  <c r="F62" i="48"/>
  <c r="F64" i="48" s="1"/>
  <c r="F65" i="48" s="1"/>
  <c r="P62" i="48"/>
  <c r="P64" i="48" s="1"/>
  <c r="P65" i="48" s="1"/>
  <c r="BH62" i="48"/>
  <c r="BH64" i="48" s="1"/>
  <c r="BH65" i="48" s="1"/>
  <c r="F70" i="48"/>
  <c r="F74" i="48" s="1"/>
  <c r="AT70" i="48"/>
  <c r="AT74" i="48" s="1"/>
  <c r="AT76" i="48" s="1"/>
  <c r="BJ70" i="48"/>
  <c r="BJ74" i="48" s="1"/>
  <c r="BJ76" i="48" s="1"/>
  <c r="BK62" i="48"/>
  <c r="BK64" i="48" s="1"/>
  <c r="BK65" i="48" s="1"/>
  <c r="BI62" i="48"/>
  <c r="BI64" i="48" s="1"/>
  <c r="BI65" i="48" s="1"/>
  <c r="AQ70" i="48"/>
  <c r="AQ74" i="48" s="1"/>
  <c r="AQ76" i="48" s="1"/>
  <c r="BA62" i="48"/>
  <c r="BA64" i="48" s="1"/>
  <c r="BA65" i="48" s="1"/>
  <c r="N62" i="48"/>
  <c r="N64" i="48" s="1"/>
  <c r="N65" i="48" s="1"/>
  <c r="BG62" i="48"/>
  <c r="BG64" i="48" s="1"/>
  <c r="BG65" i="48" s="1"/>
  <c r="AX70" i="48"/>
  <c r="AX74" i="48" s="1"/>
  <c r="AX76" i="48" s="1"/>
  <c r="R70" i="48"/>
  <c r="R74" i="48" s="1"/>
  <c r="R76" i="48" s="1"/>
  <c r="AN70" i="48"/>
  <c r="AN74" i="48" s="1"/>
  <c r="AN76" i="48" s="1"/>
  <c r="H62" i="48"/>
  <c r="H64" i="48" s="1"/>
  <c r="H65" i="48" s="1"/>
  <c r="V80" i="48"/>
  <c r="K70" i="48"/>
  <c r="L62" i="48"/>
  <c r="L64" i="48" s="1"/>
  <c r="L65" i="48" s="1"/>
  <c r="BH70" i="48"/>
  <c r="BH74" i="48" s="1"/>
  <c r="BH76" i="48" s="1"/>
  <c r="K62" i="48"/>
  <c r="K64" i="48" s="1"/>
  <c r="K65" i="48" s="1"/>
  <c r="AO70" i="48"/>
  <c r="AO74" i="48" s="1"/>
  <c r="AO76" i="48" s="1"/>
  <c r="AD80" i="48"/>
  <c r="AD70" i="48"/>
  <c r="AD74" i="48" s="1"/>
  <c r="AD76" i="48" s="1"/>
  <c r="J70" i="48"/>
  <c r="BL62" i="48"/>
  <c r="BL64" i="48" s="1"/>
  <c r="BL65" i="48" s="1"/>
  <c r="BF62" i="48"/>
  <c r="BF64" i="48" s="1"/>
  <c r="BF65" i="48" s="1"/>
  <c r="AY70" i="48"/>
  <c r="AY74" i="48" s="1"/>
  <c r="AY76" i="48" s="1"/>
  <c r="BI70" i="48"/>
  <c r="BI74" i="48" s="1"/>
  <c r="BI76" i="48" s="1"/>
  <c r="M70" i="48"/>
  <c r="L70" i="48"/>
  <c r="BE70" i="48"/>
  <c r="BE74" i="48" s="1"/>
  <c r="BE76" i="48" s="1"/>
  <c r="I62" i="48"/>
  <c r="I64" i="48" s="1"/>
  <c r="I65" i="48" s="1"/>
  <c r="AW70" i="48"/>
  <c r="AW74" i="48" s="1"/>
  <c r="AW76" i="48" s="1"/>
  <c r="Q70" i="48"/>
  <c r="Q74" i="48" s="1"/>
  <c r="Q76" i="48" s="1"/>
  <c r="X70" i="48"/>
  <c r="X74" i="48" s="1"/>
  <c r="X76" i="48" s="1"/>
  <c r="BM50" i="48"/>
  <c r="E53" i="48"/>
  <c r="E76" i="48"/>
  <c r="AH70" i="48"/>
  <c r="AH74" i="48" s="1"/>
  <c r="AH76" i="48" s="1"/>
  <c r="AJ70" i="48"/>
  <c r="AJ74" i="48" s="1"/>
  <c r="AJ76" i="48" s="1"/>
  <c r="BM60" i="48"/>
  <c r="AK70" i="48"/>
  <c r="AK74" i="48" s="1"/>
  <c r="AK76" i="48" s="1"/>
  <c r="BM57" i="48"/>
  <c r="Y70" i="48"/>
  <c r="Y74" i="48" s="1"/>
  <c r="Y76" i="48" s="1"/>
  <c r="BG70" i="48"/>
  <c r="BG74" i="48" s="1"/>
  <c r="BG76" i="48" s="1"/>
  <c r="AP70" i="48"/>
  <c r="AP74" i="48" s="1"/>
  <c r="AP76" i="48" s="1"/>
  <c r="J62" i="48"/>
  <c r="J64" i="48" s="1"/>
  <c r="J65" i="48" s="1"/>
  <c r="BE62" i="48"/>
  <c r="BE64" i="48" s="1"/>
  <c r="BE65" i="48" s="1"/>
  <c r="AG70" i="48"/>
  <c r="AG74" i="48" s="1"/>
  <c r="AG76" i="48" s="1"/>
  <c r="BD70" i="48"/>
  <c r="BD74" i="48" s="1"/>
  <c r="BD76" i="48" s="1"/>
  <c r="P70" i="48"/>
  <c r="AI70" i="48"/>
  <c r="AI74" i="48" s="1"/>
  <c r="AI76" i="48" s="1"/>
  <c r="AC70" i="48"/>
  <c r="AC74" i="48" s="1"/>
  <c r="AC76" i="48" s="1"/>
  <c r="M64" i="48"/>
  <c r="M65" i="48" s="1"/>
  <c r="BM58" i="48"/>
  <c r="T70" i="48"/>
  <c r="T74" i="48" s="1"/>
  <c r="T76" i="48" s="1"/>
  <c r="F33" i="46"/>
  <c r="G33" i="46" s="1"/>
  <c r="G39" i="46"/>
  <c r="G48" i="46"/>
  <c r="G14" i="46"/>
  <c r="G23" i="46"/>
  <c r="BM80" i="48" l="1"/>
  <c r="K74" i="48"/>
  <c r="K76" i="48" s="1"/>
  <c r="O74" i="48"/>
  <c r="O76" i="48" s="1"/>
  <c r="H74" i="48"/>
  <c r="H76" i="48" s="1"/>
  <c r="I74" i="48"/>
  <c r="I76" i="48" s="1"/>
  <c r="L74" i="48"/>
  <c r="L76" i="48" s="1"/>
  <c r="G74" i="48"/>
  <c r="G76" i="48" s="1"/>
  <c r="P74" i="48"/>
  <c r="P76" i="48" s="1"/>
  <c r="J74" i="48"/>
  <c r="J76" i="48" s="1"/>
  <c r="M74" i="48"/>
  <c r="M76" i="48" s="1"/>
  <c r="N74" i="48"/>
  <c r="N76" i="48" s="1"/>
  <c r="BM70" i="48"/>
  <c r="E64" i="48"/>
  <c r="BM53" i="48"/>
  <c r="F50" i="46"/>
  <c r="G50" i="46" s="1"/>
  <c r="F41" i="46"/>
  <c r="G41" i="46" s="1"/>
  <c r="F76" i="48" l="1"/>
  <c r="BM76" i="48" s="1"/>
  <c r="BM74" i="48"/>
  <c r="E65" i="48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L33" i="48"/>
  <c r="I37" i="51" s="1"/>
  <c r="BK33" i="48"/>
  <c r="BJ33" i="48"/>
  <c r="BI33" i="48"/>
  <c r="BH33" i="48"/>
  <c r="BG33" i="48"/>
  <c r="BF33" i="48"/>
  <c r="BE33" i="48"/>
  <c r="BD33" i="48"/>
  <c r="BC33" i="48"/>
  <c r="BB33" i="48"/>
  <c r="BA33" i="48"/>
  <c r="AZ33" i="48"/>
  <c r="H37" i="51" s="1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G37" i="51" s="1"/>
  <c r="AM33" i="48"/>
  <c r="AL33" i="48"/>
  <c r="AK33" i="48"/>
  <c r="AJ33" i="48"/>
  <c r="AI33" i="48"/>
  <c r="AH33" i="48"/>
  <c r="AG33" i="48"/>
  <c r="AF33" i="48"/>
  <c r="AE33" i="48"/>
  <c r="AD33" i="48"/>
  <c r="AC33" i="48"/>
  <c r="AB33" i="48"/>
  <c r="F37" i="51" s="1"/>
  <c r="AA33" i="48"/>
  <c r="Z33" i="48"/>
  <c r="Y33" i="48"/>
  <c r="X33" i="48"/>
  <c r="W33" i="48"/>
  <c r="V33" i="48"/>
  <c r="U33" i="48"/>
  <c r="T33" i="48"/>
  <c r="S33" i="48"/>
  <c r="R33" i="48"/>
  <c r="Q33" i="48"/>
  <c r="BL15" i="48"/>
  <c r="I22" i="51" s="1"/>
  <c r="BK15" i="48"/>
  <c r="BJ15" i="48"/>
  <c r="BI15" i="48"/>
  <c r="BH15" i="48"/>
  <c r="BG15" i="48"/>
  <c r="BF15" i="48"/>
  <c r="BE15" i="48"/>
  <c r="BD15" i="48"/>
  <c r="BC15" i="48"/>
  <c r="BB15" i="48"/>
  <c r="BA15" i="48"/>
  <c r="AZ15" i="48"/>
  <c r="H22" i="51" s="1"/>
  <c r="AY15" i="48"/>
  <c r="AX15" i="48"/>
  <c r="AW15" i="48"/>
  <c r="AV15" i="48"/>
  <c r="AU15" i="48"/>
  <c r="AT15" i="48"/>
  <c r="AS15" i="48"/>
  <c r="AR15" i="48"/>
  <c r="AQ15" i="48"/>
  <c r="AP15" i="48"/>
  <c r="AO15" i="48"/>
  <c r="AN15" i="48"/>
  <c r="G22" i="51" s="1"/>
  <c r="AM15" i="48"/>
  <c r="AL15" i="48"/>
  <c r="AK15" i="48"/>
  <c r="AJ15" i="48"/>
  <c r="AI15" i="48"/>
  <c r="AH15" i="48"/>
  <c r="AG15" i="48"/>
  <c r="AF15" i="48"/>
  <c r="AE15" i="48"/>
  <c r="AD15" i="48"/>
  <c r="AC15" i="48"/>
  <c r="AB15" i="48"/>
  <c r="F22" i="51" s="1"/>
  <c r="AA15" i="48"/>
  <c r="Z15" i="48"/>
  <c r="Y15" i="48"/>
  <c r="X15" i="48"/>
  <c r="W15" i="48"/>
  <c r="V15" i="48"/>
  <c r="U15" i="48"/>
  <c r="T15" i="48"/>
  <c r="S15" i="48"/>
  <c r="R15" i="48"/>
  <c r="Q15" i="48"/>
  <c r="P15" i="48"/>
  <c r="E22" i="51" s="1"/>
  <c r="O15" i="48"/>
  <c r="N15" i="48"/>
  <c r="M15" i="48"/>
  <c r="L15" i="48"/>
  <c r="K15" i="48"/>
  <c r="J15" i="48"/>
  <c r="I15" i="48"/>
  <c r="H15" i="48"/>
  <c r="G15" i="48"/>
  <c r="F15" i="48"/>
  <c r="E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8" i="49" s="1"/>
  <c r="C126" i="46"/>
  <c r="BH39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8" i="49" s="1"/>
  <c r="C105" i="46"/>
  <c r="AX39" i="48" s="1"/>
  <c r="B102" i="46"/>
  <c r="B115" i="46" s="1"/>
  <c r="D98" i="46"/>
  <c r="D102" i="46" s="1"/>
  <c r="C91" i="46"/>
  <c r="D91" i="46" s="1"/>
  <c r="D90" i="46"/>
  <c r="F90" i="46" s="1"/>
  <c r="G90" i="46" s="1"/>
  <c r="D85" i="46"/>
  <c r="AJ68" i="49" s="1"/>
  <c r="C84" i="46"/>
  <c r="AH39" i="48" s="1"/>
  <c r="B81" i="46"/>
  <c r="B94" i="46" s="1"/>
  <c r="D77" i="46"/>
  <c r="D81" i="46" s="1"/>
  <c r="C70" i="46"/>
  <c r="D70" i="46" s="1"/>
  <c r="D69" i="46"/>
  <c r="F69" i="46" s="1"/>
  <c r="G69" i="46" s="1"/>
  <c r="D64" i="46"/>
  <c r="X68" i="49" s="1"/>
  <c r="C63" i="46"/>
  <c r="U39" i="48" s="1"/>
  <c r="E59" i="46"/>
  <c r="E58" i="46"/>
  <c r="E79" i="46" s="1"/>
  <c r="E100" i="46" s="1"/>
  <c r="E121" i="46" s="1"/>
  <c r="E57" i="46"/>
  <c r="F57" i="46" s="1"/>
  <c r="E56" i="46"/>
  <c r="S27" i="50" s="1"/>
  <c r="B56" i="46"/>
  <c r="D56" i="46" s="1"/>
  <c r="D60" i="46" s="1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D39" i="48"/>
  <c r="BF68" i="49"/>
  <c r="B87" i="46"/>
  <c r="AP68" i="49"/>
  <c r="AM72" i="82"/>
  <c r="D84" i="46"/>
  <c r="F84" i="46" s="1"/>
  <c r="G84" i="46" s="1"/>
  <c r="AC39" i="48"/>
  <c r="AU72" i="82"/>
  <c r="BM68" i="49"/>
  <c r="AZ39" i="48"/>
  <c r="H43" i="51" s="1"/>
  <c r="AY39" i="48"/>
  <c r="AT72" i="82"/>
  <c r="AV68" i="49"/>
  <c r="AL72" i="82"/>
  <c r="AW68" i="49"/>
  <c r="AI39" i="48"/>
  <c r="AK72" i="82"/>
  <c r="AX68" i="49"/>
  <c r="AJ39" i="48"/>
  <c r="AJ72" i="82"/>
  <c r="F106" i="46"/>
  <c r="G106" i="46" s="1"/>
  <c r="AQ39" i="48"/>
  <c r="AK39" i="48"/>
  <c r="AE72" i="82"/>
  <c r="D105" i="46"/>
  <c r="F105" i="46" s="1"/>
  <c r="G105" i="46" s="1"/>
  <c r="BE68" i="49"/>
  <c r="AR39" i="48"/>
  <c r="AL39" i="48"/>
  <c r="AY72" i="82"/>
  <c r="AQ72" i="82"/>
  <c r="AI72" i="82"/>
  <c r="BI68" i="49"/>
  <c r="AR68" i="49"/>
  <c r="AZ68" i="49"/>
  <c r="AU39" i="48"/>
  <c r="AE39" i="48"/>
  <c r="AM39" i="48"/>
  <c r="X27" i="50"/>
  <c r="BE39" i="48"/>
  <c r="AS72" i="82"/>
  <c r="BG68" i="49"/>
  <c r="AS39" i="48"/>
  <c r="AZ72" i="82"/>
  <c r="AR72" i="82"/>
  <c r="BH68" i="49"/>
  <c r="AQ68" i="49"/>
  <c r="AY68" i="49"/>
  <c r="AT39" i="48"/>
  <c r="AX72" i="82"/>
  <c r="AP72" i="82"/>
  <c r="AH72" i="82"/>
  <c r="E78" i="46"/>
  <c r="E99" i="46" s="1"/>
  <c r="F99" i="46" s="1"/>
  <c r="BB68" i="49"/>
  <c r="BJ68" i="49"/>
  <c r="AS68" i="49"/>
  <c r="BA68" i="49"/>
  <c r="AV39" i="48"/>
  <c r="AF39" i="48"/>
  <c r="AN39" i="48"/>
  <c r="G43" i="51" s="1"/>
  <c r="P27" i="50"/>
  <c r="AW72" i="82"/>
  <c r="AO72" i="82"/>
  <c r="AG72" i="82"/>
  <c r="E77" i="46"/>
  <c r="F77" i="46" s="1"/>
  <c r="G77" i="46" s="1"/>
  <c r="BC68" i="49"/>
  <c r="BK68" i="49"/>
  <c r="AT68" i="49"/>
  <c r="AO39" i="48"/>
  <c r="AW39" i="48"/>
  <c r="AG39" i="48"/>
  <c r="AV72" i="82"/>
  <c r="AN72" i="82"/>
  <c r="AF72" i="82"/>
  <c r="F127" i="46"/>
  <c r="G127" i="46" s="1"/>
  <c r="BD68" i="49"/>
  <c r="AP39" i="48"/>
  <c r="BL72" i="82"/>
  <c r="BF39" i="48"/>
  <c r="BK72" i="82"/>
  <c r="D126" i="46"/>
  <c r="D129" i="46" s="1"/>
  <c r="BD72" i="82"/>
  <c r="B108" i="46"/>
  <c r="B60" i="46"/>
  <c r="B73" i="46" s="1"/>
  <c r="BC72" i="82"/>
  <c r="BB72" i="82"/>
  <c r="BC39" i="48"/>
  <c r="BD39" i="48"/>
  <c r="BJ72" i="82"/>
  <c r="W72" i="82"/>
  <c r="BI39" i="48"/>
  <c r="AA68" i="49"/>
  <c r="BG72" i="82"/>
  <c r="BJ39" i="48"/>
  <c r="Q39" i="48"/>
  <c r="X72" i="82"/>
  <c r="BF72" i="82"/>
  <c r="BA39" i="48"/>
  <c r="BK39" i="48"/>
  <c r="BE72" i="82"/>
  <c r="BB39" i="48"/>
  <c r="BL39" i="48"/>
  <c r="I43" i="51" s="1"/>
  <c r="Q72" i="82"/>
  <c r="D63" i="46"/>
  <c r="F63" i="46" s="1"/>
  <c r="G63" i="46" s="1"/>
  <c r="X39" i="48"/>
  <c r="Y39" i="48"/>
  <c r="Z72" i="82"/>
  <c r="Z39" i="48"/>
  <c r="V72" i="82"/>
  <c r="AK68" i="49"/>
  <c r="R39" i="48"/>
  <c r="R72" i="82"/>
  <c r="F64" i="46"/>
  <c r="G64" i="46" s="1"/>
  <c r="W39" i="48"/>
  <c r="Y72" i="82"/>
  <c r="S68" i="49"/>
  <c r="AA72" i="82"/>
  <c r="S72" i="82"/>
  <c r="V39" i="48"/>
  <c r="S39" i="48"/>
  <c r="AA39" i="48"/>
  <c r="BI72" i="82"/>
  <c r="BA72" i="82"/>
  <c r="U72" i="82"/>
  <c r="BG39" i="48"/>
  <c r="T39" i="48"/>
  <c r="AB39" i="48"/>
  <c r="F43" i="51" s="1"/>
  <c r="BH72" i="82"/>
  <c r="AB72" i="82"/>
  <c r="T72" i="82"/>
  <c r="B129" i="46"/>
  <c r="E60" i="46"/>
  <c r="E73" i="46" s="1"/>
  <c r="E80" i="46"/>
  <c r="F80" i="46" s="1"/>
  <c r="F59" i="46"/>
  <c r="AD68" i="49"/>
  <c r="AL68" i="49"/>
  <c r="AE68" i="49"/>
  <c r="AM68" i="49"/>
  <c r="AF68" i="49"/>
  <c r="AN68" i="49"/>
  <c r="AG68" i="49"/>
  <c r="AO68" i="49"/>
  <c r="AH68" i="49"/>
  <c r="AI68" i="49"/>
  <c r="F85" i="46"/>
  <c r="G85" i="46" s="1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2" i="46"/>
  <c r="G112" i="46" s="1"/>
  <c r="AV141" i="49"/>
  <c r="AU141" i="49"/>
  <c r="AT141" i="49"/>
  <c r="BA141" i="49"/>
  <c r="AS141" i="49"/>
  <c r="Y27" i="50"/>
  <c r="M68" i="49"/>
  <c r="U27" i="50"/>
  <c r="W27" i="50"/>
  <c r="F56" i="46"/>
  <c r="G56" i="46" s="1"/>
  <c r="AJ141" i="49"/>
  <c r="F91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D94" i="46"/>
  <c r="D115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F70" i="46"/>
  <c r="X141" i="49"/>
  <c r="W141" i="49"/>
  <c r="V141" i="49"/>
  <c r="AC141" i="49"/>
  <c r="U141" i="49"/>
  <c r="D73" i="46"/>
  <c r="AB141" i="49"/>
  <c r="T141" i="49"/>
  <c r="BL141" i="49"/>
  <c r="BD141" i="49"/>
  <c r="BK141" i="49"/>
  <c r="BC141" i="49"/>
  <c r="BJ141" i="49"/>
  <c r="BB141" i="49"/>
  <c r="BI141" i="49"/>
  <c r="D136" i="46"/>
  <c r="BH141" i="49"/>
  <c r="F13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D87" i="46"/>
  <c r="AI27" i="50"/>
  <c r="D108" i="46"/>
  <c r="F78" i="46"/>
  <c r="AH27" i="50"/>
  <c r="F126" i="46"/>
  <c r="G126" i="46" s="1"/>
  <c r="AJ27" i="50"/>
  <c r="AE27" i="50"/>
  <c r="AL27" i="50"/>
  <c r="AD27" i="50"/>
  <c r="AB27" i="50"/>
  <c r="E98" i="46"/>
  <c r="AN27" i="50" s="1"/>
  <c r="AG27" i="50"/>
  <c r="AF27" i="50"/>
  <c r="AM27" i="50"/>
  <c r="AK27" i="50"/>
  <c r="F8" i="46"/>
  <c r="F25" i="46" s="1"/>
  <c r="B66" i="46"/>
  <c r="F60" i="46"/>
  <c r="G60" i="46" s="1"/>
  <c r="D66" i="46"/>
  <c r="E101" i="46"/>
  <c r="E66" i="46"/>
  <c r="E81" i="46"/>
  <c r="E94" i="46" s="1"/>
  <c r="G133" i="46"/>
  <c r="G70" i="46"/>
  <c r="G91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U59" i="48" l="1"/>
  <c r="U62" i="48" s="1"/>
  <c r="U64" i="48" s="1"/>
  <c r="U65" i="48" s="1"/>
  <c r="T59" i="48"/>
  <c r="T62" i="48" s="1"/>
  <c r="T64" i="48" s="1"/>
  <c r="T65" i="48" s="1"/>
  <c r="W59" i="48"/>
  <c r="W62" i="48" s="1"/>
  <c r="W64" i="48" s="1"/>
  <c r="W65" i="48" s="1"/>
  <c r="S59" i="48"/>
  <c r="S62" i="48" s="1"/>
  <c r="S64" i="48" s="1"/>
  <c r="S65" i="48" s="1"/>
  <c r="Z59" i="48"/>
  <c r="Z62" i="48" s="1"/>
  <c r="Z64" i="48" s="1"/>
  <c r="Z65" i="48" s="1"/>
  <c r="V59" i="48"/>
  <c r="V62" i="48" s="1"/>
  <c r="V64" i="48" s="1"/>
  <c r="V65" i="48" s="1"/>
  <c r="R59" i="48"/>
  <c r="R62" i="48" s="1"/>
  <c r="R64" i="48" s="1"/>
  <c r="R65" i="48" s="1"/>
  <c r="Q59" i="48"/>
  <c r="X59" i="48"/>
  <c r="X62" i="48" s="1"/>
  <c r="X64" i="48" s="1"/>
  <c r="X65" i="48" s="1"/>
  <c r="AA59" i="48"/>
  <c r="AA62" i="48" s="1"/>
  <c r="AA64" i="48" s="1"/>
  <c r="AA65" i="48" s="1"/>
  <c r="Y59" i="48"/>
  <c r="Y62" i="48" s="1"/>
  <c r="Y64" i="48" s="1"/>
  <c r="Y65" i="48" s="1"/>
  <c r="AB59" i="48"/>
  <c r="AB62" i="48" s="1"/>
  <c r="AB64" i="48" s="1"/>
  <c r="AB65" i="48" s="1"/>
  <c r="C10" i="67"/>
  <c r="C39" i="64"/>
  <c r="C9" i="64" s="1"/>
  <c r="C124" i="116" s="1"/>
  <c r="F16" i="46"/>
  <c r="G16" i="46" s="1"/>
  <c r="AS27" i="50"/>
  <c r="AO27" i="50"/>
  <c r="AW27" i="50"/>
  <c r="F98" i="46"/>
  <c r="G98" i="46" s="1"/>
  <c r="AR27" i="50"/>
  <c r="AY27" i="50"/>
  <c r="E119" i="46"/>
  <c r="BD27" i="50" s="1"/>
  <c r="AX27" i="50"/>
  <c r="AV27" i="50"/>
  <c r="AP27" i="50"/>
  <c r="AT27" i="50"/>
  <c r="AU27" i="50"/>
  <c r="AQ27" i="50"/>
  <c r="E102" i="46"/>
  <c r="E115" i="46" s="1"/>
  <c r="G8" i="46"/>
  <c r="F73" i="46"/>
  <c r="G73" i="46" s="1"/>
  <c r="F66" i="46"/>
  <c r="G66" i="46" s="1"/>
  <c r="E122" i="46"/>
  <c r="F101" i="46"/>
  <c r="F81" i="46"/>
  <c r="G81" i="46" s="1"/>
  <c r="E87" i="46"/>
  <c r="N38" i="47"/>
  <c r="N36" i="47"/>
  <c r="K36" i="47"/>
  <c r="J36" i="47"/>
  <c r="F36" i="47"/>
  <c r="F38" i="47"/>
  <c r="H21" i="48" s="1"/>
  <c r="M38" i="47"/>
  <c r="M36" i="47"/>
  <c r="K38" i="47"/>
  <c r="L38" i="47"/>
  <c r="L36" i="47"/>
  <c r="J38" i="47"/>
  <c r="I38" i="47"/>
  <c r="G36" i="47"/>
  <c r="H38" i="47"/>
  <c r="G38" i="47"/>
  <c r="H36" i="47"/>
  <c r="I36" i="47"/>
  <c r="C26" i="47"/>
  <c r="M42" i="47"/>
  <c r="AA13" i="48" s="1"/>
  <c r="E42" i="47"/>
  <c r="S13" i="48" s="1"/>
  <c r="L42" i="47"/>
  <c r="Z13" i="48" s="1"/>
  <c r="D42" i="47"/>
  <c r="R13" i="48" s="1"/>
  <c r="G42" i="47"/>
  <c r="U13" i="48" s="1"/>
  <c r="K42" i="47"/>
  <c r="Y13" i="48" s="1"/>
  <c r="C42" i="47"/>
  <c r="Q13" i="48" s="1"/>
  <c r="J42" i="47"/>
  <c r="X13" i="48" s="1"/>
  <c r="I42" i="47"/>
  <c r="W13" i="48" s="1"/>
  <c r="H42" i="47"/>
  <c r="V13" i="48" s="1"/>
  <c r="N42" i="47"/>
  <c r="AB13" i="48" s="1"/>
  <c r="F42" i="47"/>
  <c r="T13" i="48" s="1"/>
  <c r="E36" i="47"/>
  <c r="E38" i="47" s="1"/>
  <c r="D36" i="47"/>
  <c r="D38" i="47" s="1"/>
  <c r="C36" i="47"/>
  <c r="E14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Q62" i="48" l="1"/>
  <c r="AD59" i="48"/>
  <c r="AD62" i="48" s="1"/>
  <c r="AD64" i="48" s="1"/>
  <c r="AD65" i="48" s="1"/>
  <c r="AI59" i="48"/>
  <c r="AI62" i="48" s="1"/>
  <c r="AI64" i="48" s="1"/>
  <c r="AI65" i="48" s="1"/>
  <c r="AC59" i="48"/>
  <c r="AC62" i="48" s="1"/>
  <c r="AC64" i="48" s="1"/>
  <c r="AC65" i="48" s="1"/>
  <c r="AK59" i="48"/>
  <c r="AK62" i="48" s="1"/>
  <c r="AK64" i="48" s="1"/>
  <c r="AK65" i="48" s="1"/>
  <c r="AM59" i="48"/>
  <c r="AM62" i="48" s="1"/>
  <c r="AM64" i="48" s="1"/>
  <c r="AM65" i="48" s="1"/>
  <c r="AG59" i="48"/>
  <c r="AG62" i="48" s="1"/>
  <c r="AG64" i="48" s="1"/>
  <c r="AG65" i="48" s="1"/>
  <c r="AL59" i="48"/>
  <c r="AL62" i="48" s="1"/>
  <c r="AL64" i="48" s="1"/>
  <c r="AL65" i="48" s="1"/>
  <c r="AN59" i="48"/>
  <c r="AN62" i="48" s="1"/>
  <c r="AN64" i="48" s="1"/>
  <c r="AN65" i="48" s="1"/>
  <c r="AH59" i="48"/>
  <c r="AH62" i="48" s="1"/>
  <c r="AH64" i="48" s="1"/>
  <c r="AH65" i="48" s="1"/>
  <c r="AE59" i="48"/>
  <c r="AE62" i="48" s="1"/>
  <c r="AE64" i="48" s="1"/>
  <c r="AE65" i="48" s="1"/>
  <c r="AJ59" i="48"/>
  <c r="AJ62" i="48" s="1"/>
  <c r="AJ64" i="48" s="1"/>
  <c r="AJ65" i="48" s="1"/>
  <c r="AF59" i="48"/>
  <c r="AF62" i="48" s="1"/>
  <c r="AF64" i="48" s="1"/>
  <c r="AF65" i="48" s="1"/>
  <c r="BJ27" i="50"/>
  <c r="BK27" i="50"/>
  <c r="BI27" i="50"/>
  <c r="F102" i="46"/>
  <c r="G102" i="46" s="1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F94" i="46"/>
  <c r="G94" i="46" s="1"/>
  <c r="F87" i="46"/>
  <c r="G87" i="46" s="1"/>
  <c r="O38" i="47"/>
  <c r="C27" i="47"/>
  <c r="L46" i="47"/>
  <c r="AL13" i="48" s="1"/>
  <c r="K46" i="47"/>
  <c r="AK13" i="48" s="1"/>
  <c r="I46" i="47"/>
  <c r="AI13" i="48" s="1"/>
  <c r="F46" i="47"/>
  <c r="AF13" i="48" s="1"/>
  <c r="E46" i="47"/>
  <c r="AE13" i="48" s="1"/>
  <c r="N46" i="47"/>
  <c r="AN13" i="48" s="1"/>
  <c r="J46" i="47"/>
  <c r="AJ13" i="48" s="1"/>
  <c r="D46" i="47"/>
  <c r="AD13" i="48" s="1"/>
  <c r="M46" i="47"/>
  <c r="AM13" i="48" s="1"/>
  <c r="G46" i="47"/>
  <c r="AG13" i="48" s="1"/>
  <c r="H46" i="47"/>
  <c r="AH13" i="48" s="1"/>
  <c r="C46" i="47"/>
  <c r="AC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Q64" i="48" l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C13" i="48" s="1"/>
  <c r="D54" i="47"/>
  <c r="BB13" i="48" s="1"/>
  <c r="N54" i="47"/>
  <c r="BL13" i="48" s="1"/>
  <c r="M54" i="47"/>
  <c r="BK13" i="48" s="1"/>
  <c r="C54" i="47"/>
  <c r="BA13" i="48" s="1"/>
  <c r="L54" i="47"/>
  <c r="BJ13" i="48" s="1"/>
  <c r="K54" i="47"/>
  <c r="BI13" i="48" s="1"/>
  <c r="J54" i="47"/>
  <c r="BH13" i="48" s="1"/>
  <c r="I54" i="47"/>
  <c r="BG13" i="48" s="1"/>
  <c r="F54" i="47"/>
  <c r="BD13" i="48" s="1"/>
  <c r="G54" i="47"/>
  <c r="BE13" i="48" s="1"/>
  <c r="H54" i="47"/>
  <c r="BF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14" i="48"/>
  <c r="S17" i="48" s="1"/>
  <c r="S21" i="48"/>
  <c r="S24" i="48"/>
  <c r="S35" i="48"/>
  <c r="R38" i="50"/>
  <c r="R39" i="50" s="1"/>
  <c r="R51" i="52" s="1"/>
  <c r="S111" i="59"/>
  <c r="S23" i="48"/>
  <c r="Q21" i="71"/>
  <c r="R25" i="50"/>
  <c r="S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14" i="48"/>
  <c r="R17" i="48" s="1"/>
  <c r="R21" i="48"/>
  <c r="R35" i="48"/>
  <c r="R111" i="59"/>
  <c r="R24" i="48"/>
  <c r="R23" i="48"/>
  <c r="P21" i="71"/>
  <c r="Q25" i="50"/>
  <c r="R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14" i="48"/>
  <c r="T17" i="48" s="1"/>
  <c r="S38" i="50"/>
  <c r="S39" i="50" s="1"/>
  <c r="S51" i="52" s="1"/>
  <c r="T23" i="48"/>
  <c r="T21" i="48"/>
  <c r="S25" i="50"/>
  <c r="T22" i="48"/>
  <c r="R21" i="71"/>
  <c r="S15" i="92"/>
  <c r="T35" i="48"/>
  <c r="T34" i="48" s="1"/>
  <c r="T24" i="48"/>
  <c r="Y67" i="82"/>
  <c r="Y54" i="82"/>
  <c r="Y44" i="82"/>
  <c r="Y48" i="82" s="1"/>
  <c r="Y52" i="82"/>
  <c r="Y55" i="82"/>
  <c r="Y53" i="82"/>
  <c r="Y14" i="48"/>
  <c r="Y17" i="48" s="1"/>
  <c r="Y21" i="48"/>
  <c r="Y22" i="48"/>
  <c r="X15" i="92"/>
  <c r="Y23" i="48"/>
  <c r="W21" i="71"/>
  <c r="Y35" i="48"/>
  <c r="X38" i="50"/>
  <c r="X39" i="50" s="1"/>
  <c r="X51" i="52" s="1"/>
  <c r="X25" i="50"/>
  <c r="Y111" i="59"/>
  <c r="Y24" i="48"/>
  <c r="U23" i="48"/>
  <c r="U35" i="48"/>
  <c r="U24" i="48"/>
  <c r="T38" i="50"/>
  <c r="T39" i="50" s="1"/>
  <c r="T51" i="52" s="1"/>
  <c r="U14" i="48"/>
  <c r="U17" i="48" s="1"/>
  <c r="U21" i="48"/>
  <c r="T25" i="50"/>
  <c r="S21" i="71"/>
  <c r="U22" i="48"/>
  <c r="U111" i="59"/>
  <c r="T15" i="92"/>
  <c r="W52" i="82"/>
  <c r="W54" i="82"/>
  <c r="W53" i="82"/>
  <c r="W44" i="82"/>
  <c r="W48" i="82" s="1"/>
  <c r="W67" i="82"/>
  <c r="W55" i="82"/>
  <c r="AA35" i="48"/>
  <c r="AA23" i="48"/>
  <c r="Z38" i="50"/>
  <c r="Z39" i="50" s="1"/>
  <c r="Z51" i="52" s="1"/>
  <c r="AA111" i="59"/>
  <c r="AA22" i="48"/>
  <c r="Z15" i="92"/>
  <c r="Z25" i="50"/>
  <c r="AA14" i="48"/>
  <c r="AA17" i="48" s="1"/>
  <c r="Y21" i="71"/>
  <c r="AA21" i="48"/>
  <c r="AA24" i="48"/>
  <c r="F74" i="52"/>
  <c r="AF43" i="82"/>
  <c r="N74" i="52"/>
  <c r="AN43" i="82"/>
  <c r="Q24" i="48"/>
  <c r="Q14" i="48"/>
  <c r="Q22" i="48"/>
  <c r="Q23" i="48"/>
  <c r="P25" i="50"/>
  <c r="F20" i="51"/>
  <c r="P15" i="92"/>
  <c r="O21" i="71"/>
  <c r="P38" i="50"/>
  <c r="Q35" i="48"/>
  <c r="Q111" i="59"/>
  <c r="Q21" i="48"/>
  <c r="V111" i="59"/>
  <c r="V21" i="48"/>
  <c r="U25" i="50"/>
  <c r="V14" i="48"/>
  <c r="V17" i="48" s="1"/>
  <c r="U15" i="92"/>
  <c r="V24" i="48"/>
  <c r="V23" i="48"/>
  <c r="T21" i="71"/>
  <c r="V35" i="48"/>
  <c r="V22" i="48"/>
  <c r="U38" i="50"/>
  <c r="U39" i="50" s="1"/>
  <c r="U51" i="52" s="1"/>
  <c r="AB24" i="48"/>
  <c r="AB14" i="48"/>
  <c r="AB17" i="48" s="1"/>
  <c r="AB111" i="59"/>
  <c r="AB21" i="48"/>
  <c r="AB22" i="48"/>
  <c r="Z21" i="71"/>
  <c r="AA25" i="50"/>
  <c r="AB35" i="48"/>
  <c r="AA15" i="92"/>
  <c r="AA38" i="50"/>
  <c r="AA39" i="50" s="1"/>
  <c r="AA51" i="52" s="1"/>
  <c r="AB23" i="48"/>
  <c r="V67" i="82"/>
  <c r="V54" i="82"/>
  <c r="V53" i="82"/>
  <c r="V52" i="82"/>
  <c r="V44" i="82"/>
  <c r="V48" i="82" s="1"/>
  <c r="V55" i="82"/>
  <c r="W111" i="59"/>
  <c r="W23" i="48"/>
  <c r="W14" i="48"/>
  <c r="W17" i="48" s="1"/>
  <c r="V25" i="50"/>
  <c r="W21" i="48"/>
  <c r="V15" i="92"/>
  <c r="W22" i="48"/>
  <c r="U21" i="71"/>
  <c r="W35" i="48"/>
  <c r="W34" i="48" s="1"/>
  <c r="V38" i="50"/>
  <c r="V39" i="50" s="1"/>
  <c r="V51" i="52" s="1"/>
  <c r="W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23" i="48"/>
  <c r="Z35" i="48"/>
  <c r="Y38" i="50"/>
  <c r="Y39" i="50" s="1"/>
  <c r="Y51" i="52" s="1"/>
  <c r="Y25" i="50"/>
  <c r="Y15" i="92"/>
  <c r="Z21" i="48"/>
  <c r="Z24" i="48"/>
  <c r="X21" i="71"/>
  <c r="Z111" i="59"/>
  <c r="Z22" i="48"/>
  <c r="Z14" i="48"/>
  <c r="Z17" i="48" s="1"/>
  <c r="W25" i="50"/>
  <c r="X21" i="48"/>
  <c r="X111" i="59"/>
  <c r="X35" i="48"/>
  <c r="X22" i="48"/>
  <c r="W38" i="50"/>
  <c r="W39" i="50" s="1"/>
  <c r="W51" i="52" s="1"/>
  <c r="V21" i="71"/>
  <c r="X24" i="48"/>
  <c r="W15" i="92"/>
  <c r="X14" i="48"/>
  <c r="X17" i="48" s="1"/>
  <c r="X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Q65" i="48" l="1"/>
  <c r="AW59" i="48"/>
  <c r="AW62" i="48" s="1"/>
  <c r="AW64" i="48" s="1"/>
  <c r="AW65" i="48" s="1"/>
  <c r="AQ59" i="48"/>
  <c r="AQ62" i="48" s="1"/>
  <c r="AQ64" i="48" s="1"/>
  <c r="AQ65" i="48" s="1"/>
  <c r="AT59" i="48"/>
  <c r="AT62" i="48" s="1"/>
  <c r="AT64" i="48" s="1"/>
  <c r="AT65" i="48" s="1"/>
  <c r="AZ59" i="48"/>
  <c r="AZ62" i="48" s="1"/>
  <c r="AZ64" i="48" s="1"/>
  <c r="AZ65" i="48" s="1"/>
  <c r="AR59" i="48"/>
  <c r="AR62" i="48" s="1"/>
  <c r="AR64" i="48" s="1"/>
  <c r="AR65" i="48" s="1"/>
  <c r="AY59" i="48"/>
  <c r="AY62" i="48" s="1"/>
  <c r="AY64" i="48" s="1"/>
  <c r="AY65" i="48" s="1"/>
  <c r="AV59" i="48"/>
  <c r="AV62" i="48" s="1"/>
  <c r="AV64" i="48" s="1"/>
  <c r="AV65" i="48" s="1"/>
  <c r="AP59" i="48"/>
  <c r="AP62" i="48" s="1"/>
  <c r="AP64" i="48" s="1"/>
  <c r="AP65" i="48" s="1"/>
  <c r="AX59" i="48"/>
  <c r="AX62" i="48" s="1"/>
  <c r="AX64" i="48" s="1"/>
  <c r="AX65" i="48" s="1"/>
  <c r="AS59" i="48"/>
  <c r="AS62" i="48" s="1"/>
  <c r="AS64" i="48" s="1"/>
  <c r="AS65" i="48" s="1"/>
  <c r="AO59" i="48"/>
  <c r="AU59" i="48"/>
  <c r="AU62" i="48" s="1"/>
  <c r="AU64" i="48" s="1"/>
  <c r="AU65" i="48" s="1"/>
  <c r="I50" i="47"/>
  <c r="AU13" i="48" s="1"/>
  <c r="H50" i="47"/>
  <c r="AT13" i="48" s="1"/>
  <c r="N50" i="47"/>
  <c r="AZ13" i="48" s="1"/>
  <c r="M50" i="47"/>
  <c r="AY13" i="48" s="1"/>
  <c r="D50" i="47"/>
  <c r="AP13" i="48" s="1"/>
  <c r="L50" i="47"/>
  <c r="AX13" i="48" s="1"/>
  <c r="K50" i="47"/>
  <c r="AW13" i="48" s="1"/>
  <c r="F50" i="47"/>
  <c r="AR13" i="48" s="1"/>
  <c r="E50" i="47"/>
  <c r="AQ13" i="48" s="1"/>
  <c r="C50" i="47"/>
  <c r="AO13" i="48" s="1"/>
  <c r="J50" i="47"/>
  <c r="AV13" i="48" s="1"/>
  <c r="G50" i="47"/>
  <c r="AS13" i="48" s="1"/>
  <c r="V57" i="82"/>
  <c r="V60" i="82" s="1"/>
  <c r="V61" i="82" s="1"/>
  <c r="W38" i="48"/>
  <c r="D24" i="49"/>
  <c r="AV24" i="49" s="1"/>
  <c r="T26" i="48"/>
  <c r="T115" i="59" s="1"/>
  <c r="T38" i="48"/>
  <c r="D21" i="49"/>
  <c r="AS21" i="49" s="1"/>
  <c r="V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24" i="48"/>
  <c r="AJ23" i="48"/>
  <c r="AH21" i="71"/>
  <c r="AJ14" i="48"/>
  <c r="AJ17" i="48" s="1"/>
  <c r="AI15" i="92"/>
  <c r="AI38" i="50"/>
  <c r="AI39" i="50" s="1"/>
  <c r="AI51" i="52" s="1"/>
  <c r="AJ21" i="48"/>
  <c r="AJ111" i="59"/>
  <c r="AJ35" i="48"/>
  <c r="AJ34" i="48" s="1"/>
  <c r="AJ22" i="48"/>
  <c r="D96" i="49"/>
  <c r="V44" i="48"/>
  <c r="V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26" i="48"/>
  <c r="F29" i="51"/>
  <c r="AD21" i="71"/>
  <c r="AE25" i="50"/>
  <c r="AE38" i="50"/>
  <c r="AE39" i="50" s="1"/>
  <c r="AE51" i="52" s="1"/>
  <c r="AF14" i="48"/>
  <c r="AF17" i="48" s="1"/>
  <c r="AF23" i="48"/>
  <c r="AE15" i="92"/>
  <c r="AF35" i="48"/>
  <c r="AF34" i="48" s="1"/>
  <c r="AF21" i="48"/>
  <c r="AF24" i="48"/>
  <c r="AF22" i="48"/>
  <c r="AF111" i="59"/>
  <c r="W47" i="82"/>
  <c r="S47" i="50"/>
  <c r="T30" i="50" s="1"/>
  <c r="Y26" i="48"/>
  <c r="Y115" i="59" s="1"/>
  <c r="AB57" i="82"/>
  <c r="AB60" i="82" s="1"/>
  <c r="AB61" i="82" s="1"/>
  <c r="V78" i="82"/>
  <c r="V27" i="82"/>
  <c r="V66" i="82"/>
  <c r="AB26" i="48"/>
  <c r="F7" i="59"/>
  <c r="F28" i="51"/>
  <c r="U26" i="48"/>
  <c r="U115" i="59" s="1"/>
  <c r="W47" i="50"/>
  <c r="X30" i="50" s="1"/>
  <c r="Y114" i="59"/>
  <c r="W7" i="52"/>
  <c r="T19" i="82"/>
  <c r="T20" i="82" s="1"/>
  <c r="Z26" i="48"/>
  <c r="S66" i="82"/>
  <c r="S27" i="82"/>
  <c r="S28" i="82" s="1"/>
  <c r="S78" i="82"/>
  <c r="D97" i="49"/>
  <c r="W44" i="48"/>
  <c r="AM53" i="82"/>
  <c r="AM54" i="82"/>
  <c r="AM52" i="82"/>
  <c r="AM67" i="82"/>
  <c r="AM44" i="82"/>
  <c r="AM48" i="82" s="1"/>
  <c r="AM55" i="82"/>
  <c r="X34" i="48"/>
  <c r="D98" i="49"/>
  <c r="X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26" i="48"/>
  <c r="X115" i="59" s="1"/>
  <c r="S57" i="82"/>
  <c r="D93" i="49"/>
  <c r="S44" i="48"/>
  <c r="S34" i="48"/>
  <c r="AD21" i="48"/>
  <c r="AD24" i="48"/>
  <c r="AD22" i="48"/>
  <c r="AD23" i="48"/>
  <c r="AD35" i="48"/>
  <c r="AC25" i="50"/>
  <c r="AC15" i="92"/>
  <c r="AD14" i="48"/>
  <c r="AD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14" i="48"/>
  <c r="AG17" i="48" s="1"/>
  <c r="AF38" i="50"/>
  <c r="AF39" i="50" s="1"/>
  <c r="AF51" i="52" s="1"/>
  <c r="AG111" i="59"/>
  <c r="AG24" i="48"/>
  <c r="AE21" i="71"/>
  <c r="AG23" i="48"/>
  <c r="AG35" i="48"/>
  <c r="AG34" i="48" s="1"/>
  <c r="AF25" i="50"/>
  <c r="AF15" i="92"/>
  <c r="AG21" i="48"/>
  <c r="AG22" i="48"/>
  <c r="W26" i="48"/>
  <c r="W115" i="59" s="1"/>
  <c r="D102" i="49"/>
  <c r="AB44" i="48"/>
  <c r="T47" i="50"/>
  <c r="AM25" i="50"/>
  <c r="AN35" i="48"/>
  <c r="AN34" i="48" s="1"/>
  <c r="AM15" i="92"/>
  <c r="AN24" i="48"/>
  <c r="AN21" i="48"/>
  <c r="AN14" i="48"/>
  <c r="AN17" i="48" s="1"/>
  <c r="AN22" i="48"/>
  <c r="AN111" i="59"/>
  <c r="AM38" i="50"/>
  <c r="AM39" i="50" s="1"/>
  <c r="AM51" i="52" s="1"/>
  <c r="AL21" i="71"/>
  <c r="AN23" i="48"/>
  <c r="Y7" i="52"/>
  <c r="AA114" i="59"/>
  <c r="U34" i="48"/>
  <c r="U44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23" i="48"/>
  <c r="AH22" i="48"/>
  <c r="AH35" i="48"/>
  <c r="AH34" i="48" s="1"/>
  <c r="AG15" i="92"/>
  <c r="AG38" i="50"/>
  <c r="AG39" i="50" s="1"/>
  <c r="AG51" i="52" s="1"/>
  <c r="AH21" i="48"/>
  <c r="AG25" i="50"/>
  <c r="AH111" i="59"/>
  <c r="AH14" i="48"/>
  <c r="AH17" i="48" s="1"/>
  <c r="AH24" i="48"/>
  <c r="R34" i="48"/>
  <c r="R44" i="48"/>
  <c r="D92" i="49"/>
  <c r="AL111" i="59"/>
  <c r="AK38" i="50"/>
  <c r="AK39" i="50" s="1"/>
  <c r="AK51" i="52" s="1"/>
  <c r="AL21" i="48"/>
  <c r="AJ21" i="71"/>
  <c r="AL22" i="48"/>
  <c r="AL23" i="48"/>
  <c r="AK25" i="50"/>
  <c r="AL35" i="48"/>
  <c r="AL34" i="48" s="1"/>
  <c r="AL14" i="48"/>
  <c r="AL17" i="48" s="1"/>
  <c r="AK15" i="92"/>
  <c r="AL24" i="48"/>
  <c r="T57" i="82"/>
  <c r="AL38" i="50"/>
  <c r="AL39" i="50" s="1"/>
  <c r="AL51" i="52" s="1"/>
  <c r="AL25" i="50"/>
  <c r="AK21" i="71"/>
  <c r="AM23" i="48"/>
  <c r="AM22" i="48"/>
  <c r="AM111" i="59"/>
  <c r="AL15" i="92"/>
  <c r="AM35" i="48"/>
  <c r="AM21" i="48"/>
  <c r="AM14" i="48"/>
  <c r="AM17" i="48" s="1"/>
  <c r="AM24" i="48"/>
  <c r="BG43" i="82"/>
  <c r="I76" i="52"/>
  <c r="R26" i="48"/>
  <c r="S26" i="48"/>
  <c r="X7" i="52"/>
  <c r="Z114" i="59"/>
  <c r="AI21" i="71"/>
  <c r="AJ25" i="50"/>
  <c r="AJ38" i="50"/>
  <c r="AJ39" i="50" s="1"/>
  <c r="AJ51" i="52" s="1"/>
  <c r="AK24" i="48"/>
  <c r="AJ15" i="92"/>
  <c r="AK21" i="48"/>
  <c r="AK35" i="48"/>
  <c r="AK34" i="48" s="1"/>
  <c r="AK22" i="48"/>
  <c r="AK111" i="59"/>
  <c r="AK23" i="48"/>
  <c r="AK14" i="48"/>
  <c r="AK17" i="48" s="1"/>
  <c r="X47" i="82"/>
  <c r="Q44" i="48"/>
  <c r="Q34" i="48"/>
  <c r="D91" i="49"/>
  <c r="F39" i="51"/>
  <c r="F21" i="51"/>
  <c r="Q17" i="48"/>
  <c r="U114" i="59"/>
  <c r="S7" i="52"/>
  <c r="D94" i="49"/>
  <c r="T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34" i="48"/>
  <c r="AG44" i="82"/>
  <c r="AG48" i="82" s="1"/>
  <c r="AG47" i="82" s="1"/>
  <c r="AG52" i="82"/>
  <c r="AG53" i="82"/>
  <c r="AG55" i="82"/>
  <c r="AG54" i="82"/>
  <c r="AG67" i="82"/>
  <c r="Z34" i="48"/>
  <c r="D100" i="49"/>
  <c r="Z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26" i="48"/>
  <c r="AA115" i="59" s="1"/>
  <c r="W57" i="82"/>
  <c r="W59" i="82" s="1"/>
  <c r="D99" i="49"/>
  <c r="Y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23" i="48"/>
  <c r="AB15" i="92"/>
  <c r="AC21" i="48"/>
  <c r="AC14" i="48"/>
  <c r="AC24" i="48"/>
  <c r="AC111" i="59"/>
  <c r="AB38" i="50"/>
  <c r="AC35" i="48"/>
  <c r="AC22" i="48"/>
  <c r="AA21" i="71"/>
  <c r="G20" i="51"/>
  <c r="AB25" i="50"/>
  <c r="Y34" i="48"/>
  <c r="AB27" i="82"/>
  <c r="AB78" i="82"/>
  <c r="AI21" i="48"/>
  <c r="AI23" i="48"/>
  <c r="AI14" i="48"/>
  <c r="AI17" i="48" s="1"/>
  <c r="AG21" i="71"/>
  <c r="AH25" i="50"/>
  <c r="AH38" i="50"/>
  <c r="AH39" i="50" s="1"/>
  <c r="AH51" i="52" s="1"/>
  <c r="AH15" i="92"/>
  <c r="AI111" i="59"/>
  <c r="AI35" i="48"/>
  <c r="AI24" i="48"/>
  <c r="AI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34" i="48"/>
  <c r="AA44" i="48"/>
  <c r="BF43" i="82"/>
  <c r="H76" i="52"/>
  <c r="BD43" i="82"/>
  <c r="F76" i="52"/>
  <c r="AE23" i="48"/>
  <c r="AE14" i="48"/>
  <c r="AE17" i="48" s="1"/>
  <c r="AD38" i="50"/>
  <c r="AD39" i="50" s="1"/>
  <c r="AD51" i="52" s="1"/>
  <c r="AC21" i="71"/>
  <c r="AE111" i="59"/>
  <c r="AD25" i="50"/>
  <c r="AE21" i="48"/>
  <c r="AE24" i="48"/>
  <c r="AE22" i="48"/>
  <c r="AD15" i="92"/>
  <c r="AE35" i="48"/>
  <c r="AE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22" i="48"/>
  <c r="M23" i="48"/>
  <c r="M24" i="48"/>
  <c r="L38" i="50"/>
  <c r="L39" i="50" s="1"/>
  <c r="L51" i="52" s="1"/>
  <c r="L25" i="50"/>
  <c r="M35" i="48"/>
  <c r="M44" i="48" s="1"/>
  <c r="L15" i="92"/>
  <c r="M14" i="48"/>
  <c r="M17" i="48" s="1"/>
  <c r="M111" i="59"/>
  <c r="M21" i="48"/>
  <c r="K21" i="71"/>
  <c r="J22" i="48"/>
  <c r="J23" i="48"/>
  <c r="I38" i="50"/>
  <c r="I39" i="50" s="1"/>
  <c r="I51" i="52" s="1"/>
  <c r="H21" i="71"/>
  <c r="J24" i="48"/>
  <c r="J35" i="48"/>
  <c r="I25" i="50"/>
  <c r="J14" i="48"/>
  <c r="J17" i="48" s="1"/>
  <c r="I15" i="92"/>
  <c r="J111" i="59"/>
  <c r="J21" i="48"/>
  <c r="K67" i="82"/>
  <c r="K55" i="82"/>
  <c r="K54" i="82"/>
  <c r="K53" i="82"/>
  <c r="K52" i="82"/>
  <c r="K44" i="82"/>
  <c r="K48" i="82" s="1"/>
  <c r="K47" i="82" s="1"/>
  <c r="D38" i="50"/>
  <c r="E35" i="48"/>
  <c r="D25" i="50"/>
  <c r="D15" i="92"/>
  <c r="E21" i="48"/>
  <c r="E111" i="59"/>
  <c r="E22" i="48"/>
  <c r="C21" i="71"/>
  <c r="E23" i="48"/>
  <c r="E24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35" i="48"/>
  <c r="K44" i="48" s="1"/>
  <c r="K14" i="48"/>
  <c r="K17" i="48" s="1"/>
  <c r="K24" i="48"/>
  <c r="J38" i="50"/>
  <c r="J39" i="50" s="1"/>
  <c r="J51" i="52" s="1"/>
  <c r="J25" i="50"/>
  <c r="K21" i="48"/>
  <c r="J15" i="92"/>
  <c r="K111" i="59"/>
  <c r="K22" i="48"/>
  <c r="I21" i="71"/>
  <c r="K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14" i="48"/>
  <c r="L17" i="48" s="1"/>
  <c r="L35" i="48"/>
  <c r="K15" i="92"/>
  <c r="J21" i="71"/>
  <c r="L21" i="48"/>
  <c r="L22" i="48"/>
  <c r="K25" i="50"/>
  <c r="L23" i="48"/>
  <c r="L111" i="59"/>
  <c r="L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22" i="48"/>
  <c r="P23" i="48"/>
  <c r="P24" i="48"/>
  <c r="O38" i="50"/>
  <c r="O39" i="50" s="1"/>
  <c r="O51" i="52" s="1"/>
  <c r="P35" i="48"/>
  <c r="P44" i="48" s="1"/>
  <c r="O25" i="50"/>
  <c r="N47" i="50" s="1"/>
  <c r="O30" i="50" s="1"/>
  <c r="P14" i="48"/>
  <c r="P17" i="48" s="1"/>
  <c r="O15" i="92"/>
  <c r="P111" i="59"/>
  <c r="P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24" i="48"/>
  <c r="F21" i="48"/>
  <c r="F111" i="59"/>
  <c r="F22" i="48"/>
  <c r="D21" i="71"/>
  <c r="F14" i="48"/>
  <c r="F17" i="48" s="1"/>
  <c r="F35" i="48"/>
  <c r="F44" i="48" s="1"/>
  <c r="E25" i="50"/>
  <c r="E38" i="50"/>
  <c r="E39" i="50" s="1"/>
  <c r="E51" i="52" s="1"/>
  <c r="F23" i="48"/>
  <c r="N14" i="48"/>
  <c r="N17" i="48" s="1"/>
  <c r="N21" i="48"/>
  <c r="L21" i="71"/>
  <c r="M15" i="92"/>
  <c r="M38" i="50"/>
  <c r="M39" i="50" s="1"/>
  <c r="M51" i="52" s="1"/>
  <c r="N22" i="48"/>
  <c r="N23" i="48"/>
  <c r="N35" i="48"/>
  <c r="N44" i="48" s="1"/>
  <c r="M25" i="50"/>
  <c r="N111" i="59"/>
  <c r="N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21" i="48"/>
  <c r="O23" i="48"/>
  <c r="O111" i="59"/>
  <c r="M21" i="71"/>
  <c r="N38" i="50"/>
  <c r="N39" i="50" s="1"/>
  <c r="N51" i="52" s="1"/>
  <c r="O35" i="48"/>
  <c r="O44" i="48" s="1"/>
  <c r="N25" i="50"/>
  <c r="O14" i="48"/>
  <c r="O17" i="48" s="1"/>
  <c r="N15" i="92"/>
  <c r="O22" i="48"/>
  <c r="O24" i="48"/>
  <c r="I35" i="48"/>
  <c r="G21" i="71"/>
  <c r="H38" i="50"/>
  <c r="H39" i="50" s="1"/>
  <c r="H51" i="52" s="1"/>
  <c r="I111" i="59"/>
  <c r="I21" i="48"/>
  <c r="I14" i="48"/>
  <c r="I17" i="48" s="1"/>
  <c r="H25" i="50"/>
  <c r="I23" i="48"/>
  <c r="I22" i="48"/>
  <c r="I24" i="48"/>
  <c r="H15" i="92"/>
  <c r="G24" i="48"/>
  <c r="F25" i="50"/>
  <c r="G23" i="48"/>
  <c r="G35" i="48"/>
  <c r="F15" i="92"/>
  <c r="G21" i="48"/>
  <c r="G111" i="59"/>
  <c r="G14" i="48"/>
  <c r="G17" i="48" s="1"/>
  <c r="G22" i="48"/>
  <c r="F38" i="50"/>
  <c r="F39" i="50" s="1"/>
  <c r="F51" i="52" s="1"/>
  <c r="E21" i="71"/>
  <c r="H35" i="48"/>
  <c r="G25" i="50"/>
  <c r="H14" i="48"/>
  <c r="H17" i="48" s="1"/>
  <c r="G15" i="92"/>
  <c r="H111" i="59"/>
  <c r="H22" i="48"/>
  <c r="F21" i="71"/>
  <c r="H23" i="48"/>
  <c r="H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AO62" i="48" l="1"/>
  <c r="BM59" i="48"/>
  <c r="W40" i="48"/>
  <c r="U8" i="52" s="1"/>
  <c r="T40" i="48"/>
  <c r="R8" i="52" s="1"/>
  <c r="I34" i="48"/>
  <c r="I38" i="48" s="1"/>
  <c r="I40" i="48" s="1"/>
  <c r="I44" i="48"/>
  <c r="H34" i="48"/>
  <c r="H38" i="48" s="1"/>
  <c r="H40" i="48" s="1"/>
  <c r="H44" i="48"/>
  <c r="E34" i="48"/>
  <c r="E38" i="48" s="1"/>
  <c r="E40" i="48" s="1"/>
  <c r="E44" i="48"/>
  <c r="G34" i="48"/>
  <c r="G38" i="48" s="1"/>
  <c r="G40" i="48" s="1"/>
  <c r="G44" i="48"/>
  <c r="L34" i="48"/>
  <c r="L38" i="48" s="1"/>
  <c r="L40" i="48" s="1"/>
  <c r="L44" i="48"/>
  <c r="J34" i="48"/>
  <c r="J38" i="48" s="1"/>
  <c r="J40" i="48" s="1"/>
  <c r="J44" i="48"/>
  <c r="V59" i="82"/>
  <c r="V29" i="82" s="1"/>
  <c r="T35" i="82"/>
  <c r="AJ24" i="49"/>
  <c r="H47" i="82"/>
  <c r="X24" i="49"/>
  <c r="BH24" i="49"/>
  <c r="BN24" i="49" s="1"/>
  <c r="V116" i="59"/>
  <c r="V28" i="48"/>
  <c r="AC47" i="50"/>
  <c r="AD30" i="50" s="1"/>
  <c r="T116" i="59"/>
  <c r="AG21" i="49"/>
  <c r="U21" i="49"/>
  <c r="Z47" i="50"/>
  <c r="AA30" i="50" s="1"/>
  <c r="T28" i="48"/>
  <c r="BE21" i="49"/>
  <c r="BN21" i="49" s="1"/>
  <c r="AI47" i="50"/>
  <c r="AJ30" i="50" s="1"/>
  <c r="X116" i="59"/>
  <c r="X28" i="48"/>
  <c r="U60" i="82"/>
  <c r="U61" i="82" s="1"/>
  <c r="AN57" i="82"/>
  <c r="AN59" i="82" s="1"/>
  <c r="AD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8" i="48"/>
  <c r="U116" i="59"/>
  <c r="AA28" i="48"/>
  <c r="R35" i="82"/>
  <c r="AA116" i="59"/>
  <c r="BF35" i="48"/>
  <c r="BF34" i="48" s="1"/>
  <c r="BE25" i="50"/>
  <c r="BF14" i="48"/>
  <c r="BF17" i="48" s="1"/>
  <c r="BD21" i="71"/>
  <c r="BE15" i="92"/>
  <c r="BF111" i="59"/>
  <c r="BE38" i="50"/>
  <c r="BE39" i="50" s="1"/>
  <c r="BE51" i="52" s="1"/>
  <c r="BF23" i="48"/>
  <c r="BF22" i="48"/>
  <c r="BF21" i="48"/>
  <c r="BF24" i="48"/>
  <c r="AB28" i="82"/>
  <c r="G7" i="59"/>
  <c r="AK47" i="82"/>
  <c r="AB38" i="48"/>
  <c r="AB40" i="48" s="1"/>
  <c r="D29" i="49"/>
  <c r="AM27" i="82"/>
  <c r="AM78" i="82"/>
  <c r="AM66" i="82"/>
  <c r="AC78" i="82"/>
  <c r="AC27" i="82"/>
  <c r="D32" i="49"/>
  <c r="AE38" i="48"/>
  <c r="AE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8" i="48"/>
  <c r="S40" i="48" s="1"/>
  <c r="D105" i="49"/>
  <c r="AE44" i="48"/>
  <c r="AI78" i="82"/>
  <c r="AI27" i="82"/>
  <c r="AI66" i="82"/>
  <c r="AG38" i="48"/>
  <c r="AG40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44" i="48"/>
  <c r="D113" i="49"/>
  <c r="AM34" i="48"/>
  <c r="T59" i="82"/>
  <c r="T21" i="82" s="1"/>
  <c r="R37" i="52" s="1"/>
  <c r="T60" i="82"/>
  <c r="T61" i="82" s="1"/>
  <c r="D35" i="49"/>
  <c r="AH38" i="48"/>
  <c r="AH40" i="48" s="1"/>
  <c r="D108" i="49"/>
  <c r="AH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24" i="48"/>
  <c r="BL14" i="48"/>
  <c r="BL17" i="48" s="1"/>
  <c r="BL21" i="48"/>
  <c r="BK15" i="92"/>
  <c r="BL22" i="48"/>
  <c r="BK38" i="50"/>
  <c r="BK39" i="50" s="1"/>
  <c r="BK51" i="52" s="1"/>
  <c r="BK25" i="50"/>
  <c r="BJ47" i="50" s="1"/>
  <c r="BK30" i="50" s="1"/>
  <c r="BL35" i="48"/>
  <c r="BL23" i="48"/>
  <c r="BJ21" i="71"/>
  <c r="T93" i="49"/>
  <c r="BD93" i="49"/>
  <c r="BN93" i="49" s="1"/>
  <c r="AR93" i="49"/>
  <c r="AF93" i="49"/>
  <c r="AH19" i="82"/>
  <c r="AH71" i="82"/>
  <c r="AH73" i="82" s="1"/>
  <c r="AL38" i="48"/>
  <c r="AL40" i="48" s="1"/>
  <c r="D39" i="49"/>
  <c r="BI14" i="48"/>
  <c r="BI17" i="48" s="1"/>
  <c r="BI22" i="48"/>
  <c r="BI23" i="48"/>
  <c r="BH38" i="50"/>
  <c r="BH39" i="50" s="1"/>
  <c r="BH51" i="52" s="1"/>
  <c r="BI24" i="48"/>
  <c r="BG21" i="71"/>
  <c r="BI21" i="48"/>
  <c r="BH25" i="50"/>
  <c r="BI111" i="59"/>
  <c r="BI35" i="48"/>
  <c r="BI34" i="48" s="1"/>
  <c r="BH15" i="92"/>
  <c r="BA24" i="48"/>
  <c r="BA35" i="48"/>
  <c r="AZ38" i="50"/>
  <c r="BA111" i="59"/>
  <c r="AZ25" i="50"/>
  <c r="BA22" i="48"/>
  <c r="BA21" i="48"/>
  <c r="BA23" i="48"/>
  <c r="AY21" i="71"/>
  <c r="I20" i="51"/>
  <c r="BA14" i="48"/>
  <c r="AZ15" i="92"/>
  <c r="AG26" i="48"/>
  <c r="AG115" i="59" s="1"/>
  <c r="Y30" i="50"/>
  <c r="X34" i="50"/>
  <c r="AJ19" i="82"/>
  <c r="AJ71" i="82"/>
  <c r="AJ73" i="82" s="1"/>
  <c r="R115" i="59"/>
  <c r="R116" i="59" s="1"/>
  <c r="R28" i="48"/>
  <c r="D22" i="49"/>
  <c r="U38" i="48"/>
  <c r="U40" i="48" s="1"/>
  <c r="G28" i="51"/>
  <c r="G29" i="51"/>
  <c r="AE47" i="82"/>
  <c r="E13" i="50"/>
  <c r="P51" i="52"/>
  <c r="AK38" i="48"/>
  <c r="AK40" i="48" s="1"/>
  <c r="D38" i="49"/>
  <c r="AL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14" i="48"/>
  <c r="BJ17" i="48" s="1"/>
  <c r="BI25" i="50"/>
  <c r="BJ111" i="59"/>
  <c r="BI15" i="92"/>
  <c r="BH21" i="71"/>
  <c r="BJ22" i="48"/>
  <c r="BJ24" i="48"/>
  <c r="BJ23" i="48"/>
  <c r="BJ21" i="48"/>
  <c r="BI38" i="50"/>
  <c r="BI39" i="50" s="1"/>
  <c r="BI51" i="52" s="1"/>
  <c r="BJ35" i="48"/>
  <c r="BJ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26" i="48"/>
  <c r="AI115" i="59" s="1"/>
  <c r="AC44" i="48"/>
  <c r="G39" i="51"/>
  <c r="D103" i="49"/>
  <c r="AC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8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8" i="48"/>
  <c r="AF40" i="48" s="1"/>
  <c r="D37" i="49"/>
  <c r="AJ38" i="48"/>
  <c r="AJ40" i="48" s="1"/>
  <c r="AN71" i="82"/>
  <c r="AN73" i="82" s="1"/>
  <c r="AN19" i="82"/>
  <c r="AI44" i="48"/>
  <c r="D109" i="49"/>
  <c r="AI34" i="48"/>
  <c r="AC66" i="82"/>
  <c r="BC38" i="50"/>
  <c r="BC39" i="50" s="1"/>
  <c r="BC51" i="52" s="1"/>
  <c r="BD35" i="48"/>
  <c r="BD14" i="48"/>
  <c r="BD17" i="48" s="1"/>
  <c r="BD111" i="59"/>
  <c r="BD22" i="48"/>
  <c r="BC25" i="50"/>
  <c r="BC15" i="92"/>
  <c r="BD24" i="48"/>
  <c r="BD21" i="48"/>
  <c r="BB21" i="71"/>
  <c r="BD23" i="48"/>
  <c r="AN27" i="82"/>
  <c r="AN78" i="82"/>
  <c r="AB39" i="50"/>
  <c r="F12" i="50"/>
  <c r="T28" i="82"/>
  <c r="T36" i="82" s="1"/>
  <c r="Z38" i="48"/>
  <c r="Z40" i="48" s="1"/>
  <c r="D27" i="49"/>
  <c r="U28" i="82"/>
  <c r="U29" i="82"/>
  <c r="BF38" i="50"/>
  <c r="BF39" i="50" s="1"/>
  <c r="BF51" i="52" s="1"/>
  <c r="BF25" i="50"/>
  <c r="BF15" i="92"/>
  <c r="BE21" i="71"/>
  <c r="BG23" i="48"/>
  <c r="BG21" i="48"/>
  <c r="BG111" i="59"/>
  <c r="BG35" i="48"/>
  <c r="BG24" i="48"/>
  <c r="BG14" i="48"/>
  <c r="BG17" i="48" s="1"/>
  <c r="BG22" i="48"/>
  <c r="AD71" i="82"/>
  <c r="AD73" i="82" s="1"/>
  <c r="AD19" i="82"/>
  <c r="AC57" i="82"/>
  <c r="AC59" i="82" s="1"/>
  <c r="D28" i="49"/>
  <c r="AA38" i="48"/>
  <c r="AA40" i="48" s="1"/>
  <c r="F3" i="97"/>
  <c r="F3" i="91"/>
  <c r="AC26" i="48"/>
  <c r="G27" i="51"/>
  <c r="AA28" i="82"/>
  <c r="AB59" i="82"/>
  <c r="AB29" i="82" s="1"/>
  <c r="R30" i="50"/>
  <c r="R34" i="50" s="1"/>
  <c r="Q19" i="82"/>
  <c r="Q71" i="82"/>
  <c r="Q73" i="82" s="1"/>
  <c r="U28" i="48"/>
  <c r="Q125" i="59"/>
  <c r="O10" i="52"/>
  <c r="F47" i="51"/>
  <c r="F13" i="51" s="1"/>
  <c r="AK44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8" i="48"/>
  <c r="X40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26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26" i="48"/>
  <c r="AK115" i="59" s="1"/>
  <c r="S115" i="59"/>
  <c r="S116" i="59" s="1"/>
  <c r="S28" i="48"/>
  <c r="AM26" i="48"/>
  <c r="AM115" i="59" s="1"/>
  <c r="R38" i="48"/>
  <c r="R40" i="48" s="1"/>
  <c r="D19" i="49"/>
  <c r="BF95" i="49"/>
  <c r="BN95" i="49" s="1"/>
  <c r="AT95" i="49"/>
  <c r="AH95" i="49"/>
  <c r="V95" i="49"/>
  <c r="AN44" i="48"/>
  <c r="D114" i="49"/>
  <c r="AL47" i="82"/>
  <c r="AL78" i="82"/>
  <c r="AL27" i="82"/>
  <c r="AM47" i="82"/>
  <c r="W125" i="59"/>
  <c r="U10" i="52"/>
  <c r="Y116" i="59"/>
  <c r="V28" i="82"/>
  <c r="W28" i="48"/>
  <c r="AJ57" i="82"/>
  <c r="AJ60" i="82" s="1"/>
  <c r="AJ61" i="82" s="1"/>
  <c r="BE21" i="48"/>
  <c r="BE24" i="48"/>
  <c r="BE14" i="48"/>
  <c r="BE17" i="48" s="1"/>
  <c r="BD25" i="50"/>
  <c r="BE23" i="48"/>
  <c r="BD38" i="50"/>
  <c r="BD39" i="50" s="1"/>
  <c r="BD51" i="52" s="1"/>
  <c r="BD15" i="92"/>
  <c r="BE22" i="48"/>
  <c r="BE111" i="59"/>
  <c r="BC21" i="71"/>
  <c r="BE35" i="48"/>
  <c r="AF66" i="82"/>
  <c r="AF78" i="82"/>
  <c r="AF27" i="82"/>
  <c r="D110" i="49"/>
  <c r="AJ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F26" i="48"/>
  <c r="AF115" i="59" s="1"/>
  <c r="AJ26" i="48"/>
  <c r="AJ115" i="59" s="1"/>
  <c r="S71" i="82"/>
  <c r="S73" i="82" s="1"/>
  <c r="S19" i="82"/>
  <c r="AF44" i="48"/>
  <c r="D106" i="49"/>
  <c r="Q115" i="59"/>
  <c r="F31" i="51"/>
  <c r="F5" i="51" s="1"/>
  <c r="AJ78" i="82"/>
  <c r="AJ27" i="82"/>
  <c r="AJ28" i="82" s="1"/>
  <c r="AH27" i="82"/>
  <c r="AH78" i="82"/>
  <c r="BC35" i="48"/>
  <c r="BC34" i="48" s="1"/>
  <c r="BC111" i="59"/>
  <c r="BB38" i="50"/>
  <c r="BB39" i="50" s="1"/>
  <c r="BB51" i="52" s="1"/>
  <c r="BC22" i="48"/>
  <c r="BB15" i="92"/>
  <c r="BB25" i="50"/>
  <c r="BC23" i="48"/>
  <c r="BC24" i="48"/>
  <c r="BC21" i="48"/>
  <c r="BC14" i="48"/>
  <c r="BC17" i="48" s="1"/>
  <c r="BA21" i="71"/>
  <c r="V38" i="48"/>
  <c r="V40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8" i="48"/>
  <c r="Y40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21" i="48"/>
  <c r="BB22" i="48"/>
  <c r="BB14" i="48"/>
  <c r="BB17" i="48" s="1"/>
  <c r="BA25" i="50"/>
  <c r="BB23" i="48"/>
  <c r="BB111" i="59"/>
  <c r="BA38" i="50"/>
  <c r="BA39" i="50" s="1"/>
  <c r="BA51" i="52" s="1"/>
  <c r="BB35" i="48"/>
  <c r="BB34" i="48" s="1"/>
  <c r="AZ21" i="71"/>
  <c r="BB24" i="48"/>
  <c r="AN26" i="48"/>
  <c r="AN115" i="59" s="1"/>
  <c r="AE47" i="50"/>
  <c r="W34" i="50"/>
  <c r="AD44" i="48"/>
  <c r="D104" i="49"/>
  <c r="AD57" i="82"/>
  <c r="AD59" i="82" s="1"/>
  <c r="X125" i="59"/>
  <c r="V10" i="52"/>
  <c r="AM57" i="82"/>
  <c r="AM59" i="82" s="1"/>
  <c r="Z115" i="59"/>
  <c r="Z116" i="59" s="1"/>
  <c r="Z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7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8" i="48"/>
  <c r="Q40" i="48" s="1"/>
  <c r="D18" i="49"/>
  <c r="D112" i="49"/>
  <c r="AL44" i="48"/>
  <c r="S92" i="49"/>
  <c r="AE92" i="49"/>
  <c r="BC92" i="49"/>
  <c r="BN92" i="49" s="1"/>
  <c r="AQ92" i="49"/>
  <c r="AH26" i="48"/>
  <c r="AH115" i="59" s="1"/>
  <c r="BH21" i="48"/>
  <c r="BG15" i="92"/>
  <c r="BG38" i="50"/>
  <c r="BG39" i="50" s="1"/>
  <c r="BG51" i="52" s="1"/>
  <c r="BH111" i="59"/>
  <c r="BH23" i="48"/>
  <c r="BH22" i="48"/>
  <c r="BH24" i="48"/>
  <c r="BH35" i="48"/>
  <c r="BH14" i="48"/>
  <c r="BH17" i="48" s="1"/>
  <c r="BG25" i="50"/>
  <c r="BF21" i="71"/>
  <c r="BB55" i="82"/>
  <c r="BB53" i="82"/>
  <c r="BB52" i="82"/>
  <c r="BB67" i="82"/>
  <c r="BB54" i="82"/>
  <c r="BB44" i="82"/>
  <c r="BB48" i="82" s="1"/>
  <c r="AN38" i="48"/>
  <c r="AN40" i="48" s="1"/>
  <c r="D41" i="49"/>
  <c r="AG44" i="48"/>
  <c r="D107" i="49"/>
  <c r="Z71" i="82"/>
  <c r="Z73" i="82" s="1"/>
  <c r="Z19" i="82"/>
  <c r="AD34" i="48"/>
  <c r="AW98" i="49"/>
  <c r="AK98" i="49"/>
  <c r="Y98" i="49"/>
  <c r="BI98" i="49"/>
  <c r="BN98" i="49" s="1"/>
  <c r="AB115" i="59"/>
  <c r="AB116" i="59" s="1"/>
  <c r="AB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23" i="48"/>
  <c r="BK22" i="48"/>
  <c r="BJ25" i="50"/>
  <c r="BJ15" i="92"/>
  <c r="BJ38" i="50"/>
  <c r="BJ39" i="50" s="1"/>
  <c r="BJ51" i="52" s="1"/>
  <c r="BK21" i="48"/>
  <c r="BK35" i="48"/>
  <c r="BK24" i="48"/>
  <c r="BK14" i="48"/>
  <c r="BK17" i="48" s="1"/>
  <c r="V34" i="50"/>
  <c r="R36" i="52"/>
  <c r="R36" i="82"/>
  <c r="G47" i="50"/>
  <c r="H30" i="50" s="1"/>
  <c r="O26" i="48"/>
  <c r="O115" i="59" s="1"/>
  <c r="I47" i="50"/>
  <c r="J30" i="50" s="1"/>
  <c r="I26" i="48"/>
  <c r="K57" i="82"/>
  <c r="M26" i="48"/>
  <c r="M115" i="59" s="1"/>
  <c r="I57" i="82"/>
  <c r="H26" i="48"/>
  <c r="H115" i="59" s="1"/>
  <c r="J26" i="48"/>
  <c r="J115" i="59" s="1"/>
  <c r="K26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F26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P34" i="48"/>
  <c r="P38" i="48" s="1"/>
  <c r="P40" i="48" s="1"/>
  <c r="D90" i="49"/>
  <c r="D86" i="49"/>
  <c r="D3" i="91"/>
  <c r="D3" i="97"/>
  <c r="M34" i="48"/>
  <c r="M38" i="48" s="1"/>
  <c r="M40" i="48" s="1"/>
  <c r="D87" i="49"/>
  <c r="G114" i="59"/>
  <c r="E7" i="52"/>
  <c r="O114" i="59"/>
  <c r="M7" i="52"/>
  <c r="H66" i="82"/>
  <c r="O27" i="82"/>
  <c r="O78" i="82"/>
  <c r="F34" i="48"/>
  <c r="F38" i="48" s="1"/>
  <c r="F40" i="48" s="1"/>
  <c r="D80" i="49"/>
  <c r="L19" i="82"/>
  <c r="L71" i="82"/>
  <c r="L73" i="82" s="1"/>
  <c r="L57" i="82"/>
  <c r="L114" i="59"/>
  <c r="J7" i="52"/>
  <c r="K34" i="48"/>
  <c r="K38" i="48" s="1"/>
  <c r="K40" i="48" s="1"/>
  <c r="E26" i="48"/>
  <c r="E27" i="51"/>
  <c r="K47" i="50"/>
  <c r="I71" i="82"/>
  <c r="I73" i="82" s="1"/>
  <c r="I19" i="82"/>
  <c r="J57" i="82"/>
  <c r="F7" i="52"/>
  <c r="H114" i="59"/>
  <c r="M47" i="50"/>
  <c r="N34" i="48"/>
  <c r="N38" i="48" s="1"/>
  <c r="N40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G26" i="48"/>
  <c r="G115" i="59" s="1"/>
  <c r="D89" i="49"/>
  <c r="O47" i="82"/>
  <c r="P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7" i="48"/>
  <c r="E21" i="51"/>
  <c r="J114" i="59"/>
  <c r="H7" i="52"/>
  <c r="D82" i="49"/>
  <c r="D83" i="49"/>
  <c r="H57" i="82"/>
  <c r="H60" i="82" s="1"/>
  <c r="G78" i="82"/>
  <c r="G27" i="82"/>
  <c r="O57" i="82"/>
  <c r="O59" i="82" s="1"/>
  <c r="N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O34" i="48"/>
  <c r="O38" i="48" s="1"/>
  <c r="O40" i="48" s="1"/>
  <c r="L47" i="50"/>
  <c r="M30" i="50" s="1"/>
  <c r="N114" i="59"/>
  <c r="L7" i="52"/>
  <c r="E7" i="59"/>
  <c r="L78" i="82"/>
  <c r="L27" i="82"/>
  <c r="N78" i="82"/>
  <c r="N27" i="82"/>
  <c r="L26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D10" i="49" l="1"/>
  <c r="V29" i="48"/>
  <c r="V117" i="59" s="1"/>
  <c r="AB29" i="48"/>
  <c r="AB117" i="59" s="1"/>
  <c r="Y29" i="48"/>
  <c r="Y117" i="59" s="1"/>
  <c r="T29" i="48"/>
  <c r="T117" i="59" s="1"/>
  <c r="Z29" i="48"/>
  <c r="Z117" i="59" s="1"/>
  <c r="S29" i="48"/>
  <c r="S117" i="59" s="1"/>
  <c r="U29" i="48"/>
  <c r="U117" i="59" s="1"/>
  <c r="R29" i="48"/>
  <c r="R117" i="59" s="1"/>
  <c r="W29" i="48"/>
  <c r="W117" i="59" s="1"/>
  <c r="X29" i="48"/>
  <c r="X117" i="59" s="1"/>
  <c r="AA29" i="48"/>
  <c r="AA117" i="59" s="1"/>
  <c r="AO64" i="48"/>
  <c r="BM62" i="48"/>
  <c r="T120" i="59"/>
  <c r="W120" i="59"/>
  <c r="D6" i="49"/>
  <c r="F6" i="49" s="1"/>
  <c r="F67" i="49" s="1"/>
  <c r="D13" i="49"/>
  <c r="M13" i="49" s="1"/>
  <c r="M67" i="49" s="1"/>
  <c r="M69" i="49" s="1"/>
  <c r="L41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8" i="48"/>
  <c r="AJ28" i="48"/>
  <c r="D63" i="49"/>
  <c r="BK63" i="49" s="1"/>
  <c r="BN63" i="49" s="1"/>
  <c r="BJ38" i="48"/>
  <c r="AI116" i="59"/>
  <c r="AI28" i="48"/>
  <c r="BE57" i="82"/>
  <c r="BE59" i="82" s="1"/>
  <c r="T29" i="82"/>
  <c r="T37" i="82" s="1"/>
  <c r="BI38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8" i="48"/>
  <c r="F11" i="59"/>
  <c r="E21" i="116" s="1"/>
  <c r="BD26" i="48"/>
  <c r="BD115" i="59" s="1"/>
  <c r="AG28" i="48"/>
  <c r="BJ57" i="82"/>
  <c r="BI57" i="82"/>
  <c r="BI59" i="82" s="1"/>
  <c r="BH26" i="48"/>
  <c r="BH115" i="59" s="1"/>
  <c r="BB47" i="50"/>
  <c r="BC30" i="50" s="1"/>
  <c r="AE60" i="82"/>
  <c r="AE61" i="82" s="1"/>
  <c r="BK34" i="50"/>
  <c r="K115" i="59"/>
  <c r="K28" i="48"/>
  <c r="D56" i="49"/>
  <c r="BD56" i="49" s="1"/>
  <c r="BN56" i="49" s="1"/>
  <c r="BC38" i="48"/>
  <c r="BC40" i="48" s="1"/>
  <c r="Q42" i="50"/>
  <c r="Q35" i="50"/>
  <c r="I115" i="59"/>
  <c r="I28" i="48"/>
  <c r="N60" i="82"/>
  <c r="N61" i="82" s="1"/>
  <c r="N59" i="82"/>
  <c r="N21" i="82" s="1"/>
  <c r="D55" i="49"/>
  <c r="BC55" i="49" s="1"/>
  <c r="BN55" i="49" s="1"/>
  <c r="BB38" i="48"/>
  <c r="BB40" i="48" s="1"/>
  <c r="BG19" i="82"/>
  <c r="BG71" i="82"/>
  <c r="BG73" i="82" s="1"/>
  <c r="BF38" i="48"/>
  <c r="BF40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34" i="48"/>
  <c r="D131" i="49"/>
  <c r="BF131" i="49" s="1"/>
  <c r="BN131" i="49" s="1"/>
  <c r="BE44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34" i="48"/>
  <c r="D130" i="49"/>
  <c r="BE130" i="49" s="1"/>
  <c r="BN130" i="49" s="1"/>
  <c r="BD44" i="48"/>
  <c r="AJ109" i="49"/>
  <c r="BH109" i="49"/>
  <c r="BN109" i="49" s="1"/>
  <c r="AV109" i="49"/>
  <c r="AG33" i="49"/>
  <c r="AS33" i="49"/>
  <c r="BE33" i="49"/>
  <c r="BN33" i="49" s="1"/>
  <c r="AN28" i="48"/>
  <c r="F33" i="51"/>
  <c r="F34" i="51" s="1"/>
  <c r="Q29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26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26" i="48"/>
  <c r="BE115" i="59" s="1"/>
  <c r="S35" i="50"/>
  <c r="S42" i="50"/>
  <c r="BG44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7" i="48"/>
  <c r="I21" i="51"/>
  <c r="H12" i="50"/>
  <c r="AZ39" i="50"/>
  <c r="BI26" i="48"/>
  <c r="BI115" i="59" s="1"/>
  <c r="AJ8" i="52"/>
  <c r="AL120" i="59"/>
  <c r="BL26" i="48"/>
  <c r="BL115" i="59" s="1"/>
  <c r="AU35" i="49"/>
  <c r="BG35" i="49"/>
  <c r="BN35" i="49" s="1"/>
  <c r="AI35" i="49"/>
  <c r="BL57" i="82"/>
  <c r="BL59" i="82" s="1"/>
  <c r="AF105" i="49"/>
  <c r="AE77" i="48" s="1"/>
  <c r="BD105" i="49"/>
  <c r="BC77" i="48" s="1"/>
  <c r="AR105" i="49"/>
  <c r="AQ77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44" i="48"/>
  <c r="BB26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8" i="48"/>
  <c r="AD29" i="82"/>
  <c r="AD28" i="82"/>
  <c r="F21" i="59"/>
  <c r="E31" i="116" s="1"/>
  <c r="AJ34" i="50"/>
  <c r="AK28" i="48"/>
  <c r="AY43" i="82"/>
  <c r="M75" i="52"/>
  <c r="AE19" i="82"/>
  <c r="AE71" i="82"/>
  <c r="AE73" i="82" s="1"/>
  <c r="BD66" i="82"/>
  <c r="H3" i="91"/>
  <c r="H3" i="97"/>
  <c r="BA34" i="48"/>
  <c r="I39" i="51"/>
  <c r="D127" i="49"/>
  <c r="BB127" i="49" s="1"/>
  <c r="BN127" i="49" s="1"/>
  <c r="BA44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26" i="48"/>
  <c r="BF115" i="59" s="1"/>
  <c r="BD47" i="50"/>
  <c r="Y120" i="59"/>
  <c r="W8" i="52"/>
  <c r="BF57" i="82"/>
  <c r="BF59" i="82" s="1"/>
  <c r="BC26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8" i="48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34" i="48"/>
  <c r="BK44" i="48"/>
  <c r="BB27" i="82"/>
  <c r="BB78" i="82"/>
  <c r="BB66" i="82"/>
  <c r="F42" i="51"/>
  <c r="BB57" i="82"/>
  <c r="BB59" i="82" s="1"/>
  <c r="AA7" i="52"/>
  <c r="AC114" i="59"/>
  <c r="AC28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44" i="48"/>
  <c r="D40" i="49"/>
  <c r="AM38" i="48"/>
  <c r="AM40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44" i="48"/>
  <c r="AD38" i="48"/>
  <c r="AD40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8" i="48"/>
  <c r="Q20" i="82"/>
  <c r="Q35" i="82"/>
  <c r="Q21" i="82"/>
  <c r="BG34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8" i="48"/>
  <c r="AC40" i="48" s="1"/>
  <c r="D30" i="49"/>
  <c r="AH116" i="59"/>
  <c r="X42" i="50"/>
  <c r="X35" i="50"/>
  <c r="I27" i="51"/>
  <c r="BA26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34" i="48"/>
  <c r="BH44" i="48"/>
  <c r="BH34" i="48"/>
  <c r="D134" i="49"/>
  <c r="BI134" i="49" s="1"/>
  <c r="BN134" i="49" s="1"/>
  <c r="BK26" i="48"/>
  <c r="BK115" i="59" s="1"/>
  <c r="AQ104" i="49"/>
  <c r="AE104" i="49"/>
  <c r="BC104" i="49"/>
  <c r="BN104" i="49" s="1"/>
  <c r="BC44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8" i="48"/>
  <c r="AI40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44" i="48"/>
  <c r="D136" i="49"/>
  <c r="BK136" i="49" s="1"/>
  <c r="BN136" i="49" s="1"/>
  <c r="Y34" i="50"/>
  <c r="I28" i="51"/>
  <c r="D135" i="49"/>
  <c r="BJ135" i="49" s="1"/>
  <c r="BN135" i="49" s="1"/>
  <c r="BI44" i="48"/>
  <c r="AF10" i="52"/>
  <c r="AH125" i="59"/>
  <c r="AK10" i="52"/>
  <c r="AM125" i="59"/>
  <c r="BL78" i="82"/>
  <c r="BL27" i="82"/>
  <c r="AI28" i="82"/>
  <c r="O28" i="48"/>
  <c r="G34" i="50"/>
  <c r="G35" i="50" s="1"/>
  <c r="I34" i="50"/>
  <c r="I35" i="50" s="1"/>
  <c r="O116" i="59"/>
  <c r="P116" i="59"/>
  <c r="M28" i="48"/>
  <c r="J28" i="48"/>
  <c r="H28" i="48"/>
  <c r="O35" i="50"/>
  <c r="O43" i="50" s="1"/>
  <c r="O40" i="64" s="1"/>
  <c r="P60" i="82"/>
  <c r="P61" i="82" s="1"/>
  <c r="O60" i="82"/>
  <c r="O61" i="82" s="1"/>
  <c r="N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8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I9" i="49"/>
  <c r="I67" i="49" s="1"/>
  <c r="I69" i="49" s="1"/>
  <c r="H41" i="48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8" i="48"/>
  <c r="E24" i="51"/>
  <c r="E78" i="82"/>
  <c r="E27" i="82"/>
  <c r="D15" i="49"/>
  <c r="L28" i="48"/>
  <c r="D7" i="49"/>
  <c r="J10" i="49"/>
  <c r="J67" i="49" s="1"/>
  <c r="J69" i="49" s="1"/>
  <c r="I41" i="48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AI11" i="49"/>
  <c r="K11" i="49"/>
  <c r="K67" i="49" s="1"/>
  <c r="K69" i="49" s="1"/>
  <c r="J41" i="48" s="1"/>
  <c r="K19" i="82"/>
  <c r="K71" i="82"/>
  <c r="K73" i="82" s="1"/>
  <c r="P28" i="48"/>
  <c r="H34" i="50"/>
  <c r="D16" i="49"/>
  <c r="E57" i="82"/>
  <c r="M10" i="52"/>
  <c r="O125" i="59"/>
  <c r="F35" i="82"/>
  <c r="F21" i="82"/>
  <c r="F20" i="82"/>
  <c r="O28" i="82"/>
  <c r="O29" i="82"/>
  <c r="G28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D6" i="49" l="1"/>
  <c r="BB6" i="49"/>
  <c r="R6" i="49"/>
  <c r="R67" i="49" s="1"/>
  <c r="R69" i="49" s="1"/>
  <c r="Q41" i="48" s="1"/>
  <c r="AP6" i="49"/>
  <c r="BM77" i="48"/>
  <c r="AK29" i="48"/>
  <c r="AK117" i="59" s="1"/>
  <c r="AN29" i="48"/>
  <c r="AN117" i="59" s="1"/>
  <c r="K116" i="59"/>
  <c r="AG29" i="48"/>
  <c r="AG117" i="59" s="1"/>
  <c r="AI29" i="48"/>
  <c r="AI117" i="59" s="1"/>
  <c r="AO65" i="48"/>
  <c r="BM64" i="48"/>
  <c r="I116" i="59"/>
  <c r="AD29" i="48"/>
  <c r="AD117" i="59" s="1"/>
  <c r="N116" i="59"/>
  <c r="AH29" i="48"/>
  <c r="AH117" i="59" s="1"/>
  <c r="AJ29" i="48"/>
  <c r="AJ117" i="59" s="1"/>
  <c r="H116" i="59"/>
  <c r="AF29" i="48"/>
  <c r="AF117" i="59" s="1"/>
  <c r="AE29" i="48"/>
  <c r="AE117" i="59" s="1"/>
  <c r="AL29" i="48"/>
  <c r="AL117" i="59" s="1"/>
  <c r="J116" i="59"/>
  <c r="M116" i="59"/>
  <c r="AM29" i="48"/>
  <c r="AM117" i="59" s="1"/>
  <c r="O29" i="48"/>
  <c r="O117" i="59" s="1"/>
  <c r="AK13" i="49"/>
  <c r="AK67" i="49" s="1"/>
  <c r="AK69" i="49" s="1"/>
  <c r="AJ41" i="48" s="1"/>
  <c r="Y13" i="49"/>
  <c r="Y67" i="49" s="1"/>
  <c r="Y69" i="49" s="1"/>
  <c r="X41" i="48" s="1"/>
  <c r="BI13" i="49"/>
  <c r="BN13" i="49" s="1"/>
  <c r="AW13" i="49"/>
  <c r="AU11" i="49"/>
  <c r="BN105" i="49"/>
  <c r="M29" i="82"/>
  <c r="T8" i="49"/>
  <c r="T67" i="49" s="1"/>
  <c r="T69" i="49" s="1"/>
  <c r="S41" i="48" s="1"/>
  <c r="BD8" i="49"/>
  <c r="BN8" i="49" s="1"/>
  <c r="U9" i="49"/>
  <c r="U67" i="49" s="1"/>
  <c r="U69" i="49" s="1"/>
  <c r="T41" i="48" s="1"/>
  <c r="AG9" i="49"/>
  <c r="AG67" i="49" s="1"/>
  <c r="AG69" i="49" s="1"/>
  <c r="AF41" i="48" s="1"/>
  <c r="H8" i="49"/>
  <c r="H67" i="49" s="1"/>
  <c r="H69" i="49" s="1"/>
  <c r="G41" i="48" s="1"/>
  <c r="AS9" i="49"/>
  <c r="AR8" i="49"/>
  <c r="AI42" i="50"/>
  <c r="BI40" i="48"/>
  <c r="BG8" i="52" s="1"/>
  <c r="BJ40" i="48"/>
  <c r="BJ120" i="59" s="1"/>
  <c r="AC42" i="50"/>
  <c r="E47" i="82"/>
  <c r="E28" i="82" s="1"/>
  <c r="E59" i="82"/>
  <c r="E21" i="82" s="1"/>
  <c r="AD35" i="50"/>
  <c r="AD50" i="52" s="1"/>
  <c r="L21" i="82"/>
  <c r="L37" i="82" s="1"/>
  <c r="Z42" i="50"/>
  <c r="K29" i="48"/>
  <c r="K117" i="59" s="1"/>
  <c r="BD116" i="59"/>
  <c r="BC60" i="82"/>
  <c r="BC61" i="82" s="1"/>
  <c r="BE60" i="82"/>
  <c r="BE61" i="82" s="1"/>
  <c r="W67" i="49"/>
  <c r="W69" i="49" s="1"/>
  <c r="V41" i="48" s="1"/>
  <c r="N29" i="82"/>
  <c r="N37" i="82" s="1"/>
  <c r="BF34" i="50"/>
  <c r="BF35" i="50" s="1"/>
  <c r="J29" i="48"/>
  <c r="J117" i="59" s="1"/>
  <c r="AH36" i="82"/>
  <c r="BI35" i="82"/>
  <c r="BJ28" i="48"/>
  <c r="BI21" i="82"/>
  <c r="BG37" i="52" s="1"/>
  <c r="BL35" i="82"/>
  <c r="AI140" i="49"/>
  <c r="AI142" i="49" s="1"/>
  <c r="AH45" i="48" s="1"/>
  <c r="O50" i="52"/>
  <c r="AJ140" i="49"/>
  <c r="AJ142" i="49" s="1"/>
  <c r="AI79" i="82" s="1"/>
  <c r="AI80" i="82" s="1"/>
  <c r="BD28" i="48"/>
  <c r="BA35" i="82"/>
  <c r="I29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41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H67" i="49"/>
  <c r="AH69" i="49" s="1"/>
  <c r="AG41" i="48" s="1"/>
  <c r="AI67" i="49"/>
  <c r="AI69" i="49" s="1"/>
  <c r="AH41" i="48" s="1"/>
  <c r="AG140" i="49"/>
  <c r="AG142" i="49" s="1"/>
  <c r="AF79" i="82" s="1"/>
  <c r="AF80" i="82" s="1"/>
  <c r="AJ36" i="82"/>
  <c r="BH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45" i="48" s="1"/>
  <c r="AF67" i="49"/>
  <c r="AF69" i="49" s="1"/>
  <c r="AE41" i="48" s="1"/>
  <c r="AL36" i="82"/>
  <c r="G42" i="51"/>
  <c r="AH140" i="49"/>
  <c r="AH142" i="49" s="1"/>
  <c r="AG45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35" i="48"/>
  <c r="AY34" i="48" s="1"/>
  <c r="AX25" i="50"/>
  <c r="AX15" i="92"/>
  <c r="AY23" i="48"/>
  <c r="AW21" i="71"/>
  <c r="AY21" i="48"/>
  <c r="AY14" i="48"/>
  <c r="AY17" i="48" s="1"/>
  <c r="AY22" i="48"/>
  <c r="AX38" i="50"/>
  <c r="AX39" i="50" s="1"/>
  <c r="AX51" i="52" s="1"/>
  <c r="AY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8" i="48"/>
  <c r="BE40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21" i="48"/>
  <c r="AZ24" i="48"/>
  <c r="AY38" i="50"/>
  <c r="AY39" i="50" s="1"/>
  <c r="AY51" i="52" s="1"/>
  <c r="AZ111" i="59"/>
  <c r="AZ23" i="48"/>
  <c r="AZ35" i="48"/>
  <c r="AZ22" i="48"/>
  <c r="AZ14" i="48"/>
  <c r="AZ17" i="48" s="1"/>
  <c r="BC125" i="59"/>
  <c r="BA10" i="52"/>
  <c r="BL38" i="48"/>
  <c r="BL40" i="48" s="1"/>
  <c r="D65" i="49"/>
  <c r="BM65" i="49" s="1"/>
  <c r="BN65" i="49" s="1"/>
  <c r="BB30" i="49"/>
  <c r="BN30" i="49" s="1"/>
  <c r="AP30" i="49"/>
  <c r="AD30" i="49"/>
  <c r="AD67" i="49" s="1"/>
  <c r="AD69" i="49" s="1"/>
  <c r="AC41" i="48" s="1"/>
  <c r="AO21" i="48"/>
  <c r="AO24" i="48"/>
  <c r="AO22" i="48"/>
  <c r="AN15" i="92"/>
  <c r="AM21" i="71"/>
  <c r="H20" i="51"/>
  <c r="AO14" i="48"/>
  <c r="AN38" i="50"/>
  <c r="AO23" i="48"/>
  <c r="AO35" i="48"/>
  <c r="AO34" i="48" s="1"/>
  <c r="AN25" i="50"/>
  <c r="AO111" i="59"/>
  <c r="BM13" i="48"/>
  <c r="BL38" i="50" s="1"/>
  <c r="W37" i="52"/>
  <c r="Y37" i="82"/>
  <c r="S37" i="82"/>
  <c r="Q37" i="52"/>
  <c r="G33" i="51"/>
  <c r="G34" i="51" s="1"/>
  <c r="AC29" i="48"/>
  <c r="AC117" i="59" s="1"/>
  <c r="BB28" i="82"/>
  <c r="BB29" i="82"/>
  <c r="AX35" i="48"/>
  <c r="AX24" i="48"/>
  <c r="AW25" i="50"/>
  <c r="AX14" i="48"/>
  <c r="AX17" i="48" s="1"/>
  <c r="AX22" i="48"/>
  <c r="AW15" i="92"/>
  <c r="AX111" i="59"/>
  <c r="AX23" i="48"/>
  <c r="AW38" i="50"/>
  <c r="AW39" i="50" s="1"/>
  <c r="AW51" i="52" s="1"/>
  <c r="AV21" i="71"/>
  <c r="AX21" i="48"/>
  <c r="U36" i="82"/>
  <c r="S36" i="52"/>
  <c r="D54" i="49"/>
  <c r="BB54" i="49" s="1"/>
  <c r="BN54" i="49" s="1"/>
  <c r="BA38" i="48"/>
  <c r="BA40" i="48" s="1"/>
  <c r="AY44" i="82"/>
  <c r="AY48" i="82" s="1"/>
  <c r="AY67" i="82"/>
  <c r="AY55" i="82"/>
  <c r="AY54" i="82"/>
  <c r="AY53" i="82"/>
  <c r="AY52" i="82"/>
  <c r="AT24" i="48"/>
  <c r="AT111" i="59"/>
  <c r="AT21" i="48"/>
  <c r="AT14" i="48"/>
  <c r="AT17" i="48" s="1"/>
  <c r="AT35" i="48"/>
  <c r="AR21" i="71"/>
  <c r="AT22" i="48"/>
  <c r="AS25" i="50"/>
  <c r="AT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8" i="48"/>
  <c r="BD40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23" i="48"/>
  <c r="AS22" i="48"/>
  <c r="AS35" i="48"/>
  <c r="AS34" i="48" s="1"/>
  <c r="AR25" i="50"/>
  <c r="AS14" i="48"/>
  <c r="AS17" i="48" s="1"/>
  <c r="AS21" i="48"/>
  <c r="AR15" i="92"/>
  <c r="AR38" i="50"/>
  <c r="AR39" i="50" s="1"/>
  <c r="AR51" i="52" s="1"/>
  <c r="AQ21" i="71"/>
  <c r="AS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8" i="48"/>
  <c r="AR24" i="48"/>
  <c r="AR35" i="48"/>
  <c r="AR34" i="48" s="1"/>
  <c r="AQ25" i="50"/>
  <c r="AP21" i="71"/>
  <c r="AR111" i="59"/>
  <c r="AR14" i="48"/>
  <c r="AR17" i="48" s="1"/>
  <c r="AQ38" i="50"/>
  <c r="AQ39" i="50" s="1"/>
  <c r="AQ51" i="52" s="1"/>
  <c r="AQ15" i="92"/>
  <c r="AR22" i="48"/>
  <c r="AR21" i="48"/>
  <c r="AR23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8" i="48"/>
  <c r="BK40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8" i="48"/>
  <c r="AJ37" i="52"/>
  <c r="AL37" i="82"/>
  <c r="AY7" i="52"/>
  <c r="BA114" i="59"/>
  <c r="BA28" i="48"/>
  <c r="I24" i="51"/>
  <c r="BE10" i="52"/>
  <c r="BG125" i="59"/>
  <c r="BI29" i="82"/>
  <c r="BI28" i="82"/>
  <c r="BI36" i="82" s="1"/>
  <c r="AW14" i="48"/>
  <c r="AW17" i="48" s="1"/>
  <c r="AV15" i="92"/>
  <c r="AV38" i="50"/>
  <c r="AV39" i="50" s="1"/>
  <c r="AV51" i="52" s="1"/>
  <c r="AV25" i="50"/>
  <c r="AW21" i="48"/>
  <c r="AW111" i="59"/>
  <c r="AW35" i="48"/>
  <c r="AW34" i="48" s="1"/>
  <c r="AW22" i="48"/>
  <c r="AU21" i="71"/>
  <c r="AW24" i="48"/>
  <c r="AW23" i="48"/>
  <c r="BK71" i="82"/>
  <c r="BK73" i="82" s="1"/>
  <c r="BK19" i="82"/>
  <c r="AV14" i="48"/>
  <c r="AV17" i="48" s="1"/>
  <c r="AV23" i="48"/>
  <c r="AV111" i="59"/>
  <c r="AV22" i="48"/>
  <c r="AT21" i="71"/>
  <c r="AU38" i="50"/>
  <c r="AU39" i="50" s="1"/>
  <c r="AU51" i="52" s="1"/>
  <c r="AV35" i="48"/>
  <c r="AV21" i="48"/>
  <c r="AU15" i="92"/>
  <c r="AV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E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8" i="48"/>
  <c r="BG40" i="48" s="1"/>
  <c r="D60" i="49"/>
  <c r="BH60" i="49" s="1"/>
  <c r="BN60" i="49" s="1"/>
  <c r="AB42" i="50"/>
  <c r="AB35" i="50"/>
  <c r="E22" i="116"/>
  <c r="F13" i="59"/>
  <c r="E23" i="116" s="1"/>
  <c r="AJ42" i="50"/>
  <c r="AJ35" i="50"/>
  <c r="BF28" i="48"/>
  <c r="BK28" i="82"/>
  <c r="AH35" i="50"/>
  <c r="AH42" i="50"/>
  <c r="AK140" i="49"/>
  <c r="AK142" i="49" s="1"/>
  <c r="AJ45" i="48" s="1"/>
  <c r="I42" i="50"/>
  <c r="AU23" i="48"/>
  <c r="AT15" i="92"/>
  <c r="AU24" i="48"/>
  <c r="AT25" i="50"/>
  <c r="AT38" i="50"/>
  <c r="AT39" i="50" s="1"/>
  <c r="AT51" i="52" s="1"/>
  <c r="AU22" i="48"/>
  <c r="AU21" i="48"/>
  <c r="AU14" i="48"/>
  <c r="AU17" i="48" s="1"/>
  <c r="AU35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14" i="48"/>
  <c r="AP17" i="48" s="1"/>
  <c r="AP35" i="48"/>
  <c r="AP21" i="48"/>
  <c r="AO38" i="50"/>
  <c r="AO39" i="50" s="1"/>
  <c r="AO51" i="52" s="1"/>
  <c r="AP111" i="59"/>
  <c r="AP23" i="48"/>
  <c r="AO15" i="92"/>
  <c r="AP24" i="48"/>
  <c r="AP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9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8" i="48"/>
  <c r="BH40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22" i="48"/>
  <c r="AQ35" i="48"/>
  <c r="AQ14" i="48"/>
  <c r="AQ17" i="48" s="1"/>
  <c r="AO21" i="71"/>
  <c r="AP15" i="92"/>
  <c r="AQ23" i="48"/>
  <c r="AP25" i="50"/>
  <c r="AQ21" i="48"/>
  <c r="AP38" i="50"/>
  <c r="AP39" i="50" s="1"/>
  <c r="AP51" i="52" s="1"/>
  <c r="AQ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9" i="48"/>
  <c r="H117" i="59" s="1"/>
  <c r="I36" i="82"/>
  <c r="F37" i="82"/>
  <c r="G36" i="82"/>
  <c r="M36" i="82"/>
  <c r="E60" i="82"/>
  <c r="E61" i="82" s="1"/>
  <c r="I37" i="82"/>
  <c r="N36" i="82"/>
  <c r="N29" i="48"/>
  <c r="N117" i="59" s="1"/>
  <c r="P36" i="82"/>
  <c r="H35" i="82"/>
  <c r="H21" i="82"/>
  <c r="H20" i="82"/>
  <c r="H36" i="82" s="1"/>
  <c r="S79" i="82"/>
  <c r="S80" i="82" s="1"/>
  <c r="S45" i="48"/>
  <c r="S83" i="48" s="1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K45" i="48"/>
  <c r="F29" i="48"/>
  <c r="F117" i="59" s="1"/>
  <c r="F116" i="59"/>
  <c r="O37" i="82"/>
  <c r="BN89" i="49"/>
  <c r="P45" i="48"/>
  <c r="P79" i="82"/>
  <c r="P80" i="82" s="1"/>
  <c r="M42" i="50"/>
  <c r="M35" i="50"/>
  <c r="H45" i="48"/>
  <c r="H83" i="48" s="1"/>
  <c r="H79" i="82"/>
  <c r="H80" i="82" s="1"/>
  <c r="F120" i="59"/>
  <c r="D8" i="52"/>
  <c r="V45" i="48"/>
  <c r="V79" i="82"/>
  <c r="V80" i="82" s="1"/>
  <c r="BN87" i="49"/>
  <c r="I45" i="48"/>
  <c r="I83" i="48" s="1"/>
  <c r="I79" i="82"/>
  <c r="I80" i="82" s="1"/>
  <c r="I30" i="82" s="1"/>
  <c r="W45" i="48"/>
  <c r="W79" i="82"/>
  <c r="W80" i="82" s="1"/>
  <c r="J42" i="50"/>
  <c r="J35" i="50"/>
  <c r="F142" i="49"/>
  <c r="Q143" i="49"/>
  <c r="E21" i="59"/>
  <c r="J74" i="82"/>
  <c r="J75" i="82" s="1"/>
  <c r="BN82" i="49"/>
  <c r="BC7" i="49"/>
  <c r="S7" i="49"/>
  <c r="S67" i="49" s="1"/>
  <c r="S69" i="49" s="1"/>
  <c r="R41" i="48" s="1"/>
  <c r="AE7" i="49"/>
  <c r="G7" i="49"/>
  <c r="G67" i="49" s="1"/>
  <c r="G69" i="49" s="1"/>
  <c r="F41" i="48" s="1"/>
  <c r="AQ7" i="49"/>
  <c r="Y79" i="82"/>
  <c r="Y80" i="82" s="1"/>
  <c r="Y45" i="48"/>
  <c r="BH12" i="49"/>
  <c r="L12" i="49"/>
  <c r="L67" i="49" s="1"/>
  <c r="L69" i="49" s="1"/>
  <c r="K41" i="48" s="1"/>
  <c r="AV12" i="49"/>
  <c r="X12" i="49"/>
  <c r="X67" i="49" s="1"/>
  <c r="X69" i="49" s="1"/>
  <c r="W41" i="48" s="1"/>
  <c r="AJ12" i="49"/>
  <c r="N79" i="82"/>
  <c r="N80" i="82" s="1"/>
  <c r="N45" i="48"/>
  <c r="BN9" i="49"/>
  <c r="R142" i="49"/>
  <c r="AC143" i="49"/>
  <c r="O36" i="82"/>
  <c r="O45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O41" i="48" s="1"/>
  <c r="AB16" i="49"/>
  <c r="AB67" i="49" s="1"/>
  <c r="AB69" i="49" s="1"/>
  <c r="AA41" i="48" s="1"/>
  <c r="BL16" i="49"/>
  <c r="AL14" i="49"/>
  <c r="AL67" i="49" s="1"/>
  <c r="AL69" i="49" s="1"/>
  <c r="AK41" i="48" s="1"/>
  <c r="BJ14" i="49"/>
  <c r="Z14" i="49"/>
  <c r="Z67" i="49" s="1"/>
  <c r="Z69" i="49" s="1"/>
  <c r="Y41" i="48" s="1"/>
  <c r="Y84" i="48" s="1"/>
  <c r="N14" i="49"/>
  <c r="N67" i="49" s="1"/>
  <c r="N69" i="49" s="1"/>
  <c r="M41" i="48" s="1"/>
  <c r="AX14" i="49"/>
  <c r="BN6" i="49"/>
  <c r="L29" i="48"/>
  <c r="L117" i="59" s="1"/>
  <c r="L116" i="59"/>
  <c r="K120" i="59"/>
  <c r="I8" i="52"/>
  <c r="BN83" i="49"/>
  <c r="BN88" i="49"/>
  <c r="X45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45" i="48"/>
  <c r="M79" i="82"/>
  <c r="M80" i="82" s="1"/>
  <c r="E10" i="59"/>
  <c r="BN86" i="49"/>
  <c r="F45" i="48"/>
  <c r="F83" i="48" s="1"/>
  <c r="F79" i="82"/>
  <c r="F80" i="82" s="1"/>
  <c r="BN79" i="49"/>
  <c r="E73" i="82"/>
  <c r="D34" i="50"/>
  <c r="G79" i="82"/>
  <c r="G80" i="82" s="1"/>
  <c r="G45" i="48"/>
  <c r="AO17" i="49"/>
  <c r="AO67" i="49" s="1"/>
  <c r="AO69" i="49" s="1"/>
  <c r="AN41" i="48" s="1"/>
  <c r="Q17" i="49"/>
  <c r="Q67" i="49" s="1"/>
  <c r="Q69" i="49" s="1"/>
  <c r="P41" i="48" s="1"/>
  <c r="BA17" i="49"/>
  <c r="BM17" i="49"/>
  <c r="AC17" i="49"/>
  <c r="AC67" i="49" s="1"/>
  <c r="AC69" i="49" s="1"/>
  <c r="AB41" i="48" s="1"/>
  <c r="E42" i="51"/>
  <c r="H35" i="50"/>
  <c r="H42" i="50"/>
  <c r="BN11" i="49"/>
  <c r="BN10" i="49"/>
  <c r="BK15" i="49"/>
  <c r="AM15" i="49"/>
  <c r="AM67" i="49" s="1"/>
  <c r="AM69" i="49" s="1"/>
  <c r="AL41" i="48" s="1"/>
  <c r="AA15" i="49"/>
  <c r="AA67" i="49" s="1"/>
  <c r="AA69" i="49" s="1"/>
  <c r="Z41" i="48" s="1"/>
  <c r="O15" i="49"/>
  <c r="O67" i="49" s="1"/>
  <c r="O69" i="49" s="1"/>
  <c r="N41" i="48" s="1"/>
  <c r="AY15" i="49"/>
  <c r="J79" i="82"/>
  <c r="J80" i="82" s="1"/>
  <c r="J45" i="48"/>
  <c r="J83" i="48" s="1"/>
  <c r="F36" i="82"/>
  <c r="L79" i="82"/>
  <c r="L80" i="82" s="1"/>
  <c r="L45" i="48"/>
  <c r="L83" i="48" s="1"/>
  <c r="BN80" i="49"/>
  <c r="L36" i="82"/>
  <c r="E5" i="51"/>
  <c r="E35" i="82"/>
  <c r="E35" i="50"/>
  <c r="E42" i="50"/>
  <c r="P29" i="48"/>
  <c r="P117" i="59" s="1"/>
  <c r="AB45" i="48"/>
  <c r="AB79" i="82"/>
  <c r="AB80" i="82" s="1"/>
  <c r="K42" i="50"/>
  <c r="K35" i="50"/>
  <c r="F69" i="49"/>
  <c r="E41" i="48" s="1"/>
  <c r="E116" i="59"/>
  <c r="E29" i="48"/>
  <c r="E117" i="59" s="1"/>
  <c r="E33" i="51"/>
  <c r="Z45" i="48"/>
  <c r="Z79" i="82"/>
  <c r="Z80" i="82" s="1"/>
  <c r="I66" i="50"/>
  <c r="K68" i="50" s="1"/>
  <c r="I43" i="50"/>
  <c r="I40" i="64" s="1"/>
  <c r="I50" i="52"/>
  <c r="L74" i="82"/>
  <c r="L75" i="82" s="1"/>
  <c r="AA45" i="48"/>
  <c r="AA79" i="82"/>
  <c r="AA80" i="82" s="1"/>
  <c r="BN81" i="49"/>
  <c r="G116" i="59"/>
  <c r="G29" i="48"/>
  <c r="G117" i="59" s="1"/>
  <c r="E120" i="59"/>
  <c r="C8" i="52"/>
  <c r="E44" i="51"/>
  <c r="L35" i="50"/>
  <c r="L42" i="50"/>
  <c r="T45" i="48"/>
  <c r="T83" i="48" s="1"/>
  <c r="T79" i="82"/>
  <c r="T80" i="82" s="1"/>
  <c r="J35" i="82"/>
  <c r="J21" i="82"/>
  <c r="J20" i="82"/>
  <c r="J36" i="82" s="1"/>
  <c r="BN84" i="49"/>
  <c r="U45" i="48"/>
  <c r="U79" i="82"/>
  <c r="U80" i="82" s="1"/>
  <c r="H74" i="82"/>
  <c r="H75" i="82" s="1"/>
  <c r="R45" i="48"/>
  <c r="R83" i="48" s="1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G83" i="48" l="1"/>
  <c r="U83" i="48"/>
  <c r="AH84" i="48"/>
  <c r="V83" i="48"/>
  <c r="AG83" i="48"/>
  <c r="AJ84" i="48"/>
  <c r="K84" i="48"/>
  <c r="O84" i="48"/>
  <c r="AE84" i="48"/>
  <c r="P84" i="48"/>
  <c r="M84" i="48"/>
  <c r="X84" i="48"/>
  <c r="N84" i="48"/>
  <c r="F84" i="48"/>
  <c r="G84" i="48"/>
  <c r="Z84" i="48"/>
  <c r="AB84" i="48"/>
  <c r="M83" i="48"/>
  <c r="AA84" i="48"/>
  <c r="O83" i="48"/>
  <c r="W84" i="48"/>
  <c r="P83" i="48"/>
  <c r="BI29" i="48"/>
  <c r="BI117" i="59" s="1"/>
  <c r="BJ29" i="48"/>
  <c r="BJ117" i="59" s="1"/>
  <c r="AG84" i="48"/>
  <c r="BD29" i="48"/>
  <c r="BD117" i="59" s="1"/>
  <c r="T84" i="48"/>
  <c r="I84" i="48"/>
  <c r="BH29" i="48"/>
  <c r="BH117" i="59" s="1"/>
  <c r="J84" i="48"/>
  <c r="Z83" i="48"/>
  <c r="BG29" i="48"/>
  <c r="BG117" i="59" s="1"/>
  <c r="AA83" i="48"/>
  <c r="W83" i="48"/>
  <c r="BC29" i="48"/>
  <c r="BC117" i="59" s="1"/>
  <c r="Y83" i="48"/>
  <c r="AE83" i="48"/>
  <c r="S84" i="48"/>
  <c r="BL29" i="48"/>
  <c r="BL117" i="59" s="1"/>
  <c r="BB29" i="48"/>
  <c r="BB117" i="59" s="1"/>
  <c r="BF29" i="48"/>
  <c r="BF117" i="59" s="1"/>
  <c r="BE29" i="48"/>
  <c r="BE117" i="59" s="1"/>
  <c r="N83" i="48"/>
  <c r="K83" i="48"/>
  <c r="U84" i="48"/>
  <c r="AH83" i="48"/>
  <c r="L84" i="48"/>
  <c r="AB83" i="48"/>
  <c r="BK29" i="48"/>
  <c r="BK117" i="59" s="1"/>
  <c r="V84" i="48"/>
  <c r="H84" i="48"/>
  <c r="R84" i="48"/>
  <c r="X83" i="48"/>
  <c r="AJ83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N45" i="48"/>
  <c r="AN84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45" i="48"/>
  <c r="AJ74" i="82"/>
  <c r="AJ75" i="82" s="1"/>
  <c r="AJ22" i="82" s="1"/>
  <c r="S74" i="82"/>
  <c r="S75" i="82" s="1"/>
  <c r="S82" i="82" s="1"/>
  <c r="S12" i="82" s="1"/>
  <c r="AG74" i="82"/>
  <c r="AG75" i="82" s="1"/>
  <c r="AL45" i="48"/>
  <c r="AL84" i="48" s="1"/>
  <c r="AI45" i="48"/>
  <c r="AM45" i="48"/>
  <c r="AD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26" i="48"/>
  <c r="AR115" i="59" s="1"/>
  <c r="BG21" i="82"/>
  <c r="BE37" i="52" s="1"/>
  <c r="AT57" i="82"/>
  <c r="AT60" i="82" s="1"/>
  <c r="AT61" i="82" s="1"/>
  <c r="AX57" i="82"/>
  <c r="AX59" i="82" s="1"/>
  <c r="AP26" i="48"/>
  <c r="AP115" i="59" s="1"/>
  <c r="AC36" i="82"/>
  <c r="BK66" i="50"/>
  <c r="BM68" i="50" s="1"/>
  <c r="BK50" i="52"/>
  <c r="BK43" i="50"/>
  <c r="BK40" i="64" s="1"/>
  <c r="I21" i="59"/>
  <c r="H31" i="116" s="1"/>
  <c r="AW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45" i="48"/>
  <c r="AK84" i="48" s="1"/>
  <c r="AQ26" i="48"/>
  <c r="AQ115" i="59" s="1"/>
  <c r="BA35" i="50"/>
  <c r="BA42" i="50"/>
  <c r="AX19" i="82"/>
  <c r="AX71" i="82"/>
  <c r="AX73" i="82" s="1"/>
  <c r="D50" i="49"/>
  <c r="AW38" i="48"/>
  <c r="AW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8" i="48"/>
  <c r="AS40" i="48" s="1"/>
  <c r="BE42" i="50"/>
  <c r="BE35" i="50"/>
  <c r="AP44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8" i="48"/>
  <c r="AO40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44" i="48"/>
  <c r="H21" i="51"/>
  <c r="J21" i="51" s="1"/>
  <c r="AO17" i="48"/>
  <c r="BM14" i="48"/>
  <c r="R68" i="50"/>
  <c r="AY38" i="48"/>
  <c r="AY40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8" i="48"/>
  <c r="AR40" i="48" s="1"/>
  <c r="BE20" i="82"/>
  <c r="BE21" i="82"/>
  <c r="BE35" i="82"/>
  <c r="D120" i="49"/>
  <c r="AT44" i="48"/>
  <c r="H7" i="59"/>
  <c r="J7" i="59" s="1"/>
  <c r="BM111" i="59"/>
  <c r="BJ8" i="52"/>
  <c r="BL120" i="59"/>
  <c r="BH35" i="50"/>
  <c r="BH42" i="50"/>
  <c r="D125" i="49"/>
  <c r="AY44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9" i="48"/>
  <c r="BA117" i="59" s="1"/>
  <c r="I33" i="51"/>
  <c r="I34" i="51" s="1"/>
  <c r="AA37" i="52"/>
  <c r="AC37" i="82"/>
  <c r="AP47" i="50"/>
  <c r="AQ30" i="50" s="1"/>
  <c r="AT27" i="82"/>
  <c r="AT78" i="82"/>
  <c r="AT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34" i="48"/>
  <c r="BK120" i="59"/>
  <c r="BI8" i="52"/>
  <c r="BL39" i="50"/>
  <c r="BL34" i="50"/>
  <c r="AO57" i="82"/>
  <c r="BM52" i="82"/>
  <c r="D122" i="49"/>
  <c r="AV44" i="48"/>
  <c r="AJ67" i="49"/>
  <c r="AJ69" i="49" s="1"/>
  <c r="AI41" i="48" s="1"/>
  <c r="AI8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34" i="48"/>
  <c r="I10" i="59"/>
  <c r="H20" i="116" s="1"/>
  <c r="BA116" i="59"/>
  <c r="I12" i="59" s="1"/>
  <c r="AS66" i="82"/>
  <c r="D118" i="49"/>
  <c r="AR44" i="48"/>
  <c r="AG37" i="82"/>
  <c r="AE37" i="52"/>
  <c r="AW78" i="82"/>
  <c r="AW27" i="82"/>
  <c r="AT26" i="48"/>
  <c r="AT115" i="59" s="1"/>
  <c r="AX34" i="48"/>
  <c r="AX114" i="59"/>
  <c r="AV7" i="52"/>
  <c r="D115" i="49"/>
  <c r="AO44" i="48"/>
  <c r="H39" i="51"/>
  <c r="J39" i="51" s="1"/>
  <c r="BM35" i="48"/>
  <c r="H30" i="51"/>
  <c r="J30" i="51" s="1"/>
  <c r="BM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44" i="48"/>
  <c r="D119" i="49"/>
  <c r="I42" i="51"/>
  <c r="D126" i="49"/>
  <c r="AZ44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34" i="48"/>
  <c r="D121" i="49"/>
  <c r="AU44" i="48"/>
  <c r="AN67" i="49"/>
  <c r="AN69" i="49" s="1"/>
  <c r="AE67" i="49"/>
  <c r="AE69" i="49" s="1"/>
  <c r="AD41" i="48" s="1"/>
  <c r="AQ34" i="48"/>
  <c r="D117" i="49"/>
  <c r="AQ44" i="48"/>
  <c r="BM54" i="82"/>
  <c r="AU114" i="59"/>
  <c r="AS7" i="52"/>
  <c r="AI36" i="82"/>
  <c r="AZ66" i="82"/>
  <c r="AT47" i="50"/>
  <c r="AW114" i="59"/>
  <c r="AU7" i="52"/>
  <c r="AS26" i="48"/>
  <c r="AS115" i="59" s="1"/>
  <c r="AW57" i="82"/>
  <c r="AW59" i="82" s="1"/>
  <c r="AX26" i="48"/>
  <c r="AX115" i="59" s="1"/>
  <c r="AV47" i="50"/>
  <c r="AW30" i="50" s="1"/>
  <c r="H29" i="51"/>
  <c r="J29" i="51" s="1"/>
  <c r="BM23" i="48"/>
  <c r="AO26" i="48"/>
  <c r="H27" i="51"/>
  <c r="J27" i="51" s="1"/>
  <c r="BM21" i="48"/>
  <c r="AZ34" i="48"/>
  <c r="AZ26" i="48"/>
  <c r="AZ115" i="59" s="1"/>
  <c r="E10" i="50"/>
  <c r="E16" i="50" s="1"/>
  <c r="AY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70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4" i="49"/>
  <c r="AH9" i="52"/>
  <c r="AJ121" i="59"/>
  <c r="AJ122" i="59" s="1"/>
  <c r="W74" i="82"/>
  <c r="W75" i="82" s="1"/>
  <c r="W82" i="82" s="1"/>
  <c r="W12" i="82" s="1"/>
  <c r="E79" i="82"/>
  <c r="E45" i="48"/>
  <c r="E83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5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AC74" i="82"/>
  <c r="AC75" i="82" s="1"/>
  <c r="G11" i="52"/>
  <c r="I126" i="59"/>
  <c r="I127" i="59" s="1"/>
  <c r="H30" i="82"/>
  <c r="H82" i="82"/>
  <c r="H12" i="82" s="1"/>
  <c r="AC11" i="52"/>
  <c r="AE126" i="59"/>
  <c r="AE127" i="59" s="1"/>
  <c r="AO144" i="49"/>
  <c r="AC45" i="48"/>
  <c r="AC83" i="48" s="1"/>
  <c r="AC79" i="82"/>
  <c r="AC80" i="82" s="1"/>
  <c r="D21" i="116"/>
  <c r="R126" i="59"/>
  <c r="R127" i="59" s="1"/>
  <c r="P11" i="52"/>
  <c r="L121" i="59"/>
  <c r="L122" i="59" s="1"/>
  <c r="J9" i="52"/>
  <c r="E74" i="82"/>
  <c r="Q71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Q45" i="48"/>
  <c r="Q83" i="48" s="1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T82" i="82" l="1"/>
  <c r="T12" i="82" s="1"/>
  <c r="AD11" i="52"/>
  <c r="AF83" i="48"/>
  <c r="AE19" i="92" s="1"/>
  <c r="E84" i="48"/>
  <c r="AB11" i="52"/>
  <c r="AD83" i="48"/>
  <c r="AM126" i="59"/>
  <c r="AM127" i="59" s="1"/>
  <c r="AC84" i="48"/>
  <c r="AI11" i="52"/>
  <c r="AK83" i="48"/>
  <c r="AI126" i="59"/>
  <c r="AI127" i="59" s="1"/>
  <c r="AI83" i="48"/>
  <c r="Q84" i="48"/>
  <c r="AD84" i="48"/>
  <c r="AJ11" i="52"/>
  <c r="AL83" i="48"/>
  <c r="AK14" i="67" s="1"/>
  <c r="AK17" i="67" s="1"/>
  <c r="AL18" i="67" s="1"/>
  <c r="AN126" i="59"/>
  <c r="AN127" i="59" s="1"/>
  <c r="AN83" i="48"/>
  <c r="AF84" i="48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M41" i="48"/>
  <c r="AM84" i="48" s="1"/>
  <c r="X83" i="82"/>
  <c r="X13" i="82" s="1"/>
  <c r="V28" i="52" s="1"/>
  <c r="X22" i="82"/>
  <c r="X23" i="82" s="1"/>
  <c r="X24" i="82" s="1"/>
  <c r="V38" i="52" s="1"/>
  <c r="AL11" i="52"/>
  <c r="AM19" i="92"/>
  <c r="V22" i="82"/>
  <c r="T39" i="52" s="1"/>
  <c r="V82" i="82"/>
  <c r="V12" i="82" s="1"/>
  <c r="T32" i="52" s="1"/>
  <c r="AV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E20" i="92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8" i="48"/>
  <c r="AR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8" i="48"/>
  <c r="AP116" i="59"/>
  <c r="AT59" i="82"/>
  <c r="AT21" i="82" s="1"/>
  <c r="T12" i="52"/>
  <c r="AU28" i="82"/>
  <c r="AX116" i="59"/>
  <c r="AW60" i="82"/>
  <c r="AW61" i="82" s="1"/>
  <c r="AO71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8" i="48"/>
  <c r="H24" i="51"/>
  <c r="AO114" i="59"/>
  <c r="AM7" i="52"/>
  <c r="BM17" i="48"/>
  <c r="AZ28" i="48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8" i="48"/>
  <c r="AX40" i="48" s="1"/>
  <c r="D51" i="49"/>
  <c r="AT34" i="50"/>
  <c r="AU30" i="50"/>
  <c r="AU34" i="50" s="1"/>
  <c r="AU38" i="48"/>
  <c r="AU40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8" i="48"/>
  <c r="AQ40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44" i="48"/>
  <c r="D49" i="49"/>
  <c r="AV38" i="48"/>
  <c r="AV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S41" i="48" s="1"/>
  <c r="BF46" i="49"/>
  <c r="AX20" i="82"/>
  <c r="AV36" i="52" s="1"/>
  <c r="AX21" i="82"/>
  <c r="AX35" i="82"/>
  <c r="AU28" i="48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W41" i="48" s="1"/>
  <c r="D53" i="49"/>
  <c r="AZ38" i="48"/>
  <c r="AZ40" i="48" s="1"/>
  <c r="AY28" i="48"/>
  <c r="K27" i="51"/>
  <c r="D47" i="49"/>
  <c r="AT38" i="48"/>
  <c r="AT40" i="48" s="1"/>
  <c r="AR120" i="59"/>
  <c r="AP8" i="52"/>
  <c r="AV10" i="52"/>
  <c r="AX125" i="59"/>
  <c r="AS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8" i="48"/>
  <c r="AP40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26" i="48"/>
  <c r="BJ36" i="82"/>
  <c r="AX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R41" i="48" s="1"/>
  <c r="BE45" i="49"/>
  <c r="BL52" i="49"/>
  <c r="AZ52" i="49"/>
  <c r="AZ67" i="49" s="1"/>
  <c r="AZ69" i="49" s="1"/>
  <c r="AY41" i="48" s="1"/>
  <c r="BK124" i="49"/>
  <c r="AY124" i="49"/>
  <c r="AY140" i="49" s="1"/>
  <c r="AY142" i="49" s="1"/>
  <c r="AN51" i="52"/>
  <c r="G13" i="50"/>
  <c r="AS116" i="59"/>
  <c r="BM34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I129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T14" i="82" l="1"/>
  <c r="R31" i="52" s="1"/>
  <c r="E32" i="52"/>
  <c r="AJ12" i="52"/>
  <c r="AB12" i="52"/>
  <c r="AN129" i="59"/>
  <c r="AL20" i="52" s="1"/>
  <c r="AW29" i="48"/>
  <c r="AW117" i="59" s="1"/>
  <c r="AQ29" i="48"/>
  <c r="AQ117" i="59" s="1"/>
  <c r="AV29" i="48"/>
  <c r="AV117" i="59" s="1"/>
  <c r="AM83" i="48"/>
  <c r="AK22" i="71" s="1"/>
  <c r="AX29" i="48"/>
  <c r="AX117" i="59" s="1"/>
  <c r="AU29" i="48"/>
  <c r="AU117" i="59" s="1"/>
  <c r="AZ29" i="48"/>
  <c r="AZ117" i="59" s="1"/>
  <c r="AY29" i="48"/>
  <c r="AY117" i="59" s="1"/>
  <c r="AR29" i="48"/>
  <c r="AR117" i="59" s="1"/>
  <c r="AP29" i="48"/>
  <c r="AP117" i="59" s="1"/>
  <c r="AM83" i="82"/>
  <c r="AM13" i="82" s="1"/>
  <c r="AK28" i="52" s="1"/>
  <c r="AM22" i="82"/>
  <c r="X14" i="82"/>
  <c r="V31" i="52" s="1"/>
  <c r="X38" i="82"/>
  <c r="V39" i="52"/>
  <c r="AL12" i="52"/>
  <c r="BM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L26" i="92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8" i="48"/>
  <c r="AT36" i="82"/>
  <c r="F20" i="52"/>
  <c r="AU35" i="50"/>
  <c r="AU42" i="50"/>
  <c r="AL42" i="50"/>
  <c r="AL35" i="50"/>
  <c r="H7" i="92"/>
  <c r="AP79" i="82"/>
  <c r="AP80" i="82" s="1"/>
  <c r="AP45" i="48"/>
  <c r="BN52" i="49"/>
  <c r="BL67" i="49"/>
  <c r="BL69" i="49" s="1"/>
  <c r="BK41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45" i="48"/>
  <c r="AT79" i="82"/>
  <c r="AT80" i="82" s="1"/>
  <c r="AP36" i="82"/>
  <c r="AS45" i="48"/>
  <c r="AS83" i="48" s="1"/>
  <c r="AS79" i="82"/>
  <c r="AS80" i="82" s="1"/>
  <c r="AR37" i="52"/>
  <c r="AU45" i="48"/>
  <c r="AU79" i="82"/>
  <c r="AU80" i="82" s="1"/>
  <c r="H54" i="50"/>
  <c r="BB68" i="50"/>
  <c r="H33" i="51"/>
  <c r="AO29" i="48"/>
  <c r="AO117" i="59" s="1"/>
  <c r="BM28" i="48"/>
  <c r="AO61" i="82"/>
  <c r="BM60" i="82"/>
  <c r="BN42" i="49"/>
  <c r="BB67" i="49"/>
  <c r="BN45" i="49"/>
  <c r="BE67" i="49"/>
  <c r="BE69" i="49" s="1"/>
  <c r="BD41" i="48" s="1"/>
  <c r="AV79" i="82"/>
  <c r="AV80" i="82" s="1"/>
  <c r="AV45" i="48"/>
  <c r="BG47" i="49"/>
  <c r="AU47" i="49"/>
  <c r="AU67" i="49" s="1"/>
  <c r="AU69" i="49" s="1"/>
  <c r="AT41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45" i="48"/>
  <c r="AY83" i="48" s="1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V41" i="48" s="1"/>
  <c r="BH48" i="49"/>
  <c r="AV48" i="49"/>
  <c r="AV67" i="49" s="1"/>
  <c r="AV69" i="49" s="1"/>
  <c r="AU41" i="48" s="1"/>
  <c r="AW66" i="50"/>
  <c r="AY68" i="50" s="1"/>
  <c r="AW43" i="50"/>
  <c r="AW40" i="64" s="1"/>
  <c r="AW50" i="52"/>
  <c r="AW37" i="82"/>
  <c r="AU37" i="52"/>
  <c r="AR45" i="48"/>
  <c r="AR83" i="48" s="1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9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45" i="48"/>
  <c r="AZ79" i="82"/>
  <c r="AZ80" i="82" s="1"/>
  <c r="AZ30" i="82" s="1"/>
  <c r="AZ31" i="82" s="1"/>
  <c r="AZ16" i="82" s="1"/>
  <c r="AX30" i="52" s="1"/>
  <c r="AT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45" i="48"/>
  <c r="AM35" i="50"/>
  <c r="AM42" i="50"/>
  <c r="AW79" i="82"/>
  <c r="AW80" i="82" s="1"/>
  <c r="AW30" i="82" s="1"/>
  <c r="AW31" i="82" s="1"/>
  <c r="AW16" i="82" s="1"/>
  <c r="AU30" i="52" s="1"/>
  <c r="AW45" i="48"/>
  <c r="AW83" i="48" s="1"/>
  <c r="AQ79" i="82"/>
  <c r="AQ80" i="82" s="1"/>
  <c r="AQ45" i="48"/>
  <c r="H42" i="51"/>
  <c r="J42" i="51" s="1"/>
  <c r="BM53" i="49"/>
  <c r="BA53" i="49"/>
  <c r="BA67" i="49" s="1"/>
  <c r="BA69" i="49" s="1"/>
  <c r="AZ41" i="48" s="1"/>
  <c r="AZ84" i="48" s="1"/>
  <c r="AR44" i="49"/>
  <c r="AR67" i="49" s="1"/>
  <c r="AR69" i="49" s="1"/>
  <c r="AQ41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E41" i="48" s="1"/>
  <c r="BL43" i="50"/>
  <c r="BL66" i="50"/>
  <c r="BN68" i="50" s="1"/>
  <c r="AQ120" i="59"/>
  <c r="AO8" i="52"/>
  <c r="AY51" i="49"/>
  <c r="AY67" i="49" s="1"/>
  <c r="AY69" i="49" s="1"/>
  <c r="AX41" i="48" s="1"/>
  <c r="AX84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P41" i="48" s="1"/>
  <c r="BN50" i="49"/>
  <c r="BJ67" i="49"/>
  <c r="BJ69" i="49" s="1"/>
  <c r="BI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O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U84" i="48" l="1"/>
  <c r="AP84" i="48"/>
  <c r="AM14" i="82"/>
  <c r="AK31" i="52" s="1"/>
  <c r="AQ83" i="48"/>
  <c r="AV84" i="48"/>
  <c r="AT84" i="48"/>
  <c r="AT83" i="48"/>
  <c r="AY84" i="48"/>
  <c r="AL19" i="92"/>
  <c r="AQ84" i="48"/>
  <c r="AU83" i="48"/>
  <c r="AS84" i="48"/>
  <c r="AV83" i="48"/>
  <c r="AP83" i="48"/>
  <c r="AR84" i="48"/>
  <c r="AZ83" i="48"/>
  <c r="AL14" i="67"/>
  <c r="AL17" i="67" s="1"/>
  <c r="AL20" i="67" s="1"/>
  <c r="AL39" i="64" s="1"/>
  <c r="AW84" i="48"/>
  <c r="AX83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G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9" i="49"/>
  <c r="BA41" i="48" s="1"/>
  <c r="BA71" i="49"/>
  <c r="AO74" i="82"/>
  <c r="BN43" i="49"/>
  <c r="BC67" i="49"/>
  <c r="BC69" i="49" s="1"/>
  <c r="BB41" i="48" s="1"/>
  <c r="BN51" i="49"/>
  <c r="BK67" i="49"/>
  <c r="BK69" i="49" s="1"/>
  <c r="BJ41" i="48" s="1"/>
  <c r="AS37" i="82"/>
  <c r="AQ37" i="52"/>
  <c r="AT43" i="50"/>
  <c r="AT40" i="64" s="1"/>
  <c r="AT66" i="50"/>
  <c r="AV68" i="50" s="1"/>
  <c r="AT50" i="52"/>
  <c r="BN53" i="49"/>
  <c r="BM67" i="49"/>
  <c r="BM69" i="49" s="1"/>
  <c r="BL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C41" i="48" s="1"/>
  <c r="H56" i="50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L45" i="48"/>
  <c r="BL79" i="82"/>
  <c r="BL80" i="82" s="1"/>
  <c r="BK45" i="48"/>
  <c r="BK83" i="48" s="1"/>
  <c r="BK79" i="82"/>
  <c r="BK80" i="82" s="1"/>
  <c r="BK30" i="82" s="1"/>
  <c r="BK31" i="82" s="1"/>
  <c r="BK16" i="82" s="1"/>
  <c r="BI30" i="52" s="1"/>
  <c r="BN48" i="49"/>
  <c r="BH67" i="49"/>
  <c r="BH69" i="49" s="1"/>
  <c r="BG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45" i="48"/>
  <c r="BE83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40" i="49"/>
  <c r="BJ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D45" i="48"/>
  <c r="BD83" i="48" s="1"/>
  <c r="BD79" i="82"/>
  <c r="BD80" i="82" s="1"/>
  <c r="BD74" i="82"/>
  <c r="BD75" i="82" s="1"/>
  <c r="BK74" i="82"/>
  <c r="BK75" i="82" s="1"/>
  <c r="BI74" i="82"/>
  <c r="BI75" i="82" s="1"/>
  <c r="AO45" i="48"/>
  <c r="AO83" i="48" s="1"/>
  <c r="BA144" i="49"/>
  <c r="AO79" i="82"/>
  <c r="BB79" i="82"/>
  <c r="BB80" i="82" s="1"/>
  <c r="BB45" i="48"/>
  <c r="AQ74" i="82"/>
  <c r="AQ75" i="82" s="1"/>
  <c r="AW37" i="52"/>
  <c r="AY37" i="82"/>
  <c r="BN47" i="49"/>
  <c r="BG67" i="49"/>
  <c r="BG69" i="49" s="1"/>
  <c r="BF41" i="48" s="1"/>
  <c r="BA70" i="49"/>
  <c r="BI79" i="82"/>
  <c r="BI80" i="82" s="1"/>
  <c r="BI45" i="48"/>
  <c r="BI83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H41" i="48" s="1"/>
  <c r="BF79" i="82"/>
  <c r="BF80" i="82" s="1"/>
  <c r="BF45" i="48"/>
  <c r="BH79" i="82"/>
  <c r="BH80" i="82" s="1"/>
  <c r="BH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F83" i="48" l="1"/>
  <c r="AM18" i="67"/>
  <c r="AM20" i="67" s="1"/>
  <c r="AM39" i="64" s="1"/>
  <c r="BJ84" i="48"/>
  <c r="BG84" i="48"/>
  <c r="BI84" i="48"/>
  <c r="BL83" i="48"/>
  <c r="BF84" i="48"/>
  <c r="BD84" i="48"/>
  <c r="BE84" i="48"/>
  <c r="BB83" i="48"/>
  <c r="BH83" i="48"/>
  <c r="BC83" i="48"/>
  <c r="BC84" i="48"/>
  <c r="BG83" i="48"/>
  <c r="BH84" i="48"/>
  <c r="BJ83" i="48"/>
  <c r="BL84" i="48"/>
  <c r="BK84" i="48"/>
  <c r="BB84" i="48"/>
  <c r="AO84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I530" i="6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BM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BA45" i="48"/>
  <c r="BA83" i="48" s="1"/>
  <c r="BA79" i="82"/>
  <c r="BA80" i="82" s="1"/>
  <c r="BM144" i="49"/>
  <c r="BN144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I407" i="6" l="1"/>
  <c r="AE230" i="97" s="1"/>
  <c r="AI342" i="6"/>
  <c r="AI357" i="6"/>
  <c r="AI358" i="6" s="1"/>
  <c r="AU20" i="52"/>
  <c r="BA84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P443" i="6" l="1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84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83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83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BA376" i="6" l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G219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23" i="6" l="1"/>
  <c r="BG220" i="6"/>
  <c r="BD150" i="59"/>
  <c r="BD154" i="59" s="1"/>
  <c r="BG221" i="6"/>
  <c r="BG224" i="6" s="1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A10" i="12" l="1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<sst xmlns="http://schemas.openxmlformats.org/spreadsheetml/2006/main" count="7545" uniqueCount="1253">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</sst>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0" borderId="0" xfId="3" applyFont="1" applyFill="1"/>
    <xf numFmtId="9" fontId="0" fillId="0" borderId="0" xfId="0" applyNumberFormat="1" applyFill="1"/>
    <xf numFmtId="9" fontId="1" fillId="0" borderId="0" xfId="3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-9338980.8666666653</c:v>
                </c:pt>
                <c:pt idx="5">
                  <c:v>-9371155.166666666</c:v>
                </c:pt>
                <c:pt idx="6">
                  <c:v>-9368724.4666666668</c:v>
                </c:pt>
                <c:pt idx="7">
                  <c:v>-9408520.8666666653</c:v>
                </c:pt>
                <c:pt idx="8">
                  <c:v>-9372715.166666666</c:v>
                </c:pt>
                <c:pt idx="9">
                  <c:v>-9376536.5666666664</c:v>
                </c:pt>
                <c:pt idx="10">
                  <c:v>-9364401.5666666664</c:v>
                </c:pt>
                <c:pt idx="11">
                  <c:v>-9350426.5666666664</c:v>
                </c:pt>
                <c:pt idx="12">
                  <c:v>-9357295.0666666664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-10060560.88934896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-13611714.735936848</c:v>
                </c:pt>
                <c:pt idx="52">
                  <c:v>-13633324.075936846</c:v>
                </c:pt>
                <c:pt idx="53">
                  <c:v>-13616745.747936852</c:v>
                </c:pt>
                <c:pt idx="54">
                  <c:v>-13627287.848936848</c:v>
                </c:pt>
                <c:pt idx="55">
                  <c:v>-13612574.075936846</c:v>
                </c:pt>
                <c:pt idx="56">
                  <c:v>-13620545.747936852</c:v>
                </c:pt>
                <c:pt idx="57">
                  <c:v>-13606858.149936849</c:v>
                </c:pt>
                <c:pt idx="58">
                  <c:v>-13627463.149936849</c:v>
                </c:pt>
                <c:pt idx="59">
                  <c:v>-13606858.149936849</c:v>
                </c:pt>
                <c:pt idx="60">
                  <c:v>-13589550.67993685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-9618679.1999999993</c:v>
                </c:pt>
                <c:pt idx="5">
                  <c:v>-9421323.5</c:v>
                </c:pt>
                <c:pt idx="6">
                  <c:v>-9380392.8000000007</c:v>
                </c:pt>
                <c:pt idx="7">
                  <c:v>-9341759.1999999993</c:v>
                </c:pt>
                <c:pt idx="8">
                  <c:v>-9386883.5</c:v>
                </c:pt>
                <c:pt idx="9">
                  <c:v>-9295274.9000000004</c:v>
                </c:pt>
                <c:pt idx="10">
                  <c:v>-9362759.9000000004</c:v>
                </c:pt>
                <c:pt idx="11">
                  <c:v>-9324784.9000000004</c:v>
                </c:pt>
                <c:pt idx="12">
                  <c:v>-9425603.4000000004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-9956773.5560156256</c:v>
                </c:pt>
                <c:pt idx="49">
                  <c:v>-13839623.621603517</c:v>
                </c:pt>
                <c:pt idx="50">
                  <c:v>-13850015.491603516</c:v>
                </c:pt>
                <c:pt idx="51">
                  <c:v>-13652535.902603514</c:v>
                </c:pt>
                <c:pt idx="52">
                  <c:v>-13687156.142603513</c:v>
                </c:pt>
                <c:pt idx="53">
                  <c:v>-13711649.114603519</c:v>
                </c:pt>
                <c:pt idx="54">
                  <c:v>-13566050.415603515</c:v>
                </c:pt>
                <c:pt idx="55">
                  <c:v>-13573633.142603513</c:v>
                </c:pt>
                <c:pt idx="56">
                  <c:v>-13565858.314603519</c:v>
                </c:pt>
                <c:pt idx="57">
                  <c:v>-13512927.316603515</c:v>
                </c:pt>
                <c:pt idx="58">
                  <c:v>-13625704.816603515</c:v>
                </c:pt>
                <c:pt idx="59">
                  <c:v>-13447635.816603515</c:v>
                </c:pt>
                <c:pt idx="60">
                  <c:v>-17122541.746603519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-9338980.8666666653</c:v>
                </c:pt>
                <c:pt idx="5">
                  <c:v>-9371155.166666666</c:v>
                </c:pt>
                <c:pt idx="6">
                  <c:v>-9368724.4666666668</c:v>
                </c:pt>
                <c:pt idx="7">
                  <c:v>-9408520.8666666653</c:v>
                </c:pt>
                <c:pt idx="8">
                  <c:v>-9372715.166666666</c:v>
                </c:pt>
                <c:pt idx="9">
                  <c:v>-9376536.5666666664</c:v>
                </c:pt>
                <c:pt idx="10">
                  <c:v>-9364401.5666666664</c:v>
                </c:pt>
                <c:pt idx="11">
                  <c:v>-9350426.5666666664</c:v>
                </c:pt>
                <c:pt idx="12">
                  <c:v>-9357295.0666666664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-37482834.866666667</c:v>
                </c:pt>
                <c:pt idx="5">
                  <c:v>-46853990.033333331</c:v>
                </c:pt>
                <c:pt idx="6">
                  <c:v>-56222714.5</c:v>
                </c:pt>
                <c:pt idx="7">
                  <c:v>-65631235.366666667</c:v>
                </c:pt>
                <c:pt idx="8">
                  <c:v>-75003950.533333331</c:v>
                </c:pt>
                <c:pt idx="9">
                  <c:v>-84380487.099999994</c:v>
                </c:pt>
                <c:pt idx="10">
                  <c:v>-93744888.666666657</c:v>
                </c:pt>
                <c:pt idx="11">
                  <c:v>-103095315.23333332</c:v>
                </c:pt>
                <c:pt idx="12">
                  <c:v>-112452610.29999998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-9618679.1999999993</c:v>
                </c:pt>
                <c:pt idx="5">
                  <c:v>-9421323.5</c:v>
                </c:pt>
                <c:pt idx="6">
                  <c:v>-9380392.8000000007</c:v>
                </c:pt>
                <c:pt idx="7">
                  <c:v>-9341759.1999999993</c:v>
                </c:pt>
                <c:pt idx="8">
                  <c:v>-9386883.5</c:v>
                </c:pt>
                <c:pt idx="9">
                  <c:v>-9295274.9000000004</c:v>
                </c:pt>
                <c:pt idx="10">
                  <c:v>-9362759.9000000004</c:v>
                </c:pt>
                <c:pt idx="11">
                  <c:v>-9324784.9000000004</c:v>
                </c:pt>
                <c:pt idx="12">
                  <c:v>-9425603.4000000004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-37907533.200000003</c:v>
                </c:pt>
                <c:pt idx="5">
                  <c:v>-47328856.700000003</c:v>
                </c:pt>
                <c:pt idx="6">
                  <c:v>-56709249.5</c:v>
                </c:pt>
                <c:pt idx="7">
                  <c:v>-66051008.700000003</c:v>
                </c:pt>
                <c:pt idx="8">
                  <c:v>-75437892.200000003</c:v>
                </c:pt>
                <c:pt idx="9">
                  <c:v>-84733167.100000009</c:v>
                </c:pt>
                <c:pt idx="10">
                  <c:v>-94095927.000000015</c:v>
                </c:pt>
                <c:pt idx="11">
                  <c:v>-103420711.90000002</c:v>
                </c:pt>
                <c:pt idx="12">
                  <c:v>-112846315.30000003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-9338980.8666666653</c:v>
                </c:pt>
                <c:pt idx="5">
                  <c:v>-9371155.166666666</c:v>
                </c:pt>
                <c:pt idx="6">
                  <c:v>-9368724.4666666668</c:v>
                </c:pt>
                <c:pt idx="7">
                  <c:v>-9408520.8666666653</c:v>
                </c:pt>
                <c:pt idx="8">
                  <c:v>-9372715.166666666</c:v>
                </c:pt>
                <c:pt idx="9">
                  <c:v>-9376536.5666666664</c:v>
                </c:pt>
                <c:pt idx="10">
                  <c:v>-9364401.5666666664</c:v>
                </c:pt>
                <c:pt idx="11">
                  <c:v>-9350426.5666666664</c:v>
                </c:pt>
                <c:pt idx="12">
                  <c:v>-9357295.0666666664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-37482834.866666667</c:v>
                </c:pt>
                <c:pt idx="5">
                  <c:v>-46853990.033333331</c:v>
                </c:pt>
                <c:pt idx="6">
                  <c:v>-56222714.5</c:v>
                </c:pt>
                <c:pt idx="7">
                  <c:v>-65631235.366666667</c:v>
                </c:pt>
                <c:pt idx="8">
                  <c:v>-75003950.533333331</c:v>
                </c:pt>
                <c:pt idx="9">
                  <c:v>-84380487.099999994</c:v>
                </c:pt>
                <c:pt idx="10">
                  <c:v>-93744888.666666657</c:v>
                </c:pt>
                <c:pt idx="11">
                  <c:v>-103095315.23333332</c:v>
                </c:pt>
                <c:pt idx="12">
                  <c:v>-112452610.29999998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-9618679.1999999993</c:v>
                </c:pt>
                <c:pt idx="5">
                  <c:v>-9421323.5</c:v>
                </c:pt>
                <c:pt idx="6">
                  <c:v>-9380392.8000000007</c:v>
                </c:pt>
                <c:pt idx="7">
                  <c:v>-9341759.1999999993</c:v>
                </c:pt>
                <c:pt idx="8">
                  <c:v>-9386883.5</c:v>
                </c:pt>
                <c:pt idx="9">
                  <c:v>-9295274.9000000004</c:v>
                </c:pt>
                <c:pt idx="10">
                  <c:v>-9362759.9000000004</c:v>
                </c:pt>
                <c:pt idx="11">
                  <c:v>-9324784.9000000004</c:v>
                </c:pt>
                <c:pt idx="12">
                  <c:v>-9425603.4000000004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-37907533.200000003</c:v>
                </c:pt>
                <c:pt idx="5">
                  <c:v>-47328856.700000003</c:v>
                </c:pt>
                <c:pt idx="6">
                  <c:v>-56709249.5</c:v>
                </c:pt>
                <c:pt idx="7">
                  <c:v>-66051008.700000003</c:v>
                </c:pt>
                <c:pt idx="8">
                  <c:v>-75437892.200000003</c:v>
                </c:pt>
                <c:pt idx="9">
                  <c:v>-84733167.100000009</c:v>
                </c:pt>
                <c:pt idx="10">
                  <c:v>-94095927.000000015</c:v>
                </c:pt>
                <c:pt idx="11">
                  <c:v>-103420711.90000002</c:v>
                </c:pt>
                <c:pt idx="12">
                  <c:v>-112846315.30000003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47300264.700000003</c:v>
                </c:pt>
                <c:pt idx="1">
                  <c:v>37869040.700000003</c:v>
                </c:pt>
                <c:pt idx="2">
                  <c:v>28473216.700000003</c:v>
                </c:pt>
                <c:pt idx="3">
                  <c:v>19040002.700000003</c:v>
                </c:pt>
                <c:pt idx="4">
                  <c:v>9421323.5000000037</c:v>
                </c:pt>
                <c:pt idx="5">
                  <c:v>56091855.200000018</c:v>
                </c:pt>
                <c:pt idx="6">
                  <c:v>46711462.400000021</c:v>
                </c:pt>
                <c:pt idx="7">
                  <c:v>37369703.200000018</c:v>
                </c:pt>
                <c:pt idx="8">
                  <c:v>27982819.700000018</c:v>
                </c:pt>
                <c:pt idx="9">
                  <c:v>18687544.800000019</c:v>
                </c:pt>
                <c:pt idx="10">
                  <c:v>9324784.900000019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259340</c:v>
                </c:pt>
                <c:pt idx="4">
                  <c:v>299150</c:v>
                </c:pt>
                <c:pt idx="5">
                  <c:v>336460</c:v>
                </c:pt>
                <c:pt idx="6">
                  <c:v>259340</c:v>
                </c:pt>
                <c:pt idx="7">
                  <c:v>299150</c:v>
                </c:pt>
                <c:pt idx="8">
                  <c:v>219530</c:v>
                </c:pt>
                <c:pt idx="9">
                  <c:v>219530</c:v>
                </c:pt>
                <c:pt idx="10">
                  <c:v>219530</c:v>
                </c:pt>
                <c:pt idx="11">
                  <c:v>121480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194900</c:v>
                </c:pt>
                <c:pt idx="37">
                  <c:v>314355</c:v>
                </c:pt>
                <c:pt idx="38">
                  <c:v>351959.5</c:v>
                </c:pt>
                <c:pt idx="39">
                  <c:v>352437.5</c:v>
                </c:pt>
                <c:pt idx="40">
                  <c:v>390010</c:v>
                </c:pt>
                <c:pt idx="41">
                  <c:v>427785</c:v>
                </c:pt>
                <c:pt idx="42">
                  <c:v>352437.5</c:v>
                </c:pt>
                <c:pt idx="43">
                  <c:v>390010</c:v>
                </c:pt>
                <c:pt idx="44">
                  <c:v>314662.5</c:v>
                </c:pt>
                <c:pt idx="45">
                  <c:v>314662.5</c:v>
                </c:pt>
                <c:pt idx="46">
                  <c:v>314662.5</c:v>
                </c:pt>
                <c:pt idx="47">
                  <c:v>195137.5</c:v>
                </c:pt>
                <c:pt idx="48">
                  <c:v>234235</c:v>
                </c:pt>
                <c:pt idx="49">
                  <c:v>376200</c:v>
                </c:pt>
                <c:pt idx="50">
                  <c:v>418779.5</c:v>
                </c:pt>
                <c:pt idx="51">
                  <c:v>419257.5</c:v>
                </c:pt>
                <c:pt idx="52">
                  <c:v>468680</c:v>
                </c:pt>
                <c:pt idx="53">
                  <c:v>511552.5</c:v>
                </c:pt>
                <c:pt idx="54">
                  <c:v>419257.5</c:v>
                </c:pt>
                <c:pt idx="55">
                  <c:v>468680</c:v>
                </c:pt>
                <c:pt idx="56">
                  <c:v>376507.5</c:v>
                </c:pt>
                <c:pt idx="57">
                  <c:v>376507.5</c:v>
                </c:pt>
                <c:pt idx="58">
                  <c:v>376507.5</c:v>
                </c:pt>
                <c:pt idx="59">
                  <c:v>234472.5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88840</c:v>
                </c:pt>
                <c:pt idx="4">
                  <c:v>102650</c:v>
                </c:pt>
                <c:pt idx="5">
                  <c:v>113960</c:v>
                </c:pt>
                <c:pt idx="6">
                  <c:v>88840</c:v>
                </c:pt>
                <c:pt idx="7">
                  <c:v>102650</c:v>
                </c:pt>
                <c:pt idx="8">
                  <c:v>75030</c:v>
                </c:pt>
                <c:pt idx="9">
                  <c:v>75030</c:v>
                </c:pt>
                <c:pt idx="10">
                  <c:v>75030</c:v>
                </c:pt>
                <c:pt idx="11">
                  <c:v>42480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-96918.5</c:v>
                </c:pt>
                <c:pt idx="37">
                  <c:v>-156320</c:v>
                </c:pt>
                <c:pt idx="38">
                  <c:v>-175196.5</c:v>
                </c:pt>
                <c:pt idx="39">
                  <c:v>-174718.5</c:v>
                </c:pt>
                <c:pt idx="40">
                  <c:v>-193627</c:v>
                </c:pt>
                <c:pt idx="41">
                  <c:v>-212333</c:v>
                </c:pt>
                <c:pt idx="42">
                  <c:v>-174718.5</c:v>
                </c:pt>
                <c:pt idx="43">
                  <c:v>-193627</c:v>
                </c:pt>
                <c:pt idx="44">
                  <c:v>-156012.5</c:v>
                </c:pt>
                <c:pt idx="45">
                  <c:v>-156012.5</c:v>
                </c:pt>
                <c:pt idx="46">
                  <c:v>-156012.5</c:v>
                </c:pt>
                <c:pt idx="47">
                  <c:v>-96681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-45804.200000000012</c:v>
                </c:pt>
                <c:pt idx="51">
                  <c:v>-45326.200000000012</c:v>
                </c:pt>
                <c:pt idx="52">
                  <c:v>-51023.799999999988</c:v>
                </c:pt>
                <c:pt idx="53">
                  <c:v>-55397.099999999977</c:v>
                </c:pt>
                <c:pt idx="54">
                  <c:v>-45326.200000000012</c:v>
                </c:pt>
                <c:pt idx="55">
                  <c:v>-51023.799999999988</c:v>
                </c:pt>
                <c:pt idx="56">
                  <c:v>-40830.399999999965</c:v>
                </c:pt>
                <c:pt idx="57">
                  <c:v>-40830.399999999965</c:v>
                </c:pt>
                <c:pt idx="58">
                  <c:v>-40830.399999999965</c:v>
                </c:pt>
                <c:pt idx="59">
                  <c:v>-25379.399999999994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118453.33333333333</c:v>
                </c:pt>
                <c:pt idx="4">
                  <c:v>136866.66666666666</c:v>
                </c:pt>
                <c:pt idx="5">
                  <c:v>151946.66666666666</c:v>
                </c:pt>
                <c:pt idx="6">
                  <c:v>118453.33333333333</c:v>
                </c:pt>
                <c:pt idx="7">
                  <c:v>136866.66666666666</c:v>
                </c:pt>
                <c:pt idx="8">
                  <c:v>100040</c:v>
                </c:pt>
                <c:pt idx="9">
                  <c:v>100040</c:v>
                </c:pt>
                <c:pt idx="10">
                  <c:v>100040</c:v>
                </c:pt>
                <c:pt idx="11">
                  <c:v>56640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107850</c:v>
                </c:pt>
                <c:pt idx="16">
                  <c:v>118993.75</c:v>
                </c:pt>
                <c:pt idx="17">
                  <c:v>130137.5</c:v>
                </c:pt>
                <c:pt idx="18">
                  <c:v>107850</c:v>
                </c:pt>
                <c:pt idx="19">
                  <c:v>118993.75</c:v>
                </c:pt>
                <c:pt idx="20">
                  <c:v>96562.5</c:v>
                </c:pt>
                <c:pt idx="21">
                  <c:v>96562.5</c:v>
                </c:pt>
                <c:pt idx="22">
                  <c:v>96562.5</c:v>
                </c:pt>
                <c:pt idx="23">
                  <c:v>59462.5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-261840</c:v>
                </c:pt>
                <c:pt idx="28">
                  <c:v>-286575</c:v>
                </c:pt>
                <c:pt idx="29">
                  <c:v>-316318.75</c:v>
                </c:pt>
                <c:pt idx="30">
                  <c:v>-261840</c:v>
                </c:pt>
                <c:pt idx="31">
                  <c:v>-286575</c:v>
                </c:pt>
                <c:pt idx="32">
                  <c:v>-232283.75</c:v>
                </c:pt>
                <c:pt idx="33">
                  <c:v>-232283.75</c:v>
                </c:pt>
                <c:pt idx="34">
                  <c:v>-232283.75</c:v>
                </c:pt>
                <c:pt idx="35">
                  <c:v>-143240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-174718.5</c:v>
                </c:pt>
                <c:pt idx="40">
                  <c:v>-193627</c:v>
                </c:pt>
                <c:pt idx="41">
                  <c:v>-212333</c:v>
                </c:pt>
                <c:pt idx="42">
                  <c:v>-174718.5</c:v>
                </c:pt>
                <c:pt idx="43">
                  <c:v>-193627</c:v>
                </c:pt>
                <c:pt idx="44">
                  <c:v>-156012.5</c:v>
                </c:pt>
                <c:pt idx="45">
                  <c:v>-156012.5</c:v>
                </c:pt>
                <c:pt idx="46">
                  <c:v>-156012.5</c:v>
                </c:pt>
                <c:pt idx="47">
                  <c:v>-96681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-45326.200000000012</c:v>
                </c:pt>
                <c:pt idx="52">
                  <c:v>-51023.799999999988</c:v>
                </c:pt>
                <c:pt idx="53">
                  <c:v>-55397.099999999977</c:v>
                </c:pt>
                <c:pt idx="54">
                  <c:v>-45326.200000000012</c:v>
                </c:pt>
                <c:pt idx="55">
                  <c:v>-51023.799999999988</c:v>
                </c:pt>
                <c:pt idx="56">
                  <c:v>-40830.399999999965</c:v>
                </c:pt>
                <c:pt idx="57">
                  <c:v>-40830.399999999965</c:v>
                </c:pt>
                <c:pt idx="58">
                  <c:v>-40830.399999999965</c:v>
                </c:pt>
                <c:pt idx="59">
                  <c:v>-25379.399999999994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63187.5</c:v>
                </c:pt>
                <c:pt idx="16">
                  <c:v>70637.5</c:v>
                </c:pt>
                <c:pt idx="17">
                  <c:v>78087.5</c:v>
                </c:pt>
                <c:pt idx="18">
                  <c:v>63187.5</c:v>
                </c:pt>
                <c:pt idx="19">
                  <c:v>70637.5</c:v>
                </c:pt>
                <c:pt idx="20">
                  <c:v>55762.5</c:v>
                </c:pt>
                <c:pt idx="21">
                  <c:v>55762.5</c:v>
                </c:pt>
                <c:pt idx="22">
                  <c:v>55762.5</c:v>
                </c:pt>
                <c:pt idx="23">
                  <c:v>33437.5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-104237.5</c:v>
                </c:pt>
                <c:pt idx="28">
                  <c:v>-114137.5</c:v>
                </c:pt>
                <c:pt idx="29">
                  <c:v>-124037.5</c:v>
                </c:pt>
                <c:pt idx="30">
                  <c:v>-104237.5</c:v>
                </c:pt>
                <c:pt idx="31">
                  <c:v>-114137.5</c:v>
                </c:pt>
                <c:pt idx="32">
                  <c:v>-89325</c:v>
                </c:pt>
                <c:pt idx="33">
                  <c:v>-89325</c:v>
                </c:pt>
                <c:pt idx="34">
                  <c:v>-89325</c:v>
                </c:pt>
                <c:pt idx="35">
                  <c:v>-54612.5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-33913.5</c:v>
                </c:pt>
                <c:pt idx="40">
                  <c:v>-36952</c:v>
                </c:pt>
                <c:pt idx="41">
                  <c:v>-39990.5</c:v>
                </c:pt>
                <c:pt idx="42">
                  <c:v>-33913.5</c:v>
                </c:pt>
                <c:pt idx="43">
                  <c:v>-36952</c:v>
                </c:pt>
                <c:pt idx="44">
                  <c:v>-30875</c:v>
                </c:pt>
                <c:pt idx="45">
                  <c:v>-30875</c:v>
                </c:pt>
                <c:pt idx="46">
                  <c:v>-30875</c:v>
                </c:pt>
                <c:pt idx="47">
                  <c:v>-18546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-3176.5000000000009</c:v>
                </c:pt>
                <c:pt idx="52">
                  <c:v>-3965.7999999999984</c:v>
                </c:pt>
                <c:pt idx="53">
                  <c:v>-4755.0999999999985</c:v>
                </c:pt>
                <c:pt idx="54">
                  <c:v>-3176.5000000000009</c:v>
                </c:pt>
                <c:pt idx="55">
                  <c:v>-3965.7999999999984</c:v>
                </c:pt>
                <c:pt idx="56">
                  <c:v>-3386.4999999999964</c:v>
                </c:pt>
                <c:pt idx="57">
                  <c:v>-3386.4999999999964</c:v>
                </c:pt>
                <c:pt idx="58">
                  <c:v>-3386.4999999999964</c:v>
                </c:pt>
                <c:pt idx="59">
                  <c:v>-2052.8999999999992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48356.25</c:v>
                </c:pt>
                <c:pt idx="17">
                  <c:v>52050</c:v>
                </c:pt>
                <c:pt idx="18">
                  <c:v>44662.5</c:v>
                </c:pt>
                <c:pt idx="19">
                  <c:v>48356.25</c:v>
                </c:pt>
                <c:pt idx="20">
                  <c:v>40800</c:v>
                </c:pt>
                <c:pt idx="21">
                  <c:v>40800</c:v>
                </c:pt>
                <c:pt idx="22">
                  <c:v>40800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-172437.5</c:v>
                </c:pt>
                <c:pt idx="29">
                  <c:v>-192281.25</c:v>
                </c:pt>
                <c:pt idx="30">
                  <c:v>-157602.5</c:v>
                </c:pt>
                <c:pt idx="31">
                  <c:v>-172437.5</c:v>
                </c:pt>
                <c:pt idx="32">
                  <c:v>-142958.75</c:v>
                </c:pt>
                <c:pt idx="33">
                  <c:v>-142958.75</c:v>
                </c:pt>
                <c:pt idx="34">
                  <c:v>-142958.75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-156675</c:v>
                </c:pt>
                <c:pt idx="41">
                  <c:v>-172342.5</c:v>
                </c:pt>
                <c:pt idx="42">
                  <c:v>-140805</c:v>
                </c:pt>
                <c:pt idx="43">
                  <c:v>-156675</c:v>
                </c:pt>
                <c:pt idx="44">
                  <c:v>-125137.5</c:v>
                </c:pt>
                <c:pt idx="45">
                  <c:v>-125137.5</c:v>
                </c:pt>
                <c:pt idx="46">
                  <c:v>-125137.5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-47057.999999999985</c:v>
                </c:pt>
                <c:pt idx="53">
                  <c:v>-50641.999999999985</c:v>
                </c:pt>
                <c:pt idx="54">
                  <c:v>-42149.700000000012</c:v>
                </c:pt>
                <c:pt idx="55">
                  <c:v>-47057.999999999985</c:v>
                </c:pt>
                <c:pt idx="56">
                  <c:v>-37443.899999999965</c:v>
                </c:pt>
                <c:pt idx="57">
                  <c:v>-37443.899999999965</c:v>
                </c:pt>
                <c:pt idx="58">
                  <c:v>-37443.899999999965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500</c:v>
                </c:pt>
                <c:pt idx="16">
                  <c:v>575</c:v>
                </c:pt>
                <c:pt idx="17">
                  <c:v>650</c:v>
                </c:pt>
                <c:pt idx="18">
                  <c:v>500</c:v>
                </c:pt>
                <c:pt idx="19">
                  <c:v>575</c:v>
                </c:pt>
                <c:pt idx="20">
                  <c:v>450</c:v>
                </c:pt>
                <c:pt idx="21">
                  <c:v>450</c:v>
                </c:pt>
                <c:pt idx="22">
                  <c:v>450</c:v>
                </c:pt>
                <c:pt idx="23">
                  <c:v>250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1025</c:v>
                </c:pt>
                <c:pt idx="28">
                  <c:v>1150</c:v>
                </c:pt>
                <c:pt idx="29">
                  <c:v>1275</c:v>
                </c:pt>
                <c:pt idx="30">
                  <c:v>1025</c:v>
                </c:pt>
                <c:pt idx="31">
                  <c:v>1150</c:v>
                </c:pt>
                <c:pt idx="32">
                  <c:v>900</c:v>
                </c:pt>
                <c:pt idx="33">
                  <c:v>900</c:v>
                </c:pt>
                <c:pt idx="34">
                  <c:v>900</c:v>
                </c:pt>
                <c:pt idx="35">
                  <c:v>525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1820</c:v>
                </c:pt>
                <c:pt idx="40">
                  <c:v>2030</c:v>
                </c:pt>
                <c:pt idx="41">
                  <c:v>2240</c:v>
                </c:pt>
                <c:pt idx="42">
                  <c:v>1820</c:v>
                </c:pt>
                <c:pt idx="43">
                  <c:v>2030</c:v>
                </c:pt>
                <c:pt idx="44">
                  <c:v>1610</c:v>
                </c:pt>
                <c:pt idx="45">
                  <c:v>1610</c:v>
                </c:pt>
                <c:pt idx="46">
                  <c:v>1610</c:v>
                </c:pt>
                <c:pt idx="47">
                  <c:v>945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1995</c:v>
                </c:pt>
                <c:pt idx="52">
                  <c:v>2240</c:v>
                </c:pt>
                <c:pt idx="53">
                  <c:v>2485</c:v>
                </c:pt>
                <c:pt idx="54">
                  <c:v>1995</c:v>
                </c:pt>
                <c:pt idx="55">
                  <c:v>2240</c:v>
                </c:pt>
                <c:pt idx="56">
                  <c:v>1785</c:v>
                </c:pt>
                <c:pt idx="57">
                  <c:v>1785</c:v>
                </c:pt>
                <c:pt idx="58">
                  <c:v>1785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2531.25</c:v>
                </c:pt>
                <c:pt idx="17">
                  <c:v>2700</c:v>
                </c:pt>
                <c:pt idx="18">
                  <c:v>2362.5</c:v>
                </c:pt>
                <c:pt idx="19">
                  <c:v>2531.25</c:v>
                </c:pt>
                <c:pt idx="20">
                  <c:v>2025</c:v>
                </c:pt>
                <c:pt idx="21">
                  <c:v>2025</c:v>
                </c:pt>
                <c:pt idx="22">
                  <c:v>2025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9562.5</c:v>
                </c:pt>
                <c:pt idx="29">
                  <c:v>10518.75</c:v>
                </c:pt>
                <c:pt idx="30">
                  <c:v>8797.5</c:v>
                </c:pt>
                <c:pt idx="31">
                  <c:v>9562.5</c:v>
                </c:pt>
                <c:pt idx="32">
                  <c:v>7841.25</c:v>
                </c:pt>
                <c:pt idx="33">
                  <c:v>7841.25</c:v>
                </c:pt>
                <c:pt idx="34">
                  <c:v>7841.25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20250</c:v>
                </c:pt>
                <c:pt idx="41">
                  <c:v>22275</c:v>
                </c:pt>
                <c:pt idx="42">
                  <c:v>18427.5</c:v>
                </c:pt>
                <c:pt idx="43">
                  <c:v>20250</c:v>
                </c:pt>
                <c:pt idx="44">
                  <c:v>16402.5</c:v>
                </c:pt>
                <c:pt idx="45">
                  <c:v>16402.5</c:v>
                </c:pt>
                <c:pt idx="46">
                  <c:v>16402.5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32400</c:v>
                </c:pt>
                <c:pt idx="53">
                  <c:v>35437.5</c:v>
                </c:pt>
                <c:pt idx="54">
                  <c:v>29362.5</c:v>
                </c:pt>
                <c:pt idx="55">
                  <c:v>32400</c:v>
                </c:pt>
                <c:pt idx="56">
                  <c:v>26122.5</c:v>
                </c:pt>
                <c:pt idx="57">
                  <c:v>26122.5</c:v>
                </c:pt>
                <c:pt idx="58">
                  <c:v>26122.5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2221</c:v>
                </c:pt>
                <c:pt idx="4">
                  <c:v>2566.25</c:v>
                </c:pt>
                <c:pt idx="5">
                  <c:v>2849</c:v>
                </c:pt>
                <c:pt idx="6">
                  <c:v>2221</c:v>
                </c:pt>
                <c:pt idx="7">
                  <c:v>2566.25</c:v>
                </c:pt>
                <c:pt idx="8">
                  <c:v>1875.75</c:v>
                </c:pt>
                <c:pt idx="9">
                  <c:v>1875.75</c:v>
                </c:pt>
                <c:pt idx="10">
                  <c:v>1875.75</c:v>
                </c:pt>
                <c:pt idx="11">
                  <c:v>1062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-4379.9125000000004</c:v>
                </c:pt>
                <c:pt idx="39">
                  <c:v>-4367.9625000000005</c:v>
                </c:pt>
                <c:pt idx="40">
                  <c:v>-4840.6750000000002</c:v>
                </c:pt>
                <c:pt idx="41">
                  <c:v>-5308.3250000000007</c:v>
                </c:pt>
                <c:pt idx="42">
                  <c:v>-4367.9625000000005</c:v>
                </c:pt>
                <c:pt idx="43">
                  <c:v>-4840.6750000000002</c:v>
                </c:pt>
                <c:pt idx="44">
                  <c:v>-3900.3125</c:v>
                </c:pt>
                <c:pt idx="45">
                  <c:v>-3900.3125</c:v>
                </c:pt>
                <c:pt idx="46">
                  <c:v>-3900.3125</c:v>
                </c:pt>
                <c:pt idx="47">
                  <c:v>-2417.0250000000001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-1145.1050000000002</c:v>
                </c:pt>
                <c:pt idx="51">
                  <c:v>-1133.1550000000004</c:v>
                </c:pt>
                <c:pt idx="52">
                  <c:v>-1275.5949999999998</c:v>
                </c:pt>
                <c:pt idx="53">
                  <c:v>-1384.9274999999996</c:v>
                </c:pt>
                <c:pt idx="54">
                  <c:v>-1133.1550000000004</c:v>
                </c:pt>
                <c:pt idx="55">
                  <c:v>-1275.5949999999998</c:v>
                </c:pt>
                <c:pt idx="56">
                  <c:v>-1020.7599999999992</c:v>
                </c:pt>
                <c:pt idx="57">
                  <c:v>-1020.7599999999992</c:v>
                </c:pt>
                <c:pt idx="58">
                  <c:v>-1020.7599999999992</c:v>
                </c:pt>
                <c:pt idx="59">
                  <c:v>-634.4849999999999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4402221</c:v>
                </c:pt>
                <c:pt idx="4">
                  <c:v>4402566.25</c:v>
                </c:pt>
                <c:pt idx="5">
                  <c:v>4402849</c:v>
                </c:pt>
                <c:pt idx="6">
                  <c:v>4402221</c:v>
                </c:pt>
                <c:pt idx="7">
                  <c:v>4402566.25</c:v>
                </c:pt>
                <c:pt idx="8">
                  <c:v>4401875.75</c:v>
                </c:pt>
                <c:pt idx="9">
                  <c:v>4401875.75</c:v>
                </c:pt>
                <c:pt idx="10">
                  <c:v>4401875.75</c:v>
                </c:pt>
                <c:pt idx="11">
                  <c:v>4401062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7795620.0875000004</c:v>
                </c:pt>
                <c:pt idx="39">
                  <c:v>7795632.0374999996</c:v>
                </c:pt>
                <c:pt idx="40">
                  <c:v>7795159.3250000002</c:v>
                </c:pt>
                <c:pt idx="41">
                  <c:v>7794691.6749999998</c:v>
                </c:pt>
                <c:pt idx="42">
                  <c:v>7795632.0374999996</c:v>
                </c:pt>
                <c:pt idx="43">
                  <c:v>7795159.3250000002</c:v>
                </c:pt>
                <c:pt idx="44">
                  <c:v>7796099.6875</c:v>
                </c:pt>
                <c:pt idx="45">
                  <c:v>7796099.6875</c:v>
                </c:pt>
                <c:pt idx="46">
                  <c:v>7796099.6875</c:v>
                </c:pt>
                <c:pt idx="47">
                  <c:v>7797582.9749999996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10798854.895</c:v>
                </c:pt>
                <c:pt idx="51">
                  <c:v>10798866.845000001</c:v>
                </c:pt>
                <c:pt idx="52">
                  <c:v>10798724.404999999</c:v>
                </c:pt>
                <c:pt idx="53">
                  <c:v>10798615.0725</c:v>
                </c:pt>
                <c:pt idx="54">
                  <c:v>10798866.845000001</c:v>
                </c:pt>
                <c:pt idx="55">
                  <c:v>10798724.404999999</c:v>
                </c:pt>
                <c:pt idx="56">
                  <c:v>10798979.24</c:v>
                </c:pt>
                <c:pt idx="57">
                  <c:v>10798979.24</c:v>
                </c:pt>
                <c:pt idx="58">
                  <c:v>10798979.24</c:v>
                </c:pt>
                <c:pt idx="59">
                  <c:v>10799365.515000001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2221</c:v>
                </c:pt>
                <c:pt idx="4">
                  <c:v>2566.25</c:v>
                </c:pt>
                <c:pt idx="5">
                  <c:v>2849</c:v>
                </c:pt>
                <c:pt idx="6">
                  <c:v>2221</c:v>
                </c:pt>
                <c:pt idx="7">
                  <c:v>2566.25</c:v>
                </c:pt>
                <c:pt idx="8">
                  <c:v>1875.75</c:v>
                </c:pt>
                <c:pt idx="9">
                  <c:v>1875.75</c:v>
                </c:pt>
                <c:pt idx="10">
                  <c:v>1875.75</c:v>
                </c:pt>
                <c:pt idx="11">
                  <c:v>1062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-4379.9125000000004</c:v>
                </c:pt>
                <c:pt idx="39">
                  <c:v>-4367.9625000000005</c:v>
                </c:pt>
                <c:pt idx="40">
                  <c:v>-4840.6750000000002</c:v>
                </c:pt>
                <c:pt idx="41">
                  <c:v>-5308.3250000000007</c:v>
                </c:pt>
                <c:pt idx="42">
                  <c:v>-4367.9625000000005</c:v>
                </c:pt>
                <c:pt idx="43">
                  <c:v>-4840.6750000000002</c:v>
                </c:pt>
                <c:pt idx="44">
                  <c:v>-3900.3125</c:v>
                </c:pt>
                <c:pt idx="45">
                  <c:v>-3900.3125</c:v>
                </c:pt>
                <c:pt idx="46">
                  <c:v>-3900.3125</c:v>
                </c:pt>
                <c:pt idx="47">
                  <c:v>-2417.0250000000001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-1145.1050000000002</c:v>
                </c:pt>
                <c:pt idx="51">
                  <c:v>-1133.1550000000004</c:v>
                </c:pt>
                <c:pt idx="52">
                  <c:v>-1275.5949999999998</c:v>
                </c:pt>
                <c:pt idx="53">
                  <c:v>-1384.9274999999996</c:v>
                </c:pt>
                <c:pt idx="54">
                  <c:v>-1133.1550000000004</c:v>
                </c:pt>
                <c:pt idx="55">
                  <c:v>-1275.5949999999998</c:v>
                </c:pt>
                <c:pt idx="56">
                  <c:v>-1020.7599999999992</c:v>
                </c:pt>
                <c:pt idx="57">
                  <c:v>-1020.7599999999992</c:v>
                </c:pt>
                <c:pt idx="58">
                  <c:v>-1020.7599999999992</c:v>
                </c:pt>
                <c:pt idx="59">
                  <c:v>-634.4849999999999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4402221</c:v>
                </c:pt>
                <c:pt idx="4">
                  <c:v>4402566.25</c:v>
                </c:pt>
                <c:pt idx="5">
                  <c:v>4402849</c:v>
                </c:pt>
                <c:pt idx="6">
                  <c:v>4402221</c:v>
                </c:pt>
                <c:pt idx="7">
                  <c:v>4402566.25</c:v>
                </c:pt>
                <c:pt idx="8">
                  <c:v>4401875.75</c:v>
                </c:pt>
                <c:pt idx="9">
                  <c:v>4401875.75</c:v>
                </c:pt>
                <c:pt idx="10">
                  <c:v>4401875.75</c:v>
                </c:pt>
                <c:pt idx="11">
                  <c:v>4401062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7795620.0875000004</c:v>
                </c:pt>
                <c:pt idx="39">
                  <c:v>7795632.0374999996</c:v>
                </c:pt>
                <c:pt idx="40">
                  <c:v>7795159.3250000002</c:v>
                </c:pt>
                <c:pt idx="41">
                  <c:v>7794691.6749999998</c:v>
                </c:pt>
                <c:pt idx="42">
                  <c:v>7795632.0374999996</c:v>
                </c:pt>
                <c:pt idx="43">
                  <c:v>7795159.3250000002</c:v>
                </c:pt>
                <c:pt idx="44">
                  <c:v>7796099.6875</c:v>
                </c:pt>
                <c:pt idx="45">
                  <c:v>7796099.6875</c:v>
                </c:pt>
                <c:pt idx="46">
                  <c:v>7796099.6875</c:v>
                </c:pt>
                <c:pt idx="47">
                  <c:v>7797582.9749999996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10798854.895</c:v>
                </c:pt>
                <c:pt idx="51">
                  <c:v>10798866.845000001</c:v>
                </c:pt>
                <c:pt idx="52">
                  <c:v>10798724.404999999</c:v>
                </c:pt>
                <c:pt idx="53">
                  <c:v>10798615.0725</c:v>
                </c:pt>
                <c:pt idx="54">
                  <c:v>10798866.845000001</c:v>
                </c:pt>
                <c:pt idx="55">
                  <c:v>10798724.404999999</c:v>
                </c:pt>
                <c:pt idx="56">
                  <c:v>10798979.24</c:v>
                </c:pt>
                <c:pt idx="57">
                  <c:v>10798979.24</c:v>
                </c:pt>
                <c:pt idx="58">
                  <c:v>10798979.24</c:v>
                </c:pt>
                <c:pt idx="59">
                  <c:v>10799365.515000001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 t="e">
        <f>D153/D168</f>
        <v>#VALUE!</v>
      </c>
      <c r="E5" s="257" t="e">
        <f>E153/E168</f>
        <v>#VALUE!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 t="e">
        <f>(D150+D151)/D168</f>
        <v>#VALUE!</v>
      </c>
      <c r="E6" s="257" t="e">
        <f>(E150+E151)/E168</f>
        <v>#VALUE!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6.0861047085940072</v>
      </c>
      <c r="E9" s="257" t="e">
        <f>(E20+E28+E33)/E151</f>
        <v>#VALUE!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-152.05997010847511</v>
      </c>
      <c r="E14" s="259" t="e">
        <f t="shared" ref="E14:H14" si="0">E113/(E20+E28+E33)</f>
        <v>#VALUE!</v>
      </c>
      <c r="F14" s="259" t="e">
        <f t="shared" si="0"/>
        <v>#VALUE!</v>
      </c>
      <c r="G14" s="259" t="e">
        <f t="shared" si="0"/>
        <v>#VALUE!</v>
      </c>
      <c r="H14" s="259">
        <f t="shared" si="0"/>
        <v>-34.90196990394238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 t="e">
        <f>D113/(+D180/2)</f>
        <v>#VALUE!</v>
      </c>
      <c r="E15" s="259" t="e">
        <f>E113/((D180+E180)/2)</f>
        <v>#VALUE!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5425</v>
      </c>
      <c r="F27" s="70">
        <f>'FIN-P&amp;L_CWS'!G17</f>
        <v>11125</v>
      </c>
      <c r="G27" s="70">
        <f>'FIN-P&amp;L_CWS'!H17</f>
        <v>19845</v>
      </c>
      <c r="H27" s="70">
        <f>'FIN-P&amp;L_CWS'!I17</f>
        <v>21945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40675</v>
      </c>
      <c r="F28" s="70">
        <f>'FIN-P&amp;L_CWS'!G18</f>
        <v>59575</v>
      </c>
      <c r="G28" s="70">
        <f>'FIN-P&amp;L_CWS'!H18</f>
        <v>58275</v>
      </c>
      <c r="H28" s="70">
        <f>'FIN-P&amp;L_CWS'!I18</f>
        <v>40845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24975</v>
      </c>
      <c r="F32" s="70">
        <f>'FIN-P&amp;L_CWS'!G22</f>
        <v>96581.25</v>
      </c>
      <c r="G32" s="70">
        <f>'FIN-P&amp;L_CWS'!H22</f>
        <v>203512.5</v>
      </c>
      <c r="H32" s="70">
        <f>'FIN-P&amp;L_CWS'!I22</f>
        <v>324810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28325</v>
      </c>
      <c r="F33" s="70">
        <f>'FIN-P&amp;L_CWS'!G23</f>
        <v>105506.25</v>
      </c>
      <c r="G33" s="70">
        <f>'FIN-P&amp;L_CWS'!H23</f>
        <v>216012.5</v>
      </c>
      <c r="H33" s="70">
        <f>'FIN-P&amp;L_CWS'!I23</f>
        <v>339785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1196000</v>
      </c>
      <c r="F35" s="70">
        <f>'FIN-P&amp;L_CWS'!G25</f>
        <v>-2891543.75</v>
      </c>
      <c r="G35" s="70">
        <f>'FIN-P&amp;L_CWS'!H25</f>
        <v>-1942209.5</v>
      </c>
      <c r="H35" s="70">
        <f>'FIN-P&amp;L_CWS'!I25</f>
        <v>-508558.69999999984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24019112.75</v>
      </c>
      <c r="E56" s="70" t="e">
        <f>'FIN-P&amp;L_CWS'!F46</f>
        <v>#VALUE!</v>
      </c>
      <c r="F56" s="70" t="e">
        <f>'FIN-P&amp;L_CWS'!G46</f>
        <v>#VALUE!</v>
      </c>
      <c r="G56" s="70">
        <f>'FIN-P&amp;L_CWS'!H46</f>
        <v>52751445.562500007</v>
      </c>
      <c r="H56" s="70">
        <f>'FIN-P&amp;L_CWS'!I46</f>
        <v>81587286.832499996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 t="e">
        <f>'FIN-P&amp;L_CWS'!F48</f>
        <v>#VALUE!</v>
      </c>
      <c r="F58" s="70" t="e">
        <f>'FIN-P&amp;L_CWS'!G48</f>
        <v>#VALUE!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 t="e">
        <f>'FIN-P&amp;L_CWS'!F49</f>
        <v>#VALUE!</v>
      </c>
      <c r="F59" s="70" t="e">
        <f>'FIN-P&amp;L_CWS'!G49</f>
        <v>#VALUE!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52819112.75</v>
      </c>
      <c r="E60" s="70" t="e">
        <f>'FIN-P&amp;L_CWS'!F50</f>
        <v>#VALUE!</v>
      </c>
      <c r="F60" s="70" t="e">
        <f>'FIN-P&amp;L_CWS'!G50</f>
        <v>#VALUE!</v>
      </c>
      <c r="G60" s="70">
        <f>'FIN-P&amp;L_CWS'!H50</f>
        <v>93551445.5625</v>
      </c>
      <c r="H60" s="70">
        <f>'FIN-P&amp;L_CWS'!I50</f>
        <v>129587286.83249998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10563822.550000001</v>
      </c>
      <c r="E70" s="70" t="e">
        <f>'FIN-P&amp;L_CWS'!F60</f>
        <v>#VALUE!</v>
      </c>
      <c r="F70" s="70" t="e">
        <f>'FIN-P&amp;L_CWS'!G60</f>
        <v>#VALUE!</v>
      </c>
      <c r="G70" s="70">
        <f>'FIN-P&amp;L_CWS'!H60</f>
        <v>18710289.112500001</v>
      </c>
      <c r="H70" s="70">
        <f>'FIN-P&amp;L_CWS'!I60</f>
        <v>25917457.366500005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 t="e">
        <f>'FIN-P&amp;L_CWS'!F62</f>
        <v>#VALUE!</v>
      </c>
      <c r="F72" s="70" t="e">
        <f>'FIN-P&amp;L_CWS'!G62</f>
        <v>#VALUE!</v>
      </c>
      <c r="G72" s="70" t="e">
        <f>'FIN-P&amp;L_CWS'!H62</f>
        <v>#VALUE!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17312910.550000001</v>
      </c>
      <c r="E73" s="70" t="e">
        <f>'FIN-P&amp;L_CWS'!F63</f>
        <v>#VALUE!</v>
      </c>
      <c r="F73" s="70" t="e">
        <f>'FIN-P&amp;L_CWS'!G63</f>
        <v>#VALUE!</v>
      </c>
      <c r="G73" s="70" t="e">
        <f>'FIN-P&amp;L_CWS'!H63</f>
        <v>#VALUE!</v>
      </c>
      <c r="H73" s="70">
        <f>'FIN-P&amp;L_CWS'!I63</f>
        <v>32666545.366500005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112132023.30000003</v>
      </c>
      <c r="E75" s="70" t="e">
        <f>'FIN-P&amp;L_CWS'!F65</f>
        <v>#VALUE!</v>
      </c>
      <c r="F75" s="70" t="e">
        <f>'FIN-P&amp;L_CWS'!G65</f>
        <v>#VALUE!</v>
      </c>
      <c r="G75" s="70" t="e">
        <f>'FIN-P&amp;L_CWS'!H65</f>
        <v>#VALUE!</v>
      </c>
      <c r="H75" s="70">
        <f>'FIN-P&amp;L_CWS'!I65</f>
        <v>162253832.19899997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112625858.29999998</v>
      </c>
      <c r="E111" s="70" t="e">
        <f>'FIN-P&amp;L_CWS'!F101</f>
        <v>#VALUE!</v>
      </c>
      <c r="F111" s="70" t="e">
        <f>'FIN-P&amp;L_CWS'!G101</f>
        <v>#VALUE!</v>
      </c>
      <c r="G111" s="70" t="e">
        <f>'FIN-P&amp;L_CWS'!H101</f>
        <v>#VALUE!</v>
      </c>
      <c r="H111" s="70">
        <f>'FIN-P&amp;L_CWS'!I101</f>
        <v>162853776.14224216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-112424018.29999998</v>
      </c>
      <c r="E113" s="70" t="e">
        <f>'FIN-P&amp;L_CWS'!F103</f>
        <v>#VALUE!</v>
      </c>
      <c r="F113" s="70" t="e">
        <f>'FIN-P&amp;L_CWS'!G103</f>
        <v>#VALUE!</v>
      </c>
      <c r="G113" s="70" t="e">
        <f>'FIN-P&amp;L_CWS'!H103</f>
        <v>#VALUE!</v>
      </c>
      <c r="H113" s="70">
        <f>'FIN-P&amp;L_CWS'!I103</f>
        <v>-163362334.84224221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-112452610.29999998</v>
      </c>
      <c r="E114" s="70" t="e">
        <f>'FIN-P&amp;L_CWS'!F104</f>
        <v>#VALUE!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-112424018.29999998</v>
      </c>
      <c r="E120" s="121" t="e">
        <f>'FIN-CASHFLOW_CWS'!E5</f>
        <v>#VALUE!</v>
      </c>
      <c r="F120" s="121" t="e">
        <f>'FIN-CASHFLOW_CWS'!F5</f>
        <v>#VALUE!</v>
      </c>
      <c r="G120" s="121" t="e">
        <f>'FIN-CASHFLOW_CWS'!G5</f>
        <v>#VALUE!</v>
      </c>
      <c r="H120" s="121">
        <f>'FIN-CASHFLOW_CWS'!H5</f>
        <v>-163362334.84224221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-121480</v>
      </c>
      <c r="E124" s="121" t="e">
        <f>'FIN-CASHFLOW_CWS'!E9</f>
        <v>#VALUE!</v>
      </c>
      <c r="F124" s="121" t="e">
        <f>'FIN-CASHFLOW_CWS'!F9</f>
        <v>#VALUE!</v>
      </c>
      <c r="G124" s="121" t="e">
        <f>'FIN-CASHFLOW_CWS'!G9</f>
        <v>#VALUE!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-295205</v>
      </c>
      <c r="E128" s="121" t="e">
        <f>'FIN-CASHFLOW_CWS'!E13</f>
        <v>#VALUE!</v>
      </c>
      <c r="F128" s="121" t="e">
        <f>'FIN-CASHFLOW_CWS'!F13</f>
        <v>#VALUE!</v>
      </c>
      <c r="G128" s="121" t="e">
        <f>'FIN-CASHFLOW_CWS'!G13</f>
        <v>#VALUE!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-112719223.29999998</v>
      </c>
      <c r="E130" s="121" t="e">
        <f>'FIN-CASHFLOW_CWS'!E15</f>
        <v>#VALUE!</v>
      </c>
      <c r="F130" s="121" t="e">
        <f>'FIN-CASHFLOW_CWS'!F15</f>
        <v>#VALUE!</v>
      </c>
      <c r="G130" s="121" t="e">
        <f>'FIN-CASHFLOW_CWS'!G15</f>
        <v>#VALUE!</v>
      </c>
      <c r="H130" s="121">
        <f>'FIN-CASHFLOW_CWS'!H15</f>
        <v>-167155331.84224221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47328856.700000003</v>
      </c>
      <c r="D138" s="121" t="e">
        <f>'FIN-CASHFLOW_CWS'!D23</f>
        <v>#VALUE!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47300264.700000003</v>
      </c>
      <c r="D140" s="121" t="e">
        <f>'FIN-CASHFLOW_CWS'!D25</f>
        <v>#VALUE!</v>
      </c>
      <c r="E140" s="121" t="e">
        <f>'FIN-CASHFLOW_CWS'!E25</f>
        <v>#VALUE!</v>
      </c>
      <c r="F140" s="121" t="e">
        <f>'FIN-CASHFLOW_CWS'!F25</f>
        <v>#VALUE!</v>
      </c>
      <c r="G140" s="121" t="e">
        <f>'FIN-CASHFLOW_CWS'!G25</f>
        <v>#VALUE!</v>
      </c>
      <c r="H140" s="121">
        <f>'FIN-CASHFLOW_CWS'!H25</f>
        <v>-167155331.84224221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47300264.700000003</v>
      </c>
      <c r="E142" s="121" t="e">
        <f>'FIN-CASHFLOW_CWS'!E27</f>
        <v>#VALUE!</v>
      </c>
      <c r="F142" s="121" t="e">
        <f>'FIN-CASHFLOW_CWS'!F27</f>
        <v>#VALUE!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47300264.700000003</v>
      </c>
      <c r="D143" s="121" t="e">
        <f>'FIN-CASHFLOW_CWS'!D28</f>
        <v>#VALUE!</v>
      </c>
      <c r="E143" s="121" t="e">
        <f>'FIN-CASHFLOW_CWS'!E28</f>
        <v>#VALUE!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47300264.700000003</v>
      </c>
      <c r="D150" s="121" t="e">
        <f>'FIN-BALANCE_CWS'!E7</f>
        <v>#VALUE!</v>
      </c>
      <c r="E150" s="121" t="e">
        <f>'FIN-BALANCE_CWS'!F7</f>
        <v>#VALUE!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121480</v>
      </c>
      <c r="E151" s="121" t="e">
        <f>'FIN-BALANCE_CWS'!F8</f>
        <v>#VALUE!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47300264.700000003</v>
      </c>
      <c r="D153" s="121" t="e">
        <f>'FIN-BALANCE_CWS'!E10</f>
        <v>#VALUE!</v>
      </c>
      <c r="E153" s="121" t="e">
        <f>'FIN-BALANCE_CWS'!F10</f>
        <v>#VALUE!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47300264.700000003</v>
      </c>
      <c r="D160" s="121" t="e">
        <f>'FIN-BALANCE_CWS'!E17</f>
        <v>#VALUE!</v>
      </c>
      <c r="E160" s="121" t="e">
        <f>'FIN-BALANCE_CWS'!F17</f>
        <v>#VALUE!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47328856.700000003</v>
      </c>
      <c r="D177" s="121" t="e">
        <f>'FIN-BALANCE_CWS'!E34</f>
        <v>#VALUE!</v>
      </c>
      <c r="E177" s="121" t="e">
        <f>'FIN-BALANCE_CWS'!F34</f>
        <v>#VALUE!</v>
      </c>
      <c r="F177" s="121" t="e">
        <f>'FIN-BALANCE_CWS'!G34</f>
        <v>#VALUE!</v>
      </c>
      <c r="G177" s="121" t="e">
        <f>'FIN-BALANCE_CWS'!H34</f>
        <v>#VALUE!</v>
      </c>
      <c r="H177" s="121" t="e">
        <f>'FIN-BALANCE_CWS'!I34</f>
        <v>#VALUE!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-103095315.23333332</v>
      </c>
      <c r="E178" s="121" t="e">
        <f>'FIN-BALANCE_CWS'!F35</f>
        <v>#VALUE!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-9357295.0666666664</v>
      </c>
      <c r="E179" s="121" t="e">
        <f>'FIN-BALANCE_CWS'!F36</f>
        <v>#VALUE!</v>
      </c>
      <c r="F179" s="121" t="e">
        <f>'FIN-BALANCE_CWS'!G36</f>
        <v>#VALUE!</v>
      </c>
      <c r="G179" s="121">
        <f>'FIN-BALANCE_CWS'!H36</f>
        <v>-10060560.88934896</v>
      </c>
      <c r="H179" s="121">
        <f>'FIN-BALANCE_CWS'!I36</f>
        <v>-13589550.67993685</v>
      </c>
      <c r="I179" s="121"/>
    </row>
    <row r="180" spans="2:9" x14ac:dyDescent="0.15">
      <c r="B180" s="135" t="s">
        <v>1075</v>
      </c>
      <c r="C180" s="121">
        <f>'FIN-BALANCE_CWS'!D37</f>
        <v>47300264.700000003</v>
      </c>
      <c r="D180" s="121" t="e">
        <f>'FIN-BALANCE_CWS'!E37</f>
        <v>#VALUE!</v>
      </c>
      <c r="E180" s="121" t="e">
        <f>'FIN-BALANCE_CWS'!F37</f>
        <v>#VALUE!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47300264.700000003</v>
      </c>
      <c r="D182" s="121" t="e">
        <f>'FIN-BALANCE_CWS'!E39</f>
        <v>#VALUE!</v>
      </c>
      <c r="E182" s="121" t="e">
        <f>'FIN-BALANCE_CWS'!F39</f>
        <v>#VALUE!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16408215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21276685.700000003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-4868470.6999999993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5425</v>
      </c>
      <c r="G17" s="70">
        <f>SUM(AC121:AN121)</f>
        <v>11125</v>
      </c>
      <c r="H17" s="70">
        <f>SUM(AO121:AZ121)</f>
        <v>19845</v>
      </c>
      <c r="I17" s="70">
        <f>SUM(BA121:BL121)</f>
        <v>21945</v>
      </c>
      <c r="J17" s="65">
        <f>SUM(D17:I17)</f>
        <v>58340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40675</v>
      </c>
      <c r="G18" s="70">
        <f>SUM(AC122:AN122)</f>
        <v>59575</v>
      </c>
      <c r="H18" s="70">
        <f>SUM(AO122:AZ122)</f>
        <v>58275</v>
      </c>
      <c r="I18" s="70">
        <f>SUM(BA122:BL122)</f>
        <v>40845</v>
      </c>
      <c r="J18" s="65">
        <f>SUM(D18:I18)</f>
        <v>199370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74750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24975</v>
      </c>
      <c r="G22" s="70">
        <f>SUM(AC126:AN126)</f>
        <v>96581.25</v>
      </c>
      <c r="H22" s="70">
        <f>SUM(AO126:AZ126)</f>
        <v>203512.5</v>
      </c>
      <c r="I22" s="70">
        <f>SUM(BA126:BL126)</f>
        <v>324810</v>
      </c>
      <c r="J22" s="65">
        <f>SUM(D22:I22)</f>
        <v>649878.75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28325</v>
      </c>
      <c r="G23" s="70">
        <f>SUM(AC127:AN127)</f>
        <v>105506.25</v>
      </c>
      <c r="H23" s="70">
        <f>SUM(AO127:AZ127)</f>
        <v>216012.5</v>
      </c>
      <c r="I23" s="70">
        <f>SUM(BA127:BL127)</f>
        <v>339785</v>
      </c>
      <c r="J23" s="65">
        <f>SUM(D23:I23)</f>
        <v>724628.75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1196000</v>
      </c>
      <c r="G25" s="104">
        <f>SUM(AC129:AN129)</f>
        <v>-2891543.75</v>
      </c>
      <c r="H25" s="104">
        <f>SUM(AO129:AZ129)</f>
        <v>-1942209.5</v>
      </c>
      <c r="I25" s="104">
        <f>SUM(BA129:BL129)</f>
        <v>-508558.69999999984</v>
      </c>
      <c r="J25" s="38">
        <f>SUM(D25:I25)</f>
        <v>-3944471.9499999997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24019112.75</v>
      </c>
      <c r="F46" s="158" t="e">
        <f>SUM(Q150:AB150)</f>
        <v>#VALUE!</v>
      </c>
      <c r="G46" s="158" t="e">
        <f>SUM(AC150:AN150)</f>
        <v>#VALUE!</v>
      </c>
      <c r="H46" s="158">
        <f>SUM(AO150:AZ150)</f>
        <v>52751445.562500007</v>
      </c>
      <c r="I46" s="158">
        <f>SUM(BA150:BL150)</f>
        <v>81587286.832499996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 t="e">
        <f>SUM(Q152:AB152)</f>
        <v>#VALUE!</v>
      </c>
      <c r="G48" s="158" t="e">
        <f>SUM(AC152:AN152)</f>
        <v>#VALUE!</v>
      </c>
      <c r="H48" s="158">
        <f>SUM(AO152:AZ152)</f>
        <v>0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 t="e">
        <f>SUM(Q153:AB153)</f>
        <v>#VALUE!</v>
      </c>
      <c r="G49" s="158" t="e">
        <f>SUM(AC153:AN153)</f>
        <v>#VALUE!</v>
      </c>
      <c r="H49" s="158">
        <f>SUM(AO153:AZ153)</f>
        <v>40800000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52819112.75</v>
      </c>
      <c r="F50" s="160" t="e">
        <f>SUM(Q154:AB154)</f>
        <v>#VALUE!</v>
      </c>
      <c r="G50" s="160" t="e">
        <f>SUM(AC154:AN154)</f>
        <v>#VALUE!</v>
      </c>
      <c r="H50" s="160">
        <f>SUM(AO154:AZ154)</f>
        <v>93551445.5625</v>
      </c>
      <c r="I50" s="160">
        <f>SUM(BA154:BL154)</f>
        <v>129587286.83249998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10563822.550000001</v>
      </c>
      <c r="F60" s="161" t="e">
        <f>SUM(Q164:AB164)</f>
        <v>#VALUE!</v>
      </c>
      <c r="G60" s="161" t="e">
        <f>SUM(AC164:AN164)</f>
        <v>#VALUE!</v>
      </c>
      <c r="H60" s="161">
        <f>SUM(AO164:AZ164)</f>
        <v>18710289.112500001</v>
      </c>
      <c r="I60" s="161">
        <f>SUM(BA164:BL164)</f>
        <v>25917457.366500005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 t="e">
        <f>SUM(Q166:AB166)</f>
        <v>#VALUE!</v>
      </c>
      <c r="G62" s="161" t="e">
        <f>SUM(AC166:AN166)</f>
        <v>#VALUE!</v>
      </c>
      <c r="H62" s="161" t="e">
        <f>SUM(AO166:AZ166)</f>
        <v>#VALUE!</v>
      </c>
      <c r="I62" s="161">
        <f>SUM(BA166:BL166)</f>
        <v>0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17312910.550000001</v>
      </c>
      <c r="F63" s="161" t="e">
        <f>SUM(Q167:AB167)</f>
        <v>#VALUE!</v>
      </c>
      <c r="G63" s="161" t="e">
        <f>SUM(AC167:AN167)</f>
        <v>#VALUE!</v>
      </c>
      <c r="H63" s="161" t="e">
        <f>SUM(AO167:AZ167)</f>
        <v>#VALUE!</v>
      </c>
      <c r="I63" s="161">
        <f>SUM(BA167:BL167)</f>
        <v>32666545.366500005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112132023.30000003</v>
      </c>
      <c r="F65" s="130" t="e">
        <f>SUM(Q169:AB169)</f>
        <v>#VALUE!</v>
      </c>
      <c r="G65" s="130" t="e">
        <f>SUM(AC169:AN169)</f>
        <v>#VALUE!</v>
      </c>
      <c r="H65" s="130" t="e">
        <f>SUM(AO169:AZ169)</f>
        <v>#VALUE!</v>
      </c>
      <c r="I65" s="130">
        <f>SUM(BA169:BL169)</f>
        <v>162253832.19899997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112625858.29999998</v>
      </c>
      <c r="F101" s="130" t="e">
        <f>SUM(Q205:AB205)</f>
        <v>#VALUE!</v>
      </c>
      <c r="G101" s="130" t="e">
        <f>SUM(AC205:AN205)</f>
        <v>#VALUE!</v>
      </c>
      <c r="H101" s="130" t="e">
        <f>SUM(AO205:AZ205)</f>
        <v>#VALUE!</v>
      </c>
      <c r="I101" s="130">
        <f>SUM(BA205:BL205)</f>
        <v>162853776.14224216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-112424018.29999998</v>
      </c>
      <c r="F103" s="130" t="e">
        <f>SUM(Q207:AB207)</f>
        <v>#VALUE!</v>
      </c>
      <c r="G103" s="130" t="e">
        <f>SUM(AC207:AN207)</f>
        <v>#VALUE!</v>
      </c>
      <c r="H103" s="130" t="e">
        <f>SUM(AO207:AZ207)</f>
        <v>#VALUE!</v>
      </c>
      <c r="I103" s="130">
        <f>SUM(BA207:BL207)</f>
        <v>-163362334.84224221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-112452610.29999998</v>
      </c>
      <c r="F104" s="130" t="e">
        <f>F103+E104</f>
        <v>#VALUE!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'REV-REVCALC_CWS'!D13</f>
        <v>0</v>
      </c>
      <c r="E111" s="50">
        <f>'REV-REVCALC_CWS'!E13</f>
        <v>0</v>
      </c>
      <c r="F111" s="50">
        <f>'REV-REVCALC_CWS'!F13</f>
        <v>0</v>
      </c>
      <c r="G111" s="50">
        <f>'REV-REVCALC_CWS'!G13</f>
        <v>0</v>
      </c>
      <c r="H111" s="50">
        <f>'REV-REVCALC_CWS'!H13</f>
        <v>5</v>
      </c>
      <c r="I111" s="50">
        <f>'REV-REVCALC_CWS'!I13</f>
        <v>6</v>
      </c>
      <c r="J111" s="14">
        <f>'REV-REVCALC_CWS'!J13</f>
        <v>7</v>
      </c>
      <c r="K111" s="50">
        <f>'REV-REVCALC_CWS'!K13</f>
        <v>5</v>
      </c>
      <c r="L111" s="50">
        <f>'REV-REVCALC_CWS'!L13</f>
        <v>6</v>
      </c>
      <c r="M111" s="50">
        <f>'REV-REVCALC_CWS'!M13</f>
        <v>4</v>
      </c>
      <c r="N111" s="50">
        <f>'REV-REVCALC_CWS'!N13</f>
        <v>4</v>
      </c>
      <c r="O111" s="50">
        <f>'REV-REVCALC_CWS'!O13</f>
        <v>4</v>
      </c>
      <c r="P111" s="50">
        <f>'REV-REVCALC_CWS'!P13</f>
        <v>2</v>
      </c>
      <c r="Q111" s="50">
        <f>'REV-REVCALC_CWS'!Q13</f>
        <v>16</v>
      </c>
      <c r="R111" s="50">
        <f>'REV-REVCALC_CWS'!R13</f>
        <v>26</v>
      </c>
      <c r="S111" s="50">
        <f>'REV-REVCALC_CWS'!S13</f>
        <v>29</v>
      </c>
      <c r="T111" s="50">
        <f>'REV-REVCALC_CWS'!T13</f>
        <v>29</v>
      </c>
      <c r="U111" s="50">
        <f>'REV-REVCALC_CWS'!U13</f>
        <v>32</v>
      </c>
      <c r="V111" s="50">
        <f>'REV-REVCALC_CWS'!V13</f>
        <v>35</v>
      </c>
      <c r="W111" s="50">
        <f>'REV-REVCALC_CWS'!W13</f>
        <v>29</v>
      </c>
      <c r="X111" s="50">
        <f>'REV-REVCALC_CWS'!X13</f>
        <v>32</v>
      </c>
      <c r="Y111" s="50">
        <f>'REV-REVCALC_CWS'!Y13</f>
        <v>26</v>
      </c>
      <c r="Z111" s="50">
        <f>'REV-REVCALC_CWS'!Z13</f>
        <v>26</v>
      </c>
      <c r="AA111" s="50">
        <f>'REV-REVCALC_CWS'!AA13</f>
        <v>26</v>
      </c>
      <c r="AB111" s="50">
        <f>'REV-REVCALC_CWS'!AB13</f>
        <v>16</v>
      </c>
      <c r="AC111" s="50">
        <f>'REV-REVCALC_CWS'!AC13</f>
        <v>29</v>
      </c>
      <c r="AD111" s="50">
        <f>'REV-REVCALC_CWS'!AD13</f>
        <v>47</v>
      </c>
      <c r="AE111" s="50">
        <f>'REV-REVCALC_CWS'!AE13</f>
        <v>53</v>
      </c>
      <c r="AF111" s="50">
        <f>'REV-REVCALC_CWS'!AF13</f>
        <v>53</v>
      </c>
      <c r="AG111" s="50">
        <f>'REV-REVCALC_CWS'!AG13</f>
        <v>58</v>
      </c>
      <c r="AH111" s="50">
        <f>'REV-REVCALC_CWS'!AH13</f>
        <v>64</v>
      </c>
      <c r="AI111" s="50">
        <f>'REV-REVCALC_CWS'!AI13</f>
        <v>53</v>
      </c>
      <c r="AJ111" s="50">
        <f>'REV-REVCALC_CWS'!AJ13</f>
        <v>58</v>
      </c>
      <c r="AK111" s="50">
        <f>'REV-REVCALC_CWS'!AK13</f>
        <v>47</v>
      </c>
      <c r="AL111" s="50">
        <f>'REV-REVCALC_CWS'!AL13</f>
        <v>47</v>
      </c>
      <c r="AM111" s="50">
        <f>'REV-REVCALC_CWS'!AM13</f>
        <v>47</v>
      </c>
      <c r="AN111" s="50">
        <f>'REV-REVCALC_CWS'!AN13</f>
        <v>29</v>
      </c>
      <c r="AO111" s="50">
        <f>'REV-REVCALC_CWS'!AO13</f>
        <v>31</v>
      </c>
      <c r="AP111" s="50">
        <f>'REV-REVCALC_CWS'!AP13</f>
        <v>50</v>
      </c>
      <c r="AQ111" s="50">
        <f>'REV-REVCALC_CWS'!AQ13</f>
        <v>56</v>
      </c>
      <c r="AR111" s="50">
        <f>'REV-REVCALC_CWS'!AR13</f>
        <v>56</v>
      </c>
      <c r="AS111" s="50">
        <f>'REV-REVCALC_CWS'!AS13</f>
        <v>62</v>
      </c>
      <c r="AT111" s="50">
        <f>'REV-REVCALC_CWS'!AT13</f>
        <v>68</v>
      </c>
      <c r="AU111" s="50">
        <f>'REV-REVCALC_CWS'!AU13</f>
        <v>56</v>
      </c>
      <c r="AV111" s="50">
        <f>'REV-REVCALC_CWS'!AV13</f>
        <v>62</v>
      </c>
      <c r="AW111" s="50">
        <f>'REV-REVCALC_CWS'!AW13</f>
        <v>50</v>
      </c>
      <c r="AX111" s="50">
        <f>'REV-REVCALC_CWS'!AX13</f>
        <v>50</v>
      </c>
      <c r="AY111" s="50">
        <f>'REV-REVCALC_CWS'!AY13</f>
        <v>50</v>
      </c>
      <c r="AZ111" s="50">
        <f>'REV-REVCALC_CWS'!AZ13</f>
        <v>31</v>
      </c>
      <c r="BA111" s="50">
        <f>'REV-REVCALC_CWS'!BA13</f>
        <v>33</v>
      </c>
      <c r="BB111" s="50">
        <f>'REV-REVCALC_CWS'!BB13</f>
        <v>53</v>
      </c>
      <c r="BC111" s="50">
        <f>'REV-REVCALC_CWS'!BC13</f>
        <v>59</v>
      </c>
      <c r="BD111" s="50">
        <f>'REV-REVCALC_CWS'!BD13</f>
        <v>59</v>
      </c>
      <c r="BE111" s="50">
        <f>'REV-REVCALC_CWS'!BE13</f>
        <v>66</v>
      </c>
      <c r="BF111" s="50">
        <f>'REV-REVCALC_CWS'!BF13</f>
        <v>72</v>
      </c>
      <c r="BG111" s="50">
        <f>'REV-REVCALC_CWS'!BG13</f>
        <v>59</v>
      </c>
      <c r="BH111" s="50">
        <f>'REV-REVCALC_CWS'!BH13</f>
        <v>66</v>
      </c>
      <c r="BI111" s="50">
        <f>'REV-REVCALC_CWS'!BI13</f>
        <v>53</v>
      </c>
      <c r="BJ111" s="50">
        <f>'REV-REVCALC_CWS'!BJ13</f>
        <v>53</v>
      </c>
      <c r="BK111" s="50">
        <f>'REV-REVCALC_CWS'!BK13</f>
        <v>53</v>
      </c>
      <c r="BL111" s="50">
        <f>'REV-REVCALC_CWS'!BL13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'REV-REVCALC_CWS'!D17</f>
        <v>0</v>
      </c>
      <c r="E114" s="70">
        <f>'REV-REVCALC_CWS'!E17</f>
        <v>0</v>
      </c>
      <c r="F114" s="70">
        <f>'REV-REVCALC_CWS'!F17</f>
        <v>0</v>
      </c>
      <c r="G114" s="70">
        <f>'REV-REVCALC_CWS'!G17</f>
        <v>0</v>
      </c>
      <c r="H114" s="70">
        <f>'REV-REVCALC_CWS'!H17</f>
        <v>81900</v>
      </c>
      <c r="I114" s="70">
        <f>'REV-REVCALC_CWS'!I17</f>
        <v>98280</v>
      </c>
      <c r="J114" s="70">
        <f>'REV-REVCALC_CWS'!J17</f>
        <v>114660</v>
      </c>
      <c r="K114" s="70">
        <f>'REV-REVCALC_CWS'!K17</f>
        <v>81900</v>
      </c>
      <c r="L114" s="70">
        <f>'REV-REVCALC_CWS'!L17</f>
        <v>98280</v>
      </c>
      <c r="M114" s="70">
        <f>'REV-REVCALC_CWS'!M17</f>
        <v>65520</v>
      </c>
      <c r="N114" s="70">
        <f>'REV-REVCALC_CWS'!N17</f>
        <v>65520</v>
      </c>
      <c r="O114" s="70">
        <f>'REV-REVCALC_CWS'!O17</f>
        <v>65520</v>
      </c>
      <c r="P114" s="70">
        <f>'REV-REVCALC_CWS'!P17</f>
        <v>32760</v>
      </c>
      <c r="Q114" s="70">
        <f>'REV-REVCALC_CWS'!Q17</f>
        <v>237600</v>
      </c>
      <c r="R114" s="70">
        <f>'REV-REVCALC_CWS'!R17</f>
        <v>386100</v>
      </c>
      <c r="S114" s="70">
        <f>'REV-REVCALC_CWS'!S17</f>
        <v>430650</v>
      </c>
      <c r="T114" s="70">
        <f>'REV-REVCALC_CWS'!T17</f>
        <v>430650</v>
      </c>
      <c r="U114" s="70">
        <f>'REV-REVCALC_CWS'!U17</f>
        <v>475200</v>
      </c>
      <c r="V114" s="70">
        <f>'REV-REVCALC_CWS'!V17</f>
        <v>519750</v>
      </c>
      <c r="W114" s="70">
        <f>'REV-REVCALC_CWS'!W17</f>
        <v>430650</v>
      </c>
      <c r="X114" s="70">
        <f>'REV-REVCALC_CWS'!X17</f>
        <v>475200</v>
      </c>
      <c r="Y114" s="70">
        <f>'REV-REVCALC_CWS'!Y17</f>
        <v>386100</v>
      </c>
      <c r="Z114" s="70">
        <f>'REV-REVCALC_CWS'!Z17</f>
        <v>386100</v>
      </c>
      <c r="AA114" s="70">
        <f>'REV-REVCALC_CWS'!AA17</f>
        <v>386100</v>
      </c>
      <c r="AB114" s="70">
        <f>'REV-REVCALC_CWS'!AB17</f>
        <v>237600</v>
      </c>
      <c r="AC114" s="70">
        <f>'REV-REVCALC_CWS'!AC17</f>
        <v>147900</v>
      </c>
      <c r="AD114" s="70">
        <f>'REV-REVCALC_CWS'!AD17</f>
        <v>239700</v>
      </c>
      <c r="AE114" s="70">
        <f>'REV-REVCALC_CWS'!AE17</f>
        <v>270300</v>
      </c>
      <c r="AF114" s="70">
        <f>'REV-REVCALC_CWS'!AF17</f>
        <v>270300</v>
      </c>
      <c r="AG114" s="70">
        <f>'REV-REVCALC_CWS'!AG17</f>
        <v>295800</v>
      </c>
      <c r="AH114" s="70">
        <f>'REV-REVCALC_CWS'!AH17</f>
        <v>326400</v>
      </c>
      <c r="AI114" s="70">
        <f>'REV-REVCALC_CWS'!AI17</f>
        <v>270300</v>
      </c>
      <c r="AJ114" s="70">
        <f>'REV-REVCALC_CWS'!AJ17</f>
        <v>295800</v>
      </c>
      <c r="AK114" s="70">
        <f>'REV-REVCALC_CWS'!AK17</f>
        <v>239700</v>
      </c>
      <c r="AL114" s="70">
        <f>'REV-REVCALC_CWS'!AL17</f>
        <v>239700</v>
      </c>
      <c r="AM114" s="70">
        <f>'REV-REVCALC_CWS'!AM17</f>
        <v>239700</v>
      </c>
      <c r="AN114" s="70">
        <f>'REV-REVCALC_CWS'!AN17</f>
        <v>147900</v>
      </c>
      <c r="AO114" s="70">
        <f>'REV-REVCALC_CWS'!AO17</f>
        <v>181350</v>
      </c>
      <c r="AP114" s="70">
        <f>'REV-REVCALC_CWS'!AP17</f>
        <v>292500</v>
      </c>
      <c r="AQ114" s="70">
        <f>'REV-REVCALC_CWS'!AQ17</f>
        <v>327600</v>
      </c>
      <c r="AR114" s="70">
        <f>'REV-REVCALC_CWS'!AR17</f>
        <v>327600</v>
      </c>
      <c r="AS114" s="70">
        <f>'REV-REVCALC_CWS'!AS17</f>
        <v>362700</v>
      </c>
      <c r="AT114" s="70">
        <f>'REV-REVCALC_CWS'!AT17</f>
        <v>397800</v>
      </c>
      <c r="AU114" s="70">
        <f>'REV-REVCALC_CWS'!AU17</f>
        <v>327600</v>
      </c>
      <c r="AV114" s="70">
        <f>'REV-REVCALC_CWS'!AV17</f>
        <v>362700</v>
      </c>
      <c r="AW114" s="70">
        <f>'REV-REVCALC_CWS'!AW17</f>
        <v>292500</v>
      </c>
      <c r="AX114" s="70">
        <f>'REV-REVCALC_CWS'!AX17</f>
        <v>292500</v>
      </c>
      <c r="AY114" s="70">
        <f>'REV-REVCALC_CWS'!AY17</f>
        <v>292500</v>
      </c>
      <c r="AZ114" s="70">
        <f>'REV-REVCALC_CWS'!AZ17</f>
        <v>181350</v>
      </c>
      <c r="BA114" s="70">
        <f>'REV-REVCALC_CWS'!BA17</f>
        <v>215325</v>
      </c>
      <c r="BB114" s="70">
        <f>'REV-REVCALC_CWS'!BB17</f>
        <v>345825</v>
      </c>
      <c r="BC114" s="70">
        <f>'REV-REVCALC_CWS'!BC17</f>
        <v>384975</v>
      </c>
      <c r="BD114" s="70">
        <f>'REV-REVCALC_CWS'!BD17</f>
        <v>384975</v>
      </c>
      <c r="BE114" s="70">
        <f>'REV-REVCALC_CWS'!BE17</f>
        <v>430650</v>
      </c>
      <c r="BF114" s="70">
        <f>'REV-REVCALC_CWS'!BF17</f>
        <v>469800</v>
      </c>
      <c r="BG114" s="70">
        <f>'REV-REVCALC_CWS'!BG17</f>
        <v>384975</v>
      </c>
      <c r="BH114" s="70">
        <f>'REV-REVCALC_CWS'!BH17</f>
        <v>430650</v>
      </c>
      <c r="BI114" s="70">
        <f>'REV-REVCALC_CWS'!BI17</f>
        <v>345825</v>
      </c>
      <c r="BJ114" s="70">
        <f>'REV-REVCALC_CWS'!BJ17</f>
        <v>345825</v>
      </c>
      <c r="BK114" s="70">
        <f>'REV-REVCALC_CWS'!BK17</f>
        <v>345825</v>
      </c>
      <c r="BL114" s="70">
        <f>'REV-REVCALC_CWS'!BL17</f>
        <v>215325</v>
      </c>
      <c r="BM114" s="167">
        <f>SUM(D114:BL114)</f>
        <v>16408215</v>
      </c>
    </row>
    <row r="115" spans="2:65" s="33" customFormat="1" x14ac:dyDescent="0.15">
      <c r="B115" s="47" t="s">
        <v>312</v>
      </c>
      <c r="D115" s="70">
        <f>'REV-REVCALC_CWS'!D26</f>
        <v>0</v>
      </c>
      <c r="E115" s="70">
        <f>'REV-REVCALC_CWS'!E26</f>
        <v>0</v>
      </c>
      <c r="F115" s="70">
        <f>'REV-REVCALC_CWS'!F26</f>
        <v>0</v>
      </c>
      <c r="G115" s="70">
        <f>'REV-REVCALC_CWS'!G26</f>
        <v>0</v>
      </c>
      <c r="H115" s="70">
        <f>'REV-REVCALC_CWS'!H26</f>
        <v>62500</v>
      </c>
      <c r="I115" s="70">
        <f>'REV-REVCALC_CWS'!I26</f>
        <v>75000</v>
      </c>
      <c r="J115" s="70">
        <f>'REV-REVCALC_CWS'!J26</f>
        <v>87500</v>
      </c>
      <c r="K115" s="70">
        <f>'REV-REVCALC_CWS'!K26</f>
        <v>62500</v>
      </c>
      <c r="L115" s="70">
        <f>'REV-REVCALC_CWS'!L26</f>
        <v>75000</v>
      </c>
      <c r="M115" s="70">
        <f>'REV-REVCALC_CWS'!M26</f>
        <v>50000</v>
      </c>
      <c r="N115" s="70">
        <f>'REV-REVCALC_CWS'!N26</f>
        <v>50000</v>
      </c>
      <c r="O115" s="70">
        <f>'REV-REVCALC_CWS'!O26</f>
        <v>50000</v>
      </c>
      <c r="P115" s="70">
        <f>'REV-REVCALC_CWS'!P26</f>
        <v>25000</v>
      </c>
      <c r="Q115" s="70">
        <f>'REV-REVCALC_CWS'!Q26</f>
        <v>181600</v>
      </c>
      <c r="R115" s="70">
        <f>'REV-REVCALC_CWS'!R26</f>
        <v>295100</v>
      </c>
      <c r="S115" s="70">
        <f>'REV-REVCALC_CWS'!S26</f>
        <v>329150</v>
      </c>
      <c r="T115" s="70">
        <f>'REV-REVCALC_CWS'!T26</f>
        <v>329150</v>
      </c>
      <c r="U115" s="70">
        <f>'REV-REVCALC_CWS'!U26</f>
        <v>363200</v>
      </c>
      <c r="V115" s="70">
        <f>'REV-REVCALC_CWS'!V26</f>
        <v>397250</v>
      </c>
      <c r="W115" s="70">
        <f>'REV-REVCALC_CWS'!W26</f>
        <v>329150</v>
      </c>
      <c r="X115" s="70">
        <f>'REV-REVCALC_CWS'!X26</f>
        <v>363200</v>
      </c>
      <c r="Y115" s="70">
        <f>'REV-REVCALC_CWS'!Y26</f>
        <v>295100</v>
      </c>
      <c r="Z115" s="70">
        <f>'REV-REVCALC_CWS'!Z26</f>
        <v>295100</v>
      </c>
      <c r="AA115" s="70">
        <f>'REV-REVCALC_CWS'!AA26</f>
        <v>295100</v>
      </c>
      <c r="AB115" s="70">
        <f>'REV-REVCALC_CWS'!AB26</f>
        <v>181600</v>
      </c>
      <c r="AC115" s="70">
        <f>'REV-REVCALC_CWS'!AC26</f>
        <v>299425</v>
      </c>
      <c r="AD115" s="70">
        <f>'REV-REVCALC_CWS'!AD26</f>
        <v>485275</v>
      </c>
      <c r="AE115" s="70">
        <f>'REV-REVCALC_CWS'!AE26</f>
        <v>547225</v>
      </c>
      <c r="AF115" s="70">
        <f>'REV-REVCALC_CWS'!AF26</f>
        <v>547225</v>
      </c>
      <c r="AG115" s="70">
        <f>'REV-REVCALC_CWS'!AG26</f>
        <v>598850</v>
      </c>
      <c r="AH115" s="70">
        <f>'REV-REVCALC_CWS'!AH26</f>
        <v>660800</v>
      </c>
      <c r="AI115" s="70">
        <f>'REV-REVCALC_CWS'!AI26</f>
        <v>547225</v>
      </c>
      <c r="AJ115" s="70">
        <f>'REV-REVCALC_CWS'!AJ26</f>
        <v>598850</v>
      </c>
      <c r="AK115" s="70">
        <f>'REV-REVCALC_CWS'!AK26</f>
        <v>485275</v>
      </c>
      <c r="AL115" s="70">
        <f>'REV-REVCALC_CWS'!AL26</f>
        <v>485275</v>
      </c>
      <c r="AM115" s="70">
        <f>'REV-REVCALC_CWS'!AM26</f>
        <v>485275</v>
      </c>
      <c r="AN115" s="70">
        <f>'REV-REVCALC_CWS'!AN26</f>
        <v>299425</v>
      </c>
      <c r="AO115" s="70">
        <f>'REV-REVCALC_CWS'!AO26</f>
        <v>291818.5</v>
      </c>
      <c r="AP115" s="70">
        <f>'REV-REVCALC_CWS'!AP26</f>
        <v>470675</v>
      </c>
      <c r="AQ115" s="70">
        <f>'REV-REVCALC_CWS'!AQ26</f>
        <v>527156</v>
      </c>
      <c r="AR115" s="70">
        <f>'REV-REVCALC_CWS'!AR26</f>
        <v>527156</v>
      </c>
      <c r="AS115" s="70">
        <f>'REV-REVCALC_CWS'!AS26</f>
        <v>583637</v>
      </c>
      <c r="AT115" s="70">
        <f>'REV-REVCALC_CWS'!AT26</f>
        <v>640118</v>
      </c>
      <c r="AU115" s="70">
        <f>'REV-REVCALC_CWS'!AU26</f>
        <v>527156</v>
      </c>
      <c r="AV115" s="70">
        <f>'REV-REVCALC_CWS'!AV26</f>
        <v>583637</v>
      </c>
      <c r="AW115" s="70">
        <f>'REV-REVCALC_CWS'!AW26</f>
        <v>470675</v>
      </c>
      <c r="AX115" s="70">
        <f>'REV-REVCALC_CWS'!AX26</f>
        <v>470675</v>
      </c>
      <c r="AY115" s="70">
        <f>'REV-REVCALC_CWS'!AY26</f>
        <v>470675</v>
      </c>
      <c r="AZ115" s="70">
        <f>'REV-REVCALC_CWS'!AZ26</f>
        <v>291818.5</v>
      </c>
      <c r="BA115" s="70">
        <f>'REV-REVCALC_CWS'!BA26</f>
        <v>259851.9</v>
      </c>
      <c r="BB115" s="70">
        <f>'REV-REVCALC_CWS'!BB26</f>
        <v>417337.89999999997</v>
      </c>
      <c r="BC115" s="70">
        <f>'REV-REVCALC_CWS'!BC26</f>
        <v>464583.7</v>
      </c>
      <c r="BD115" s="70">
        <f>'REV-REVCALC_CWS'!BD26</f>
        <v>464583.7</v>
      </c>
      <c r="BE115" s="70">
        <f>'REV-REVCALC_CWS'!BE26</f>
        <v>519703.8</v>
      </c>
      <c r="BF115" s="70">
        <f>'REV-REVCALC_CWS'!BF26</f>
        <v>566949.6</v>
      </c>
      <c r="BG115" s="70">
        <f>'REV-REVCALC_CWS'!BG26</f>
        <v>464583.7</v>
      </c>
      <c r="BH115" s="70">
        <f>'REV-REVCALC_CWS'!BH26</f>
        <v>519703.8</v>
      </c>
      <c r="BI115" s="70">
        <f>'REV-REVCALC_CWS'!BI26</f>
        <v>417337.89999999997</v>
      </c>
      <c r="BJ115" s="70">
        <f>'REV-REVCALC_CWS'!BJ26</f>
        <v>417337.89999999997</v>
      </c>
      <c r="BK115" s="70">
        <f>'REV-REVCALC_CWS'!BK26</f>
        <v>417337.89999999997</v>
      </c>
      <c r="BL115" s="70">
        <f>'REV-REVCALC_CWS'!BL26</f>
        <v>259851.9</v>
      </c>
      <c r="BM115" s="167">
        <f>SUM(D115:BL115)</f>
        <v>21276685.699999996</v>
      </c>
    </row>
    <row r="116" spans="2:65" s="33" customFormat="1" x14ac:dyDescent="0.15">
      <c r="B116" s="47" t="s">
        <v>345</v>
      </c>
      <c r="D116" s="70">
        <f>'REV-REVCALC_CWS'!D28</f>
        <v>0</v>
      </c>
      <c r="E116" s="70">
        <f>'REV-REVCALC_CWS'!E28</f>
        <v>0</v>
      </c>
      <c r="F116" s="70">
        <f>'REV-REVCALC_CWS'!F28</f>
        <v>0</v>
      </c>
      <c r="G116" s="70">
        <f>'REV-REVCALC_CWS'!G28</f>
        <v>0</v>
      </c>
      <c r="H116" s="70">
        <f>'REV-REVCALC_CWS'!H28</f>
        <v>19400</v>
      </c>
      <c r="I116" s="70">
        <f>'REV-REVCALC_CWS'!I28</f>
        <v>23280</v>
      </c>
      <c r="J116" s="70">
        <f>'REV-REVCALC_CWS'!J28</f>
        <v>27160</v>
      </c>
      <c r="K116" s="70">
        <f>'REV-REVCALC_CWS'!K28</f>
        <v>19400</v>
      </c>
      <c r="L116" s="70">
        <f>'REV-REVCALC_CWS'!L28</f>
        <v>23280</v>
      </c>
      <c r="M116" s="70">
        <f>'REV-REVCALC_CWS'!M28</f>
        <v>15520</v>
      </c>
      <c r="N116" s="70">
        <f>'REV-REVCALC_CWS'!N28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-4868470.7000000011</v>
      </c>
    </row>
    <row r="117" spans="2:65" s="33" customFormat="1" x14ac:dyDescent="0.15">
      <c r="B117" s="47" t="s">
        <v>327</v>
      </c>
      <c r="D117" s="46">
        <f>'REV-REVCALC_CWS'!D29</f>
        <v>0</v>
      </c>
      <c r="E117" s="46">
        <f>'REV-REVCALC_CWS'!E29</f>
        <v>0</v>
      </c>
      <c r="F117" s="46">
        <f>'REV-REVCALC_CWS'!F29</f>
        <v>0</v>
      </c>
      <c r="G117" s="46">
        <f>'REV-REVCALC_CWS'!G29</f>
        <v>0</v>
      </c>
      <c r="H117" s="46">
        <f>'REV-REVCALC_CWS'!H29</f>
        <v>0.23687423687423687</v>
      </c>
      <c r="I117" s="46">
        <f>'REV-REVCALC_CWS'!I29</f>
        <v>0.23687423687423687</v>
      </c>
      <c r="J117" s="46">
        <f>'REV-REVCALC_CWS'!J29</f>
        <v>0.23687423687423687</v>
      </c>
      <c r="K117" s="46">
        <f>'REV-REVCALC_CWS'!K29</f>
        <v>0.23687423687423687</v>
      </c>
      <c r="L117" s="46">
        <f>'REV-REVCALC_CWS'!L29</f>
        <v>0.23687423687423687</v>
      </c>
      <c r="M117" s="46">
        <f>'REV-REVCALC_CWS'!M29</f>
        <v>0.23687423687423687</v>
      </c>
      <c r="N117" s="46">
        <f>'REV-REVCALC_CWS'!N29</f>
        <v>0.23687423687423687</v>
      </c>
      <c r="O117" s="46">
        <f>'REV-REVCALC_CWS'!O29</f>
        <v>0.23687423687423687</v>
      </c>
      <c r="P117" s="46">
        <f>'REV-REVCALC_CWS'!P29</f>
        <v>0.23687423687423687</v>
      </c>
      <c r="Q117" s="46">
        <f>'REV-REVCALC_CWS'!Q29</f>
        <v>0.2356902356902357</v>
      </c>
      <c r="R117" s="46">
        <f>'REV-REVCALC_CWS'!R29</f>
        <v>0.2356902356902357</v>
      </c>
      <c r="S117" s="46">
        <f>'REV-REVCALC_CWS'!S29</f>
        <v>0.2356902356902357</v>
      </c>
      <c r="T117" s="46">
        <f>'REV-REVCALC_CWS'!T29</f>
        <v>0.2356902356902357</v>
      </c>
      <c r="U117" s="46">
        <f>'REV-REVCALC_CWS'!U29</f>
        <v>0.2356902356902357</v>
      </c>
      <c r="V117" s="46">
        <f>'REV-REVCALC_CWS'!V29</f>
        <v>0.2356902356902357</v>
      </c>
      <c r="W117" s="46">
        <f>'REV-REVCALC_CWS'!W29</f>
        <v>0.2356902356902357</v>
      </c>
      <c r="X117" s="46">
        <f>'REV-REVCALC_CWS'!X29</f>
        <v>0.2356902356902357</v>
      </c>
      <c r="Y117" s="46">
        <f>'REV-REVCALC_CWS'!Y29</f>
        <v>0.2356902356902357</v>
      </c>
      <c r="Z117" s="46">
        <f>'REV-REVCALC_CWS'!Z29</f>
        <v>0.2356902356902357</v>
      </c>
      <c r="AA117" s="46">
        <f>'REV-REVCALC_CWS'!AA29</f>
        <v>0.2356902356902357</v>
      </c>
      <c r="AB117" s="46">
        <f>'REV-REVCALC_CWS'!AB29</f>
        <v>0.2356902356902357</v>
      </c>
      <c r="AC117" s="46">
        <f>'REV-REVCALC_CWS'!AC29</f>
        <v>0</v>
      </c>
      <c r="AD117" s="46">
        <f>'REV-REVCALC_CWS'!AD29</f>
        <v>0</v>
      </c>
      <c r="AE117" s="46">
        <f>'REV-REVCALC_CWS'!AE29</f>
        <v>0</v>
      </c>
      <c r="AF117" s="46">
        <f>'REV-REVCALC_CWS'!AF29</f>
        <v>0</v>
      </c>
      <c r="AG117" s="46">
        <f>'REV-REVCALC_CWS'!AG29</f>
        <v>0</v>
      </c>
      <c r="AH117" s="46">
        <f>'REV-REVCALC_CWS'!AH29</f>
        <v>0</v>
      </c>
      <c r="AI117" s="46">
        <f>'REV-REVCALC_CWS'!AI29</f>
        <v>0</v>
      </c>
      <c r="AJ117" s="46">
        <f>'REV-REVCALC_CWS'!AJ29</f>
        <v>0</v>
      </c>
      <c r="AK117" s="46">
        <f>'REV-REVCALC_CWS'!AK29</f>
        <v>0</v>
      </c>
      <c r="AL117" s="46">
        <f>'REV-REVCALC_CWS'!AL29</f>
        <v>0</v>
      </c>
      <c r="AM117" s="46">
        <f>'REV-REVCALC_CWS'!AM29</f>
        <v>0</v>
      </c>
      <c r="AN117" s="46">
        <f>'REV-REVCALC_CWS'!AN29</f>
        <v>0</v>
      </c>
      <c r="AO117" s="46">
        <f>'REV-REVCALC_CWS'!AO29</f>
        <v>0</v>
      </c>
      <c r="AP117" s="46">
        <f>'REV-REVCALC_CWS'!AP29</f>
        <v>0</v>
      </c>
      <c r="AQ117" s="46">
        <f>'REV-REVCALC_CWS'!AQ29</f>
        <v>0</v>
      </c>
      <c r="AR117" s="46">
        <f>'REV-REVCALC_CWS'!AR29</f>
        <v>0</v>
      </c>
      <c r="AS117" s="46">
        <f>'REV-REVCALC_CWS'!AS29</f>
        <v>0</v>
      </c>
      <c r="AT117" s="46">
        <f>'REV-REVCALC_CWS'!AT29</f>
        <v>0</v>
      </c>
      <c r="AU117" s="46">
        <f>'REV-REVCALC_CWS'!AU29</f>
        <v>0</v>
      </c>
      <c r="AV117" s="46">
        <f>'REV-REVCALC_CWS'!AV29</f>
        <v>0</v>
      </c>
      <c r="AW117" s="46">
        <f>'REV-REVCALC_CWS'!AW29</f>
        <v>0</v>
      </c>
      <c r="AX117" s="46">
        <f>'REV-REVCALC_CWS'!AX29</f>
        <v>0</v>
      </c>
      <c r="AY117" s="46">
        <f>'REV-REVCALC_CWS'!AY29</f>
        <v>0</v>
      </c>
      <c r="AZ117" s="46">
        <f>'REV-REVCALC_CWS'!AZ29</f>
        <v>0</v>
      </c>
      <c r="BA117" s="46">
        <f>'REV-REVCALC_CWS'!BA29</f>
        <v>0</v>
      </c>
      <c r="BB117" s="46">
        <f>'REV-REVCALC_CWS'!BB29</f>
        <v>0</v>
      </c>
      <c r="BC117" s="46">
        <f>'REV-REVCALC_CWS'!BC29</f>
        <v>0</v>
      </c>
      <c r="BD117" s="46">
        <f>'REV-REVCALC_CWS'!BD29</f>
        <v>0</v>
      </c>
      <c r="BE117" s="46">
        <f>'REV-REVCALC_CWS'!BE29</f>
        <v>0</v>
      </c>
      <c r="BF117" s="46">
        <f>'REV-REVCALC_CWS'!BF29</f>
        <v>0</v>
      </c>
      <c r="BG117" s="46">
        <f>'REV-REVCALC_CWS'!BG29</f>
        <v>0</v>
      </c>
      <c r="BH117" s="46">
        <f>'REV-REVCALC_CWS'!BH29</f>
        <v>0</v>
      </c>
      <c r="BI117" s="46">
        <f>'REV-REVCALC_CWS'!BI29</f>
        <v>0</v>
      </c>
      <c r="BJ117" s="46">
        <f>'REV-REVCALC_CWS'!BJ29</f>
        <v>0</v>
      </c>
      <c r="BK117" s="46">
        <f>'REV-REVCALC_CWS'!BK29</f>
        <v>0</v>
      </c>
      <c r="BL117" s="46">
        <f>'REV-REVCALC_CWS'!BL29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'REV-REVCALC_CWS'!D40</f>
        <v>0</v>
      </c>
      <c r="E120" s="70">
        <f>'REV-REVCALC_CWS'!E40</f>
        <v>0</v>
      </c>
      <c r="F120" s="70">
        <f>'REV-REVCALC_CWS'!F40</f>
        <v>0</v>
      </c>
      <c r="G120" s="70">
        <f>'REV-REVCALC_CWS'!G40</f>
        <v>0</v>
      </c>
      <c r="H120" s="70">
        <f>'REV-REVCALC_CWS'!H40</f>
        <v>0</v>
      </c>
      <c r="I120" s="70">
        <f>'REV-REVCALC_CWS'!I40</f>
        <v>0</v>
      </c>
      <c r="J120" s="70">
        <f>'REV-REVCALC_CWS'!J40</f>
        <v>0</v>
      </c>
      <c r="K120" s="70">
        <f>'REV-REVCALC_CWS'!K40</f>
        <v>0</v>
      </c>
      <c r="L120" s="70">
        <f>'REV-REVCALC_CWS'!L40</f>
        <v>0</v>
      </c>
      <c r="M120" s="70">
        <f>'REV-REVCALC_CWS'!M40</f>
        <v>0</v>
      </c>
      <c r="N120" s="70">
        <f>'REV-REVCALC_CWS'!N40</f>
        <v>0</v>
      </c>
      <c r="O120" s="70">
        <f>'REV-REVCALC_CWS'!O40</f>
        <v>0</v>
      </c>
      <c r="P120" s="70">
        <f>'REV-REVCALC_CWS'!P40</f>
        <v>0</v>
      </c>
      <c r="Q120" s="70">
        <f>'REV-REVCALC_CWS'!Q40</f>
        <v>1687.5</v>
      </c>
      <c r="R120" s="70">
        <f>'REV-REVCALC_CWS'!R40</f>
        <v>2812.5</v>
      </c>
      <c r="S120" s="70">
        <f>'REV-REVCALC_CWS'!S40</f>
        <v>3187.5</v>
      </c>
      <c r="T120" s="70">
        <f>'REV-REVCALC_CWS'!T40</f>
        <v>3187.5</v>
      </c>
      <c r="U120" s="70">
        <f>'REV-REVCALC_CWS'!U40</f>
        <v>3562.5</v>
      </c>
      <c r="V120" s="70">
        <f>'REV-REVCALC_CWS'!V40</f>
        <v>3937.5</v>
      </c>
      <c r="W120" s="70">
        <f>'REV-REVCALC_CWS'!W40</f>
        <v>3187.5</v>
      </c>
      <c r="X120" s="70">
        <f>'REV-REVCALC_CWS'!X40</f>
        <v>3562.5</v>
      </c>
      <c r="Y120" s="70">
        <f>'REV-REVCALC_CWS'!Y40</f>
        <v>2812.5</v>
      </c>
      <c r="Z120" s="70">
        <f>'REV-REVCALC_CWS'!Z40</f>
        <v>2812.5</v>
      </c>
      <c r="AA120" s="70">
        <f>'REV-REVCALC_CWS'!AA40</f>
        <v>2812.5</v>
      </c>
      <c r="AB120" s="70">
        <f>'REV-REVCALC_CWS'!AB40</f>
        <v>1687.5</v>
      </c>
      <c r="AC120" s="70">
        <f>'REV-REVCALC_CWS'!AC40</f>
        <v>2337.5</v>
      </c>
      <c r="AD120" s="70">
        <f>'REV-REVCALC_CWS'!AD40</f>
        <v>3825</v>
      </c>
      <c r="AE120" s="70">
        <f>'REV-REVCALC_CWS'!AE40</f>
        <v>4462.5</v>
      </c>
      <c r="AF120" s="70">
        <f>'REV-REVCALC_CWS'!AF40</f>
        <v>4462.5</v>
      </c>
      <c r="AG120" s="70">
        <f>'REV-REVCALC_CWS'!AG40</f>
        <v>4887.5</v>
      </c>
      <c r="AH120" s="70">
        <f>'REV-REVCALC_CWS'!AH40</f>
        <v>5312.5</v>
      </c>
      <c r="AI120" s="70">
        <f>'REV-REVCALC_CWS'!AI40</f>
        <v>4462.5</v>
      </c>
      <c r="AJ120" s="70">
        <f>'REV-REVCALC_CWS'!AJ40</f>
        <v>4887.5</v>
      </c>
      <c r="AK120" s="70">
        <f>'REV-REVCALC_CWS'!AK40</f>
        <v>3825</v>
      </c>
      <c r="AL120" s="70">
        <f>'REV-REVCALC_CWS'!AL40</f>
        <v>3825</v>
      </c>
      <c r="AM120" s="70">
        <f>'REV-REVCALC_CWS'!AM40</f>
        <v>3825</v>
      </c>
      <c r="AN120" s="70">
        <f>'REV-REVCALC_CWS'!AN40</f>
        <v>2337.5</v>
      </c>
      <c r="AO120" s="70">
        <f>'REV-REVCALC_CWS'!AO40</f>
        <v>1890</v>
      </c>
      <c r="AP120" s="70">
        <f>'REV-REVCALC_CWS'!AP40</f>
        <v>3150</v>
      </c>
      <c r="AQ120" s="70">
        <f>'REV-REVCALC_CWS'!AQ40</f>
        <v>3465</v>
      </c>
      <c r="AR120" s="70">
        <f>'REV-REVCALC_CWS'!AR40</f>
        <v>3465</v>
      </c>
      <c r="AS120" s="70">
        <f>'REV-REVCALC_CWS'!AS40</f>
        <v>3780</v>
      </c>
      <c r="AT120" s="70">
        <f>'REV-REVCALC_CWS'!AT40</f>
        <v>4095</v>
      </c>
      <c r="AU120" s="70">
        <f>'REV-REVCALC_CWS'!AU40</f>
        <v>3465</v>
      </c>
      <c r="AV120" s="70">
        <f>'REV-REVCALC_CWS'!AV40</f>
        <v>3780</v>
      </c>
      <c r="AW120" s="70">
        <f>'REV-REVCALC_CWS'!AW40</f>
        <v>3150</v>
      </c>
      <c r="AX120" s="70">
        <f>'REV-REVCALC_CWS'!AX40</f>
        <v>3150</v>
      </c>
      <c r="AY120" s="70">
        <f>'REV-REVCALC_CWS'!AY40</f>
        <v>3150</v>
      </c>
      <c r="AZ120" s="70">
        <f>'REV-REVCALC_CWS'!AZ40</f>
        <v>1890</v>
      </c>
      <c r="BA120" s="70">
        <f>'REV-REVCALC_CWS'!BA40</f>
        <v>945</v>
      </c>
      <c r="BB120" s="70">
        <f>'REV-REVCALC_CWS'!BB40</f>
        <v>1575</v>
      </c>
      <c r="BC120" s="70">
        <f>'REV-REVCALC_CWS'!BC40</f>
        <v>1575</v>
      </c>
      <c r="BD120" s="70">
        <f>'REV-REVCALC_CWS'!BD40</f>
        <v>1575</v>
      </c>
      <c r="BE120" s="70">
        <f>'REV-REVCALC_CWS'!BE40</f>
        <v>1890</v>
      </c>
      <c r="BF120" s="70">
        <f>'REV-REVCALC_CWS'!BF40</f>
        <v>2205</v>
      </c>
      <c r="BG120" s="70">
        <f>'REV-REVCALC_CWS'!BG40</f>
        <v>1575</v>
      </c>
      <c r="BH120" s="70">
        <f>'REV-REVCALC_CWS'!BH40</f>
        <v>1890</v>
      </c>
      <c r="BI120" s="70">
        <f>'REV-REVCALC_CWS'!BI40</f>
        <v>1575</v>
      </c>
      <c r="BJ120" s="70">
        <f>'REV-REVCALC_CWS'!BJ40</f>
        <v>1575</v>
      </c>
      <c r="BK120" s="70">
        <f>'REV-REVCALC_CWS'!BK40</f>
        <v>1575</v>
      </c>
      <c r="BL120" s="70">
        <f>'REV-REVCALC_CWS'!BL40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'REV-REVCALC_CWS'!D41</f>
        <v>0</v>
      </c>
      <c r="E121" s="70">
        <f>'REV-REVCALC_CWS'!E41</f>
        <v>0</v>
      </c>
      <c r="F121" s="70">
        <f>'REV-REVCALC_CWS'!F41</f>
        <v>0</v>
      </c>
      <c r="G121" s="70">
        <f>'REV-REVCALC_CWS'!G41</f>
        <v>0</v>
      </c>
      <c r="H121" s="70">
        <f>'REV-REVCALC_CWS'!H41</f>
        <v>0</v>
      </c>
      <c r="I121" s="70">
        <f>'REV-REVCALC_CWS'!I41</f>
        <v>0</v>
      </c>
      <c r="J121" s="70">
        <f>'REV-REVCALC_CWS'!J41</f>
        <v>0</v>
      </c>
      <c r="K121" s="70">
        <f>'REV-REVCALC_CWS'!K41</f>
        <v>0</v>
      </c>
      <c r="L121" s="70">
        <f>'REV-REVCALC_CWS'!L41</f>
        <v>0</v>
      </c>
      <c r="M121" s="70">
        <f>'REV-REVCALC_CWS'!M41</f>
        <v>0</v>
      </c>
      <c r="N121" s="70">
        <f>'REV-REVCALC_CWS'!N41</f>
        <v>0</v>
      </c>
      <c r="O121" s="70">
        <f>'REV-REVCALC_CWS'!O41</f>
        <v>0</v>
      </c>
      <c r="P121" s="70">
        <f>'REV-REVCALC_CWS'!P41</f>
        <v>0</v>
      </c>
      <c r="Q121" s="70">
        <f>'REV-REVCALC_CWS'!Q41</f>
        <v>225</v>
      </c>
      <c r="R121" s="70">
        <f>'REV-REVCALC_CWS'!R41</f>
        <v>375</v>
      </c>
      <c r="S121" s="70">
        <f>'REV-REVCALC_CWS'!S41</f>
        <v>425</v>
      </c>
      <c r="T121" s="70">
        <f>'REV-REVCALC_CWS'!T41</f>
        <v>500</v>
      </c>
      <c r="U121" s="70">
        <f>'REV-REVCALC_CWS'!U41</f>
        <v>575</v>
      </c>
      <c r="V121" s="70">
        <f>'REV-REVCALC_CWS'!V41</f>
        <v>650</v>
      </c>
      <c r="W121" s="70">
        <f>'REV-REVCALC_CWS'!W41</f>
        <v>500</v>
      </c>
      <c r="X121" s="70">
        <f>'REV-REVCALC_CWS'!X41</f>
        <v>575</v>
      </c>
      <c r="Y121" s="70">
        <f>'REV-REVCALC_CWS'!Y41</f>
        <v>450</v>
      </c>
      <c r="Z121" s="70">
        <f>'REV-REVCALC_CWS'!Z41</f>
        <v>450</v>
      </c>
      <c r="AA121" s="70">
        <f>'REV-REVCALC_CWS'!AA41</f>
        <v>450</v>
      </c>
      <c r="AB121" s="70">
        <f>'REV-REVCALC_CWS'!AB41</f>
        <v>250</v>
      </c>
      <c r="AC121" s="70">
        <f>'REV-REVCALC_CWS'!AC41</f>
        <v>500</v>
      </c>
      <c r="AD121" s="70">
        <f>'REV-REVCALC_CWS'!AD41</f>
        <v>825</v>
      </c>
      <c r="AE121" s="70">
        <f>'REV-REVCALC_CWS'!AE41</f>
        <v>950</v>
      </c>
      <c r="AF121" s="70">
        <f>'REV-REVCALC_CWS'!AF41</f>
        <v>1025</v>
      </c>
      <c r="AG121" s="70">
        <f>'REV-REVCALC_CWS'!AG41</f>
        <v>1150</v>
      </c>
      <c r="AH121" s="70">
        <f>'REV-REVCALC_CWS'!AH41</f>
        <v>1275</v>
      </c>
      <c r="AI121" s="70">
        <f>'REV-REVCALC_CWS'!AI41</f>
        <v>1025</v>
      </c>
      <c r="AJ121" s="70">
        <f>'REV-REVCALC_CWS'!AJ41</f>
        <v>1150</v>
      </c>
      <c r="AK121" s="70">
        <f>'REV-REVCALC_CWS'!AK41</f>
        <v>900</v>
      </c>
      <c r="AL121" s="70">
        <f>'REV-REVCALC_CWS'!AL41</f>
        <v>900</v>
      </c>
      <c r="AM121" s="70">
        <f>'REV-REVCALC_CWS'!AM41</f>
        <v>900</v>
      </c>
      <c r="AN121" s="70">
        <f>'REV-REVCALC_CWS'!AN41</f>
        <v>525</v>
      </c>
      <c r="AO121" s="70">
        <f>'REV-REVCALC_CWS'!AO41</f>
        <v>910</v>
      </c>
      <c r="AP121" s="70">
        <f>'REV-REVCALC_CWS'!AP41</f>
        <v>1505</v>
      </c>
      <c r="AQ121" s="70">
        <f>'REV-REVCALC_CWS'!AQ41</f>
        <v>1715</v>
      </c>
      <c r="AR121" s="70">
        <f>'REV-REVCALC_CWS'!AR41</f>
        <v>1820</v>
      </c>
      <c r="AS121" s="70">
        <f>'REV-REVCALC_CWS'!AS41</f>
        <v>2030</v>
      </c>
      <c r="AT121" s="70">
        <f>'REV-REVCALC_CWS'!AT41</f>
        <v>2240</v>
      </c>
      <c r="AU121" s="70">
        <f>'REV-REVCALC_CWS'!AU41</f>
        <v>1820</v>
      </c>
      <c r="AV121" s="70">
        <f>'REV-REVCALC_CWS'!AV41</f>
        <v>2030</v>
      </c>
      <c r="AW121" s="70">
        <f>'REV-REVCALC_CWS'!AW41</f>
        <v>1610</v>
      </c>
      <c r="AX121" s="70">
        <f>'REV-REVCALC_CWS'!AX41</f>
        <v>1610</v>
      </c>
      <c r="AY121" s="70">
        <f>'REV-REVCALC_CWS'!AY41</f>
        <v>1610</v>
      </c>
      <c r="AZ121" s="70">
        <f>'REV-REVCALC_CWS'!AZ41</f>
        <v>945</v>
      </c>
      <c r="BA121" s="70">
        <f>'REV-REVCALC_CWS'!BA41</f>
        <v>1015</v>
      </c>
      <c r="BB121" s="70">
        <f>'REV-REVCALC_CWS'!BB41</f>
        <v>1680</v>
      </c>
      <c r="BC121" s="70">
        <f>'REV-REVCALC_CWS'!BC41</f>
        <v>1890</v>
      </c>
      <c r="BD121" s="70">
        <f>'REV-REVCALC_CWS'!BD41</f>
        <v>1995</v>
      </c>
      <c r="BE121" s="70">
        <f>'REV-REVCALC_CWS'!BE41</f>
        <v>2240</v>
      </c>
      <c r="BF121" s="70">
        <f>'REV-REVCALC_CWS'!BF41</f>
        <v>2485</v>
      </c>
      <c r="BG121" s="70">
        <f>'REV-REVCALC_CWS'!BG41</f>
        <v>1995</v>
      </c>
      <c r="BH121" s="70">
        <f>'REV-REVCALC_CWS'!BH41</f>
        <v>2240</v>
      </c>
      <c r="BI121" s="70">
        <f>'REV-REVCALC_CWS'!BI41</f>
        <v>1785</v>
      </c>
      <c r="BJ121" s="70">
        <f>'REV-REVCALC_CWS'!BJ41</f>
        <v>1785</v>
      </c>
      <c r="BK121" s="70">
        <f>'REV-REVCALC_CWS'!BK41</f>
        <v>1785</v>
      </c>
      <c r="BL121" s="70">
        <f>'REV-REVCALC_CWS'!BL41</f>
        <v>1050</v>
      </c>
      <c r="BM121" s="167">
        <f>SUM(D121:BL121)</f>
        <v>58340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3687.5</v>
      </c>
      <c r="U122" s="70">
        <f t="shared" si="10"/>
        <v>4137.5</v>
      </c>
      <c r="V122" s="70">
        <f t="shared" si="10"/>
        <v>4587.5</v>
      </c>
      <c r="W122" s="70">
        <f t="shared" si="10"/>
        <v>3687.5</v>
      </c>
      <c r="X122" s="70">
        <f t="shared" si="10"/>
        <v>4137.5</v>
      </c>
      <c r="Y122" s="70">
        <f t="shared" si="10"/>
        <v>3262.5</v>
      </c>
      <c r="Z122" s="70">
        <f t="shared" si="10"/>
        <v>3262.5</v>
      </c>
      <c r="AA122" s="70">
        <f t="shared" si="10"/>
        <v>3262.5</v>
      </c>
      <c r="AB122" s="70">
        <f t="shared" si="10"/>
        <v>1937.5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5487.5</v>
      </c>
      <c r="AG122" s="70">
        <f t="shared" si="10"/>
        <v>6037.5</v>
      </c>
      <c r="AH122" s="70">
        <f t="shared" si="10"/>
        <v>6587.5</v>
      </c>
      <c r="AI122" s="70">
        <f t="shared" si="10"/>
        <v>5487.5</v>
      </c>
      <c r="AJ122" s="70">
        <f t="shared" si="10"/>
        <v>6037.5</v>
      </c>
      <c r="AK122" s="70">
        <f t="shared" si="10"/>
        <v>4725</v>
      </c>
      <c r="AL122" s="70">
        <f t="shared" si="10"/>
        <v>4725</v>
      </c>
      <c r="AM122" s="70">
        <f t="shared" si="10"/>
        <v>4725</v>
      </c>
      <c r="AN122" s="70">
        <f t="shared" si="10"/>
        <v>2862.5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5285</v>
      </c>
      <c r="AS122" s="70">
        <f t="shared" si="10"/>
        <v>5810</v>
      </c>
      <c r="AT122" s="70">
        <f t="shared" si="10"/>
        <v>6335</v>
      </c>
      <c r="AU122" s="70">
        <f t="shared" si="10"/>
        <v>5285</v>
      </c>
      <c r="AV122" s="70">
        <f t="shared" si="10"/>
        <v>5810</v>
      </c>
      <c r="AW122" s="70">
        <f t="shared" si="10"/>
        <v>4760</v>
      </c>
      <c r="AX122" s="70">
        <f t="shared" si="10"/>
        <v>4760</v>
      </c>
      <c r="AY122" s="70">
        <f t="shared" si="10"/>
        <v>4760</v>
      </c>
      <c r="AZ122" s="70">
        <f t="shared" si="10"/>
        <v>2835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3570</v>
      </c>
      <c r="BE122" s="70">
        <f t="shared" si="10"/>
        <v>4130</v>
      </c>
      <c r="BF122" s="70">
        <f t="shared" si="10"/>
        <v>4690</v>
      </c>
      <c r="BG122" s="70">
        <f t="shared" si="10"/>
        <v>3570</v>
      </c>
      <c r="BH122" s="70">
        <f t="shared" si="10"/>
        <v>4130</v>
      </c>
      <c r="BI122" s="70">
        <f t="shared" si="10"/>
        <v>3360</v>
      </c>
      <c r="BJ122" s="70">
        <f t="shared" si="10"/>
        <v>3360</v>
      </c>
      <c r="BK122" s="70">
        <f t="shared" si="10"/>
        <v>3360</v>
      </c>
      <c r="BL122" s="70">
        <f t="shared" si="10"/>
        <v>1995</v>
      </c>
      <c r="BM122" s="167">
        <f>SUM(D122:BL122)</f>
        <v>199370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'REV-REVCALC_CWS'!D44</f>
        <v>0</v>
      </c>
      <c r="E125" s="70">
        <f>'REV-REVCALC_CWS'!E44</f>
        <v>0</v>
      </c>
      <c r="F125" s="70">
        <f>'REV-REVCALC_CWS'!F44</f>
        <v>0</v>
      </c>
      <c r="G125" s="70">
        <f>'REV-REVCALC_CWS'!G44</f>
        <v>0</v>
      </c>
      <c r="H125" s="70">
        <f>'REV-REVCALC_CWS'!H44</f>
        <v>5000</v>
      </c>
      <c r="I125" s="70">
        <f>'REV-REVCALC_CWS'!I44</f>
        <v>5000</v>
      </c>
      <c r="J125" s="70">
        <f>'REV-REVCALC_CWS'!J44</f>
        <v>5000</v>
      </c>
      <c r="K125" s="70">
        <f>'REV-REVCALC_CWS'!K44</f>
        <v>5000</v>
      </c>
      <c r="L125" s="70">
        <f>'REV-REVCALC_CWS'!L44</f>
        <v>5000</v>
      </c>
      <c r="M125" s="70">
        <f>'REV-REVCALC_CWS'!M44</f>
        <v>2500</v>
      </c>
      <c r="N125" s="70">
        <f>'REV-REVCALC_CWS'!N44</f>
        <v>2500</v>
      </c>
      <c r="O125" s="70">
        <f>'REV-REVCALC_CWS'!O44</f>
        <v>2500</v>
      </c>
      <c r="P125" s="70">
        <f>'REV-REVCALC_CWS'!P44</f>
        <v>2500</v>
      </c>
      <c r="Q125" s="70">
        <f>'REV-REVCALC_CWS'!Q44</f>
        <v>175</v>
      </c>
      <c r="R125" s="70">
        <f>'REV-REVCALC_CWS'!R44</f>
        <v>275</v>
      </c>
      <c r="S125" s="70">
        <f>'REV-REVCALC_CWS'!S44</f>
        <v>300</v>
      </c>
      <c r="T125" s="70">
        <f>'REV-REVCALC_CWS'!T44</f>
        <v>300</v>
      </c>
      <c r="U125" s="70">
        <f>'REV-REVCALC_CWS'!U44</f>
        <v>325</v>
      </c>
      <c r="V125" s="70">
        <f>'REV-REVCALC_CWS'!V44</f>
        <v>350</v>
      </c>
      <c r="W125" s="70">
        <f>'REV-REVCALC_CWS'!W44</f>
        <v>300</v>
      </c>
      <c r="X125" s="70">
        <f>'REV-REVCALC_CWS'!X44</f>
        <v>325</v>
      </c>
      <c r="Y125" s="70">
        <f>'REV-REVCALC_CWS'!Y44</f>
        <v>275</v>
      </c>
      <c r="Z125" s="70">
        <f>'REV-REVCALC_CWS'!Z44</f>
        <v>275</v>
      </c>
      <c r="AA125" s="70">
        <f>'REV-REVCALC_CWS'!AA44</f>
        <v>275</v>
      </c>
      <c r="AB125" s="70">
        <f>'REV-REVCALC_CWS'!AB44</f>
        <v>175</v>
      </c>
      <c r="AC125" s="70">
        <f>'REV-REVCALC_CWS'!AC44</f>
        <v>450</v>
      </c>
      <c r="AD125" s="70">
        <f>'REV-REVCALC_CWS'!AD44</f>
        <v>725</v>
      </c>
      <c r="AE125" s="70">
        <f>'REV-REVCALC_CWS'!AE44</f>
        <v>800</v>
      </c>
      <c r="AF125" s="70">
        <f>'REV-REVCALC_CWS'!AF44</f>
        <v>800</v>
      </c>
      <c r="AG125" s="70">
        <f>'REV-REVCALC_CWS'!AG44</f>
        <v>875</v>
      </c>
      <c r="AH125" s="70">
        <f>'REV-REVCALC_CWS'!AH44</f>
        <v>975</v>
      </c>
      <c r="AI125" s="70">
        <f>'REV-REVCALC_CWS'!AI44</f>
        <v>800</v>
      </c>
      <c r="AJ125" s="70">
        <f>'REV-REVCALC_CWS'!AJ44</f>
        <v>875</v>
      </c>
      <c r="AK125" s="70">
        <f>'REV-REVCALC_CWS'!AK44</f>
        <v>725</v>
      </c>
      <c r="AL125" s="70">
        <f>'REV-REVCALC_CWS'!AL44</f>
        <v>725</v>
      </c>
      <c r="AM125" s="70">
        <f>'REV-REVCALC_CWS'!AM44</f>
        <v>725</v>
      </c>
      <c r="AN125" s="70">
        <f>'REV-REVCALC_CWS'!AN44</f>
        <v>450</v>
      </c>
      <c r="AO125" s="70">
        <f>'REV-REVCALC_CWS'!AO44</f>
        <v>625</v>
      </c>
      <c r="AP125" s="70">
        <f>'REV-REVCALC_CWS'!AP44</f>
        <v>1000</v>
      </c>
      <c r="AQ125" s="70">
        <f>'REV-REVCALC_CWS'!AQ44</f>
        <v>1125</v>
      </c>
      <c r="AR125" s="70">
        <f>'REV-REVCALC_CWS'!AR44</f>
        <v>1125</v>
      </c>
      <c r="AS125" s="70">
        <f>'REV-REVCALC_CWS'!AS44</f>
        <v>1250</v>
      </c>
      <c r="AT125" s="70">
        <f>'REV-REVCALC_CWS'!AT44</f>
        <v>1375</v>
      </c>
      <c r="AU125" s="70">
        <f>'REV-REVCALC_CWS'!AU44</f>
        <v>1125</v>
      </c>
      <c r="AV125" s="70">
        <f>'REV-REVCALC_CWS'!AV44</f>
        <v>1250</v>
      </c>
      <c r="AW125" s="70">
        <f>'REV-REVCALC_CWS'!AW44</f>
        <v>1000</v>
      </c>
      <c r="AX125" s="70">
        <f>'REV-REVCALC_CWS'!AX44</f>
        <v>1000</v>
      </c>
      <c r="AY125" s="70">
        <f>'REV-REVCALC_CWS'!AY44</f>
        <v>1000</v>
      </c>
      <c r="AZ125" s="70">
        <f>'REV-REVCALC_CWS'!AZ44</f>
        <v>625</v>
      </c>
      <c r="BA125" s="70">
        <f>'REV-REVCALC_CWS'!BA44</f>
        <v>750</v>
      </c>
      <c r="BB125" s="70">
        <f>'REV-REVCALC_CWS'!BB44</f>
        <v>1200</v>
      </c>
      <c r="BC125" s="70">
        <f>'REV-REVCALC_CWS'!BC44</f>
        <v>1350</v>
      </c>
      <c r="BD125" s="70">
        <f>'REV-REVCALC_CWS'!BD44</f>
        <v>1350</v>
      </c>
      <c r="BE125" s="70">
        <f>'REV-REVCALC_CWS'!BE44</f>
        <v>1500</v>
      </c>
      <c r="BF125" s="70">
        <f>'REV-REVCALC_CWS'!BF44</f>
        <v>1625</v>
      </c>
      <c r="BG125" s="70">
        <f>'REV-REVCALC_CWS'!BG44</f>
        <v>1350</v>
      </c>
      <c r="BH125" s="70">
        <f>'REV-REVCALC_CWS'!BH44</f>
        <v>1500</v>
      </c>
      <c r="BI125" s="70">
        <f>'REV-REVCALC_CWS'!BI44</f>
        <v>1200</v>
      </c>
      <c r="BJ125" s="70">
        <f>'REV-REVCALC_CWS'!BJ44</f>
        <v>1200</v>
      </c>
      <c r="BK125" s="70">
        <f>'REV-REVCALC_CWS'!BK44</f>
        <v>1200</v>
      </c>
      <c r="BL125" s="70">
        <f>'REV-REVCALC_CWS'!BL44</f>
        <v>750</v>
      </c>
      <c r="BM125" s="167">
        <f>SUM(D125:BL125)</f>
        <v>74750</v>
      </c>
    </row>
    <row r="126" spans="2:65" s="33" customFormat="1" x14ac:dyDescent="0.15">
      <c r="B126" s="47" t="s">
        <v>372</v>
      </c>
      <c r="D126" s="70">
        <f>'REV-REVCALC_CWS'!D45</f>
        <v>0</v>
      </c>
      <c r="E126" s="70">
        <f>'REV-REVCALC_CWS'!E45</f>
        <v>0</v>
      </c>
      <c r="F126" s="70">
        <f>'REV-REVCALC_CWS'!F45</f>
        <v>0</v>
      </c>
      <c r="G126" s="70">
        <f>'REV-REVCALC_CWS'!G45</f>
        <v>0</v>
      </c>
      <c r="H126" s="70">
        <f>'REV-REVCALC_CWS'!H45</f>
        <v>0</v>
      </c>
      <c r="I126" s="70">
        <f>'REV-REVCALC_CWS'!I45</f>
        <v>0</v>
      </c>
      <c r="J126" s="70">
        <f>'REV-REVCALC_CWS'!J45</f>
        <v>0</v>
      </c>
      <c r="K126" s="70">
        <f>'REV-REVCALC_CWS'!K45</f>
        <v>0</v>
      </c>
      <c r="L126" s="70">
        <f>'REV-REVCALC_CWS'!L45</f>
        <v>0</v>
      </c>
      <c r="M126" s="70">
        <f>'REV-REVCALC_CWS'!M45</f>
        <v>0</v>
      </c>
      <c r="N126" s="70">
        <f>'REV-REVCALC_CWS'!N45</f>
        <v>0</v>
      </c>
      <c r="O126" s="70">
        <f>'REV-REVCALC_CWS'!O45</f>
        <v>0</v>
      </c>
      <c r="P126" s="70">
        <f>'REV-REVCALC_CWS'!P45</f>
        <v>0</v>
      </c>
      <c r="Q126" s="70">
        <f>'REV-REVCALC_CWS'!Q45</f>
        <v>1181.25</v>
      </c>
      <c r="R126" s="70">
        <f>'REV-REVCALC_CWS'!R45</f>
        <v>1856.25</v>
      </c>
      <c r="S126" s="70">
        <f>'REV-REVCALC_CWS'!S45</f>
        <v>2025</v>
      </c>
      <c r="T126" s="70">
        <f>'REV-REVCALC_CWS'!T45</f>
        <v>2362.5</v>
      </c>
      <c r="U126" s="70">
        <f>'REV-REVCALC_CWS'!U45</f>
        <v>2531.25</v>
      </c>
      <c r="V126" s="70">
        <f>'REV-REVCALC_CWS'!V45</f>
        <v>2700</v>
      </c>
      <c r="W126" s="70">
        <f>'REV-REVCALC_CWS'!W45</f>
        <v>2362.5</v>
      </c>
      <c r="X126" s="70">
        <f>'REV-REVCALC_CWS'!X45</f>
        <v>2531.25</v>
      </c>
      <c r="Y126" s="70">
        <f>'REV-REVCALC_CWS'!Y45</f>
        <v>2025</v>
      </c>
      <c r="Z126" s="70">
        <f>'REV-REVCALC_CWS'!Z45</f>
        <v>2025</v>
      </c>
      <c r="AA126" s="70">
        <f>'REV-REVCALC_CWS'!AA45</f>
        <v>2025</v>
      </c>
      <c r="AB126" s="70">
        <f>'REV-REVCALC_CWS'!AB45</f>
        <v>1350</v>
      </c>
      <c r="AC126" s="70">
        <f>'REV-REVCALC_CWS'!AC45</f>
        <v>4781.25</v>
      </c>
      <c r="AD126" s="70">
        <f>'REV-REVCALC_CWS'!AD45</f>
        <v>7650</v>
      </c>
      <c r="AE126" s="70">
        <f>'REV-REVCALC_CWS'!AE45</f>
        <v>8415</v>
      </c>
      <c r="AF126" s="70">
        <f>'REV-REVCALC_CWS'!AF45</f>
        <v>8797.5</v>
      </c>
      <c r="AG126" s="70">
        <f>'REV-REVCALC_CWS'!AG45</f>
        <v>9562.5</v>
      </c>
      <c r="AH126" s="70">
        <f>'REV-REVCALC_CWS'!AH45</f>
        <v>10518.75</v>
      </c>
      <c r="AI126" s="70">
        <f>'REV-REVCALC_CWS'!AI45</f>
        <v>8797.5</v>
      </c>
      <c r="AJ126" s="70">
        <f>'REV-REVCALC_CWS'!AJ45</f>
        <v>9562.5</v>
      </c>
      <c r="AK126" s="70">
        <f>'REV-REVCALC_CWS'!AK45</f>
        <v>7841.25</v>
      </c>
      <c r="AL126" s="70">
        <f>'REV-REVCALC_CWS'!AL45</f>
        <v>7841.25</v>
      </c>
      <c r="AM126" s="70">
        <f>'REV-REVCALC_CWS'!AM45</f>
        <v>7841.25</v>
      </c>
      <c r="AN126" s="70">
        <f>'REV-REVCALC_CWS'!AN45</f>
        <v>4972.5</v>
      </c>
      <c r="AO126" s="70">
        <f>'REV-REVCALC_CWS'!AO45</f>
        <v>10125</v>
      </c>
      <c r="AP126" s="70">
        <f>'REV-REVCALC_CWS'!AP45</f>
        <v>16200</v>
      </c>
      <c r="AQ126" s="70">
        <f>'REV-REVCALC_CWS'!AQ45</f>
        <v>18022.5</v>
      </c>
      <c r="AR126" s="70">
        <f>'REV-REVCALC_CWS'!AR45</f>
        <v>18427.5</v>
      </c>
      <c r="AS126" s="70">
        <f>'REV-REVCALC_CWS'!AS45</f>
        <v>20250</v>
      </c>
      <c r="AT126" s="70">
        <f>'REV-REVCALC_CWS'!AT45</f>
        <v>22275</v>
      </c>
      <c r="AU126" s="70">
        <f>'REV-REVCALC_CWS'!AU45</f>
        <v>18427.5</v>
      </c>
      <c r="AV126" s="70">
        <f>'REV-REVCALC_CWS'!AV45</f>
        <v>20250</v>
      </c>
      <c r="AW126" s="70">
        <f>'REV-REVCALC_CWS'!AW45</f>
        <v>16402.5</v>
      </c>
      <c r="AX126" s="70">
        <f>'REV-REVCALC_CWS'!AX45</f>
        <v>16402.5</v>
      </c>
      <c r="AY126" s="70">
        <f>'REV-REVCALC_CWS'!AY45</f>
        <v>16402.5</v>
      </c>
      <c r="AZ126" s="70">
        <f>'REV-REVCALC_CWS'!AZ45</f>
        <v>10327.5</v>
      </c>
      <c r="BA126" s="70">
        <f>'REV-REVCALC_CWS'!BA45</f>
        <v>16200</v>
      </c>
      <c r="BB126" s="70">
        <f>'REV-REVCALC_CWS'!BB45</f>
        <v>25920</v>
      </c>
      <c r="BC126" s="70">
        <f>'REV-REVCALC_CWS'!BC45</f>
        <v>28957.5</v>
      </c>
      <c r="BD126" s="70">
        <f>'REV-REVCALC_CWS'!BD45</f>
        <v>29362.5</v>
      </c>
      <c r="BE126" s="70">
        <f>'REV-REVCALC_CWS'!BE45</f>
        <v>32400</v>
      </c>
      <c r="BF126" s="70">
        <f>'REV-REVCALC_CWS'!BF45</f>
        <v>35437.5</v>
      </c>
      <c r="BG126" s="70">
        <f>'REV-REVCALC_CWS'!BG45</f>
        <v>29362.5</v>
      </c>
      <c r="BH126" s="70">
        <f>'REV-REVCALC_CWS'!BH45</f>
        <v>32400</v>
      </c>
      <c r="BI126" s="70">
        <f>'REV-REVCALC_CWS'!BI45</f>
        <v>26122.5</v>
      </c>
      <c r="BJ126" s="70">
        <f>'REV-REVCALC_CWS'!BJ45</f>
        <v>26122.5</v>
      </c>
      <c r="BK126" s="70">
        <f>'REV-REVCALC_CWS'!BK45</f>
        <v>26122.5</v>
      </c>
      <c r="BL126" s="70">
        <f>'REV-REVCALC_CWS'!BL45</f>
        <v>16402.5</v>
      </c>
      <c r="BM126" s="167">
        <f>SUM(D126:BL126)</f>
        <v>649878.75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2856.25</v>
      </c>
      <c r="V127" s="70">
        <f t="shared" si="11"/>
        <v>3050</v>
      </c>
      <c r="W127" s="70">
        <f t="shared" si="11"/>
        <v>2662.5</v>
      </c>
      <c r="X127" s="70">
        <f t="shared" si="11"/>
        <v>2856.25</v>
      </c>
      <c r="Y127" s="70">
        <f t="shared" si="11"/>
        <v>2300</v>
      </c>
      <c r="Z127" s="70">
        <f t="shared" si="11"/>
        <v>2300</v>
      </c>
      <c r="AA127" s="70">
        <f t="shared" si="11"/>
        <v>2300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10437.5</v>
      </c>
      <c r="AH127" s="70">
        <f t="shared" si="11"/>
        <v>11493.75</v>
      </c>
      <c r="AI127" s="70">
        <f t="shared" si="11"/>
        <v>9597.5</v>
      </c>
      <c r="AJ127" s="70">
        <f t="shared" si="11"/>
        <v>10437.5</v>
      </c>
      <c r="AK127" s="70">
        <f t="shared" si="11"/>
        <v>8566.25</v>
      </c>
      <c r="AL127" s="70">
        <f t="shared" si="11"/>
        <v>8566.25</v>
      </c>
      <c r="AM127" s="70">
        <f t="shared" si="11"/>
        <v>8566.25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21500</v>
      </c>
      <c r="AT127" s="70">
        <f t="shared" si="11"/>
        <v>23650</v>
      </c>
      <c r="AU127" s="70">
        <f t="shared" si="11"/>
        <v>19552.5</v>
      </c>
      <c r="AV127" s="70">
        <f t="shared" si="11"/>
        <v>21500</v>
      </c>
      <c r="AW127" s="70">
        <f t="shared" si="11"/>
        <v>17402.5</v>
      </c>
      <c r="AX127" s="70">
        <f t="shared" si="11"/>
        <v>17402.5</v>
      </c>
      <c r="AY127" s="70">
        <f t="shared" si="11"/>
        <v>17402.5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33900</v>
      </c>
      <c r="BF127" s="70">
        <f t="shared" si="11"/>
        <v>37062.5</v>
      </c>
      <c r="BG127" s="70">
        <f t="shared" si="11"/>
        <v>30712.5</v>
      </c>
      <c r="BH127" s="70">
        <f t="shared" si="11"/>
        <v>33900</v>
      </c>
      <c r="BI127" s="70">
        <f t="shared" si="11"/>
        <v>27322.5</v>
      </c>
      <c r="BJ127" s="70">
        <f t="shared" si="11"/>
        <v>27322.5</v>
      </c>
      <c r="BK127" s="70">
        <f t="shared" si="11"/>
        <v>27322.5</v>
      </c>
      <c r="BL127" s="70">
        <f t="shared" si="11"/>
        <v>17152.5</v>
      </c>
      <c r="BM127" s="167">
        <f>SUM(D127:BL127)</f>
        <v>724628.75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107850</v>
      </c>
      <c r="U129" s="104">
        <f t="shared" si="12"/>
        <v>118993.75</v>
      </c>
      <c r="V129" s="104">
        <f t="shared" si="12"/>
        <v>130137.5</v>
      </c>
      <c r="W129" s="104">
        <f t="shared" si="12"/>
        <v>107850</v>
      </c>
      <c r="X129" s="104">
        <f t="shared" si="12"/>
        <v>118993.75</v>
      </c>
      <c r="Y129" s="104">
        <f t="shared" si="12"/>
        <v>96562.5</v>
      </c>
      <c r="Z129" s="104">
        <f t="shared" si="12"/>
        <v>96562.5</v>
      </c>
      <c r="AA129" s="104">
        <f t="shared" si="12"/>
        <v>96562.5</v>
      </c>
      <c r="AB129" s="104">
        <f t="shared" si="12"/>
        <v>59462.5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-261840</v>
      </c>
      <c r="AG129" s="104">
        <f t="shared" si="12"/>
        <v>-286575</v>
      </c>
      <c r="AH129" s="104">
        <f t="shared" si="12"/>
        <v>-316318.75</v>
      </c>
      <c r="AI129" s="104">
        <f t="shared" si="12"/>
        <v>-261840</v>
      </c>
      <c r="AJ129" s="104">
        <f t="shared" ref="AJ129:BL129" si="13">AJ127+AJ122+AJ116</f>
        <v>-286575</v>
      </c>
      <c r="AK129" s="104">
        <f t="shared" si="13"/>
        <v>-232283.75</v>
      </c>
      <c r="AL129" s="104">
        <f t="shared" si="13"/>
        <v>-232283.75</v>
      </c>
      <c r="AM129" s="104">
        <f t="shared" si="13"/>
        <v>-232283.75</v>
      </c>
      <c r="AN129" s="104">
        <f t="shared" si="13"/>
        <v>-143240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-174718.5</v>
      </c>
      <c r="AS129" s="104">
        <f t="shared" si="13"/>
        <v>-193627</v>
      </c>
      <c r="AT129" s="104">
        <f t="shared" si="13"/>
        <v>-212333</v>
      </c>
      <c r="AU129" s="104">
        <f t="shared" si="13"/>
        <v>-174718.5</v>
      </c>
      <c r="AV129" s="104">
        <f t="shared" si="13"/>
        <v>-193627</v>
      </c>
      <c r="AW129" s="104">
        <f t="shared" si="13"/>
        <v>-156012.5</v>
      </c>
      <c r="AX129" s="104">
        <f t="shared" si="13"/>
        <v>-156012.5</v>
      </c>
      <c r="AY129" s="104">
        <f t="shared" si="13"/>
        <v>-156012.5</v>
      </c>
      <c r="AZ129" s="104">
        <f t="shared" si="13"/>
        <v>-96681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-45326.200000000012</v>
      </c>
      <c r="BE129" s="104">
        <f t="shared" si="13"/>
        <v>-51023.799999999988</v>
      </c>
      <c r="BF129" s="104">
        <f t="shared" si="13"/>
        <v>-55397.099999999977</v>
      </c>
      <c r="BG129" s="104">
        <f t="shared" si="13"/>
        <v>-45326.200000000012</v>
      </c>
      <c r="BH129" s="104">
        <f t="shared" si="13"/>
        <v>-51023.799999999988</v>
      </c>
      <c r="BI129" s="104">
        <f t="shared" si="13"/>
        <v>-40830.399999999965</v>
      </c>
      <c r="BJ129" s="104">
        <f t="shared" si="13"/>
        <v>-40830.399999999965</v>
      </c>
      <c r="BK129" s="104">
        <f t="shared" si="13"/>
        <v>-40830.399999999965</v>
      </c>
      <c r="BL129" s="104">
        <f t="shared" si="13"/>
        <v>-25379.399999999994</v>
      </c>
      <c r="BM129" s="167">
        <f>SUM(D129:BL129)</f>
        <v>-3944471.9499999997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2002221</v>
      </c>
      <c r="I150" s="158">
        <f>STAFF_CWS!L210</f>
        <v>2002566.25</v>
      </c>
      <c r="J150" s="158">
        <f>STAFF_CWS!M210</f>
        <v>2002849</v>
      </c>
      <c r="K150" s="158">
        <f>STAFF_CWS!N210</f>
        <v>2002221</v>
      </c>
      <c r="L150" s="158">
        <f>STAFF_CWS!O210</f>
        <v>2002566.25</v>
      </c>
      <c r="M150" s="158">
        <f>STAFF_CWS!P210</f>
        <v>2001875.75</v>
      </c>
      <c r="N150" s="158">
        <f>STAFF_CWS!Q210</f>
        <v>2001875.75</v>
      </c>
      <c r="O150" s="158">
        <f>STAFF_CWS!R210</f>
        <v>2001875.75</v>
      </c>
      <c r="P150" s="158">
        <f>STAFF_CWS!S210</f>
        <v>2001062</v>
      </c>
      <c r="Q150" s="158" t="e">
        <f>STAFF_CWS!T210</f>
        <v>#VALUE!</v>
      </c>
      <c r="R150" s="158" t="e">
        <f>STAFF_CWS!U210</f>
        <v>#VALUE!</v>
      </c>
      <c r="S150" s="158" t="e">
        <f>STAFF_CWS!V210</f>
        <v>#VALUE!</v>
      </c>
      <c r="T150" s="158" t="e">
        <f>STAFF_CWS!W210</f>
        <v>#VALUE!</v>
      </c>
      <c r="U150" s="158" t="e">
        <f>STAFF_CWS!X210</f>
        <v>#VALUE!</v>
      </c>
      <c r="V150" s="158" t="e">
        <f>STAFF_CWS!Y210</f>
        <v>#VALUE!</v>
      </c>
      <c r="W150" s="158" t="e">
        <f>STAFF_CWS!Z210</f>
        <v>#VALUE!</v>
      </c>
      <c r="X150" s="158" t="e">
        <f>STAFF_CWS!AA210</f>
        <v>#VALUE!</v>
      </c>
      <c r="Y150" s="158" t="e">
        <f>STAFF_CWS!AB210</f>
        <v>#VALUE!</v>
      </c>
      <c r="Z150" s="158" t="e">
        <f>STAFF_CWS!AC210</f>
        <v>#VALUE!</v>
      </c>
      <c r="AA150" s="158" t="e">
        <f>STAFF_CWS!AD210</f>
        <v>#VALUE!</v>
      </c>
      <c r="AB150" s="158" t="e">
        <f>STAFF_CWS!AE210</f>
        <v>#VALUE!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4395620.0875000004</v>
      </c>
      <c r="AR150" s="158">
        <f>STAFF_CWS!AU210</f>
        <v>4395632.0374999996</v>
      </c>
      <c r="AS150" s="158">
        <f>STAFF_CWS!AV210</f>
        <v>4395159.3250000002</v>
      </c>
      <c r="AT150" s="158">
        <f>STAFF_CWS!AW210</f>
        <v>4394691.6749999998</v>
      </c>
      <c r="AU150" s="158">
        <f>STAFF_CWS!AX210</f>
        <v>4395632.0374999996</v>
      </c>
      <c r="AV150" s="158">
        <f>STAFF_CWS!AY210</f>
        <v>4395159.3250000002</v>
      </c>
      <c r="AW150" s="158">
        <f>STAFF_CWS!AZ210</f>
        <v>4396099.6875</v>
      </c>
      <c r="AX150" s="158">
        <f>STAFF_CWS!BA210</f>
        <v>4396099.6875</v>
      </c>
      <c r="AY150" s="158">
        <f>STAFF_CWS!BB210</f>
        <v>4396099.6875</v>
      </c>
      <c r="AZ150" s="158">
        <f>STAFF_CWS!BC210</f>
        <v>4397582.9749999996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6798854.8949999996</v>
      </c>
      <c r="BD150" s="158">
        <f>STAFF_CWS!BG210</f>
        <v>6798866.8449999997</v>
      </c>
      <c r="BE150" s="158">
        <f>STAFF_CWS!BH210</f>
        <v>6798724.4050000003</v>
      </c>
      <c r="BF150" s="158">
        <f>STAFF_CWS!BI210</f>
        <v>6798615.0724999998</v>
      </c>
      <c r="BG150" s="158">
        <f>STAFF_CWS!BJ210</f>
        <v>6798866.8449999997</v>
      </c>
      <c r="BH150" s="158">
        <f>STAFF_CWS!BK210</f>
        <v>6798724.4050000003</v>
      </c>
      <c r="BI150" s="158">
        <f>STAFF_CWS!BL210</f>
        <v>6798979.2400000002</v>
      </c>
      <c r="BJ150" s="158">
        <f>STAFF_CWS!BM210</f>
        <v>6798979.2400000002</v>
      </c>
      <c r="BK150" s="158">
        <f>STAFF_CWS!BN210</f>
        <v>6798979.2400000002</v>
      </c>
      <c r="BL150" s="158">
        <f>STAFF_CWS!BO210</f>
        <v>6799365.5149999997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 t="e">
        <f>STAFF_CWS!T358</f>
        <v>#VALUE!</v>
      </c>
      <c r="R152" s="158" t="e">
        <f>STAFF_CWS!U358</f>
        <v>#VALUE!</v>
      </c>
      <c r="S152" s="158" t="e">
        <f>STAFF_CWS!V358</f>
        <v>#VALUE!</v>
      </c>
      <c r="T152" s="158" t="e">
        <f>STAFF_CWS!W358</f>
        <v>#VALUE!</v>
      </c>
      <c r="U152" s="158" t="e">
        <f>STAFF_CWS!X358</f>
        <v>#VALUE!</v>
      </c>
      <c r="V152" s="158" t="e">
        <f>STAFF_CWS!Y358</f>
        <v>#VALUE!</v>
      </c>
      <c r="W152" s="158" t="e">
        <f>STAFF_CWS!Z358</f>
        <v>#VALUE!</v>
      </c>
      <c r="X152" s="158" t="e">
        <f>STAFF_CWS!AA358</f>
        <v>#VALUE!</v>
      </c>
      <c r="Y152" s="158" t="e">
        <f>STAFF_CWS!AB358</f>
        <v>#VALUE!</v>
      </c>
      <c r="Z152" s="158" t="e">
        <f>STAFF_CWS!AC358</f>
        <v>#VALUE!</v>
      </c>
      <c r="AA152" s="158" t="e">
        <f>STAFF_CWS!AD358</f>
        <v>#VALUE!</v>
      </c>
      <c r="AB152" s="158" t="e">
        <f>STAFF_CWS!AE358</f>
        <v>#VALUE!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 t="e">
        <f>STAFF_CWS!T531</f>
        <v>#VALUE!</v>
      </c>
      <c r="R153" s="158" t="e">
        <f>STAFF_CWS!U531</f>
        <v>#VALUE!</v>
      </c>
      <c r="S153" s="158" t="e">
        <f>STAFF_CWS!V531</f>
        <v>#VALUE!</v>
      </c>
      <c r="T153" s="158" t="e">
        <f>STAFF_CWS!W531</f>
        <v>#VALUE!</v>
      </c>
      <c r="U153" s="158" t="e">
        <f>STAFF_CWS!X531</f>
        <v>#VALUE!</v>
      </c>
      <c r="V153" s="158" t="e">
        <f>STAFF_CWS!Y531</f>
        <v>#VALUE!</v>
      </c>
      <c r="W153" s="158" t="e">
        <f>STAFF_CWS!Z531</f>
        <v>#VALUE!</v>
      </c>
      <c r="X153" s="158" t="e">
        <f>STAFF_CWS!AA531</f>
        <v>#VALUE!</v>
      </c>
      <c r="Y153" s="158" t="e">
        <f>STAFF_CWS!AB531</f>
        <v>#VALUE!</v>
      </c>
      <c r="Z153" s="158" t="e">
        <f>STAFF_CWS!AC531</f>
        <v>#VALUE!</v>
      </c>
      <c r="AA153" s="158" t="e">
        <f>STAFF_CWS!AD531</f>
        <v>#VALUE!</v>
      </c>
      <c r="AB153" s="158" t="e">
        <f>STAFF_CWS!AE531</f>
        <v>#VALUE!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4402221</v>
      </c>
      <c r="I154" s="160">
        <f t="shared" si="17"/>
        <v>4402566.25</v>
      </c>
      <c r="J154" s="168">
        <f t="shared" si="17"/>
        <v>4402849</v>
      </c>
      <c r="K154" s="160">
        <f t="shared" si="17"/>
        <v>4402221</v>
      </c>
      <c r="L154" s="160">
        <f t="shared" si="17"/>
        <v>4402566.25</v>
      </c>
      <c r="M154" s="160">
        <f t="shared" si="17"/>
        <v>4401875.75</v>
      </c>
      <c r="N154" s="160">
        <f t="shared" si="17"/>
        <v>4401875.75</v>
      </c>
      <c r="O154" s="160">
        <f t="shared" si="17"/>
        <v>4401875.75</v>
      </c>
      <c r="P154" s="160">
        <f t="shared" si="17"/>
        <v>4401062</v>
      </c>
      <c r="Q154" s="160" t="e">
        <f t="shared" si="17"/>
        <v>#VALUE!</v>
      </c>
      <c r="R154" s="160" t="e">
        <f t="shared" si="17"/>
        <v>#VALUE!</v>
      </c>
      <c r="S154" s="160" t="e">
        <f t="shared" si="17"/>
        <v>#VALUE!</v>
      </c>
      <c r="T154" s="160" t="e">
        <f t="shared" si="17"/>
        <v>#VALUE!</v>
      </c>
      <c r="U154" s="160" t="e">
        <f t="shared" si="17"/>
        <v>#VALUE!</v>
      </c>
      <c r="V154" s="160" t="e">
        <f t="shared" si="17"/>
        <v>#VALUE!</v>
      </c>
      <c r="W154" s="160" t="e">
        <f t="shared" si="17"/>
        <v>#VALUE!</v>
      </c>
      <c r="X154" s="160" t="e">
        <f t="shared" si="17"/>
        <v>#VALUE!</v>
      </c>
      <c r="Y154" s="160" t="e">
        <f t="shared" si="17"/>
        <v>#VALUE!</v>
      </c>
      <c r="Z154" s="160" t="e">
        <f t="shared" si="17"/>
        <v>#VALUE!</v>
      </c>
      <c r="AA154" s="160" t="e">
        <f t="shared" si="17"/>
        <v>#VALUE!</v>
      </c>
      <c r="AB154" s="160" t="e">
        <f t="shared" si="17"/>
        <v>#VALUE!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7795620.0875000004</v>
      </c>
      <c r="AR154" s="160">
        <f t="shared" si="17"/>
        <v>7795632.0374999996</v>
      </c>
      <c r="AS154" s="160">
        <f t="shared" si="17"/>
        <v>7795159.3250000002</v>
      </c>
      <c r="AT154" s="160">
        <f t="shared" si="17"/>
        <v>7794691.6749999998</v>
      </c>
      <c r="AU154" s="160">
        <f t="shared" si="17"/>
        <v>7795632.0374999996</v>
      </c>
      <c r="AV154" s="160">
        <f t="shared" si="17"/>
        <v>7795159.3250000002</v>
      </c>
      <c r="AW154" s="160">
        <f t="shared" si="17"/>
        <v>7796099.6875</v>
      </c>
      <c r="AX154" s="160">
        <f t="shared" si="17"/>
        <v>7796099.6875</v>
      </c>
      <c r="AY154" s="160">
        <f t="shared" si="17"/>
        <v>7796099.6875</v>
      </c>
      <c r="AZ154" s="160">
        <f t="shared" si="17"/>
        <v>7797582.9749999996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10798854.895</v>
      </c>
      <c r="BD154" s="160">
        <f t="shared" si="17"/>
        <v>10798866.844999999</v>
      </c>
      <c r="BE154" s="160">
        <f t="shared" si="17"/>
        <v>10798724.405000001</v>
      </c>
      <c r="BF154" s="160">
        <f t="shared" si="17"/>
        <v>10798615.0725</v>
      </c>
      <c r="BG154" s="160">
        <f t="shared" si="17"/>
        <v>10798866.844999999</v>
      </c>
      <c r="BH154" s="160">
        <f t="shared" si="17"/>
        <v>10798724.405000001</v>
      </c>
      <c r="BI154" s="160">
        <f t="shared" si="17"/>
        <v>10798979.24</v>
      </c>
      <c r="BJ154" s="160">
        <f t="shared" si="17"/>
        <v>10798979.24</v>
      </c>
      <c r="BK154" s="160">
        <f t="shared" si="17"/>
        <v>10798979.24</v>
      </c>
      <c r="BL154" s="160">
        <f t="shared" si="17"/>
        <v>10799365.515000001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880444.2</v>
      </c>
      <c r="I164" s="161">
        <f>STAFF_CWS!L224+STAFF_CWS!L289+STAFF_CWS!L372+STAFF_CWS!L545</f>
        <v>880513.25</v>
      </c>
      <c r="J164" s="158">
        <f>STAFF_CWS!M224+STAFF_CWS!M289+STAFF_CWS!M372+STAFF_CWS!M545</f>
        <v>880569.8</v>
      </c>
      <c r="K164" s="161">
        <f>STAFF_CWS!N224+STAFF_CWS!N289+STAFF_CWS!N372+STAFF_CWS!N545</f>
        <v>880444.2</v>
      </c>
      <c r="L164" s="161">
        <f>STAFF_CWS!O224+STAFF_CWS!O289+STAFF_CWS!O372+STAFF_CWS!O545</f>
        <v>880513.25</v>
      </c>
      <c r="M164" s="161">
        <f>STAFF_CWS!P224+STAFF_CWS!P289+STAFF_CWS!P372+STAFF_CWS!P545</f>
        <v>880375.15</v>
      </c>
      <c r="N164" s="161">
        <f>STAFF_CWS!Q224+STAFF_CWS!Q289+STAFF_CWS!Q372+STAFF_CWS!Q545</f>
        <v>880375.15</v>
      </c>
      <c r="O164" s="161">
        <f>STAFF_CWS!R224+STAFF_CWS!R289+STAFF_CWS!R372+STAFF_CWS!R545</f>
        <v>880375.15</v>
      </c>
      <c r="P164" s="161">
        <f>STAFF_CWS!S224+STAFF_CWS!S289+STAFF_CWS!S372+STAFF_CWS!S545</f>
        <v>880212.39999999991</v>
      </c>
      <c r="Q164" s="161" t="e">
        <f>STAFF_CWS!T224+STAFF_CWS!T289+STAFF_CWS!T372+STAFF_CWS!T545</f>
        <v>#VALUE!</v>
      </c>
      <c r="R164" s="161" t="e">
        <f>STAFF_CWS!U224+STAFF_CWS!U289+STAFF_CWS!U372+STAFF_CWS!U545</f>
        <v>#VALUE!</v>
      </c>
      <c r="S164" s="161" t="e">
        <f>STAFF_CWS!V224+STAFF_CWS!V289+STAFF_CWS!V372+STAFF_CWS!V545</f>
        <v>#VALUE!</v>
      </c>
      <c r="T164" s="161" t="e">
        <f>STAFF_CWS!W224+STAFF_CWS!W289+STAFF_CWS!W372+STAFF_CWS!W545</f>
        <v>#VALUE!</v>
      </c>
      <c r="U164" s="161" t="e">
        <f>STAFF_CWS!X224+STAFF_CWS!X289+STAFF_CWS!X372+STAFF_CWS!X545</f>
        <v>#VALUE!</v>
      </c>
      <c r="V164" s="161" t="e">
        <f>STAFF_CWS!Y224+STAFF_CWS!Y289+STAFF_CWS!Y372+STAFF_CWS!Y545</f>
        <v>#VALUE!</v>
      </c>
      <c r="W164" s="161" t="e">
        <f>STAFF_CWS!Z224+STAFF_CWS!Z289+STAFF_CWS!Z372+STAFF_CWS!Z545</f>
        <v>#VALUE!</v>
      </c>
      <c r="X164" s="161" t="e">
        <f>STAFF_CWS!AA224+STAFF_CWS!AA289+STAFF_CWS!AA372+STAFF_CWS!AA545</f>
        <v>#VALUE!</v>
      </c>
      <c r="Y164" s="161" t="e">
        <f>STAFF_CWS!AB224+STAFF_CWS!AB289+STAFF_CWS!AB372+STAFF_CWS!AB545</f>
        <v>#VALUE!</v>
      </c>
      <c r="Z164" s="161" t="e">
        <f>STAFF_CWS!AC224+STAFF_CWS!AC289+STAFF_CWS!AC372+STAFF_CWS!AC545</f>
        <v>#VALUE!</v>
      </c>
      <c r="AA164" s="161" t="e">
        <f>STAFF_CWS!AD224+STAFF_CWS!AD289+STAFF_CWS!AD372+STAFF_CWS!AD545</f>
        <v>#VALUE!</v>
      </c>
      <c r="AB164" s="161" t="e">
        <f>STAFF_CWS!AE224+STAFF_CWS!AE289+STAFF_CWS!AE372+STAFF_CWS!AE545</f>
        <v>#VALUE!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1559124.0175000001</v>
      </c>
      <c r="AR164" s="161">
        <f>STAFF_CWS!AU224+STAFF_CWS!AU289+STAFF_CWS!AU372+STAFF_CWS!AU545</f>
        <v>1559126.4075</v>
      </c>
      <c r="AS164" s="161">
        <f>STAFF_CWS!AV224+STAFF_CWS!AV289+STAFF_CWS!AV372+STAFF_CWS!AV545</f>
        <v>1559031.8650000002</v>
      </c>
      <c r="AT164" s="161">
        <f>STAFF_CWS!AW224+STAFF_CWS!AW289+STAFF_CWS!AW372+STAFF_CWS!AW545</f>
        <v>1558938.335</v>
      </c>
      <c r="AU164" s="161">
        <f>STAFF_CWS!AX224+STAFF_CWS!AX289+STAFF_CWS!AX372+STAFF_CWS!AX545</f>
        <v>1559126.4075</v>
      </c>
      <c r="AV164" s="161">
        <f>STAFF_CWS!AY224+STAFF_CWS!AY289+STAFF_CWS!AY372+STAFF_CWS!AY545</f>
        <v>1559031.8650000002</v>
      </c>
      <c r="AW164" s="161">
        <f>STAFF_CWS!AZ224+STAFF_CWS!AZ289+STAFF_CWS!AZ372+STAFF_CWS!AZ545</f>
        <v>1559219.9375</v>
      </c>
      <c r="AX164" s="161">
        <f>STAFF_CWS!BA224+STAFF_CWS!BA289+STAFF_CWS!BA372+STAFF_CWS!BA545</f>
        <v>1559219.9375</v>
      </c>
      <c r="AY164" s="161">
        <f>STAFF_CWS!BB224+STAFF_CWS!BB289+STAFF_CWS!BB372+STAFF_CWS!BB545</f>
        <v>1559219.9375</v>
      </c>
      <c r="AZ164" s="161">
        <f>STAFF_CWS!BC224+STAFF_CWS!BC289+STAFF_CWS!BC372+STAFF_CWS!BC545</f>
        <v>1559516.595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2159770.9789999998</v>
      </c>
      <c r="BD164" s="161">
        <f>STAFF_CWS!BG224+STAFF_CWS!BG289+STAFF_CWS!BG372+STAFF_CWS!BG545</f>
        <v>2159773.3689999999</v>
      </c>
      <c r="BE164" s="161">
        <f>STAFF_CWS!BH224+STAFF_CWS!BH289+STAFF_CWS!BH372+STAFF_CWS!BH545</f>
        <v>2159744.8810000001</v>
      </c>
      <c r="BF164" s="161">
        <f>STAFF_CWS!BI224+STAFF_CWS!BI289+STAFF_CWS!BI372+STAFF_CWS!BI545</f>
        <v>2159723.0145</v>
      </c>
      <c r="BG164" s="161">
        <f>STAFF_CWS!BJ224+STAFF_CWS!BJ289+STAFF_CWS!BJ372+STAFF_CWS!BJ545</f>
        <v>2159773.3689999999</v>
      </c>
      <c r="BH164" s="161">
        <f>STAFF_CWS!BK224+STAFF_CWS!BK289+STAFF_CWS!BK372+STAFF_CWS!BK545</f>
        <v>2159744.8810000001</v>
      </c>
      <c r="BI164" s="161">
        <f>STAFF_CWS!BL224+STAFF_CWS!BL289+STAFF_CWS!BL372+STAFF_CWS!BL545</f>
        <v>2159795.8480000002</v>
      </c>
      <c r="BJ164" s="161">
        <f>STAFF_CWS!BM224+STAFF_CWS!BM289+STAFF_CWS!BM372+STAFF_CWS!BM545</f>
        <v>2159795.8480000002</v>
      </c>
      <c r="BK164" s="161">
        <f>STAFF_CWS!BN224+STAFF_CWS!BN289+STAFF_CWS!BN372+STAFF_CWS!BN545</f>
        <v>2159795.8480000002</v>
      </c>
      <c r="BL164" s="161">
        <f>STAFF_CWS!BO224+STAFF_CWS!BO289+STAFF_CWS!BO372+STAFF_CWS!BO545</f>
        <v>2159873.1030000001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 t="e">
        <f>STAFF_CWS!AE228+STAFF_CWS!AE293+STAFF_CWS!AE376+STAFF_CWS!AE549</f>
        <v>#VALUE!</v>
      </c>
      <c r="AC166" s="161" t="e">
        <f>STAFF_CWS!AF228+STAFF_CWS!AF293+STAFF_CWS!AF376+STAFF_CWS!AF549</f>
        <v>#VALUE!</v>
      </c>
      <c r="AD166" s="161" t="e">
        <f>STAFF_CWS!AG228+STAFF_CWS!AG293+STAFF_CWS!AG376+STAFF_CWS!AG549</f>
        <v>#VALUE!</v>
      </c>
      <c r="AE166" s="161" t="e">
        <f>STAFF_CWS!AH228+STAFF_CWS!AH293+STAFF_CWS!AH376+STAFF_CWS!AH549</f>
        <v>#VALUE!</v>
      </c>
      <c r="AF166" s="161" t="e">
        <f>STAFF_CWS!AI228+STAFF_CWS!AI293+STAFF_CWS!AI376+STAFF_CWS!AI549</f>
        <v>#VALUE!</v>
      </c>
      <c r="AG166" s="161" t="e">
        <f>STAFF_CWS!AJ228+STAFF_CWS!AJ293+STAFF_CWS!AJ376+STAFF_CWS!AJ549</f>
        <v>#VALUE!</v>
      </c>
      <c r="AH166" s="161" t="e">
        <f>STAFF_CWS!AK228+STAFF_CWS!AK293+STAFF_CWS!AK376+STAFF_CWS!AK549</f>
        <v>#VALUE!</v>
      </c>
      <c r="AI166" s="161" t="e">
        <f>STAFF_CWS!AL228+STAFF_CWS!AL293+STAFF_CWS!AL376+STAFF_CWS!AL549</f>
        <v>#VALUE!</v>
      </c>
      <c r="AJ166" s="161" t="e">
        <f>STAFF_CWS!AM228+STAFF_CWS!AM293+STAFF_CWS!AM376+STAFF_CWS!AM549</f>
        <v>#VALUE!</v>
      </c>
      <c r="AK166" s="161" t="e">
        <f>STAFF_CWS!AN228+STAFF_CWS!AN293+STAFF_CWS!AN376+STAFF_CWS!AN549</f>
        <v>#VALUE!</v>
      </c>
      <c r="AL166" s="161" t="e">
        <f>STAFF_CWS!AO228+STAFF_CWS!AO293+STAFF_CWS!AO376+STAFF_CWS!AO549</f>
        <v>#VALUE!</v>
      </c>
      <c r="AM166" s="161" t="e">
        <f>STAFF_CWS!AP228+STAFF_CWS!AP293+STAFF_CWS!AP376+STAFF_CWS!AP549</f>
        <v>#VALUE!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1442868.2</v>
      </c>
      <c r="I167" s="161">
        <f t="shared" si="19"/>
        <v>1442937.25</v>
      </c>
      <c r="J167" s="158">
        <f t="shared" si="19"/>
        <v>1442993.8</v>
      </c>
      <c r="K167" s="161">
        <f t="shared" si="19"/>
        <v>1442868.2</v>
      </c>
      <c r="L167" s="161">
        <f t="shared" si="19"/>
        <v>1442937.25</v>
      </c>
      <c r="M167" s="161">
        <f t="shared" si="19"/>
        <v>1442799.15</v>
      </c>
      <c r="N167" s="161">
        <f t="shared" si="19"/>
        <v>1442799.15</v>
      </c>
      <c r="O167" s="161">
        <f t="shared" si="19"/>
        <v>1442799.15</v>
      </c>
      <c r="P167" s="161">
        <f t="shared" si="19"/>
        <v>1442636.4</v>
      </c>
      <c r="Q167" s="161" t="e">
        <f t="shared" si="19"/>
        <v>#VALUE!</v>
      </c>
      <c r="R167" s="161" t="e">
        <f t="shared" si="19"/>
        <v>#VALUE!</v>
      </c>
      <c r="S167" s="161" t="e">
        <f t="shared" si="19"/>
        <v>#VALUE!</v>
      </c>
      <c r="T167" s="161" t="e">
        <f t="shared" si="19"/>
        <v>#VALUE!</v>
      </c>
      <c r="U167" s="161" t="e">
        <f t="shared" si="19"/>
        <v>#VALUE!</v>
      </c>
      <c r="V167" s="161" t="e">
        <f t="shared" si="19"/>
        <v>#VALUE!</v>
      </c>
      <c r="W167" s="161" t="e">
        <f t="shared" si="19"/>
        <v>#VALUE!</v>
      </c>
      <c r="X167" s="161" t="e">
        <f t="shared" si="19"/>
        <v>#VALUE!</v>
      </c>
      <c r="Y167" s="161" t="e">
        <f t="shared" si="19"/>
        <v>#VALUE!</v>
      </c>
      <c r="Z167" s="161" t="e">
        <f t="shared" si="19"/>
        <v>#VALUE!</v>
      </c>
      <c r="AA167" s="161" t="e">
        <f t="shared" si="19"/>
        <v>#VALUE!</v>
      </c>
      <c r="AB167" s="161" t="e">
        <f t="shared" si="19"/>
        <v>#VALUE!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>
        <f t="shared" si="19"/>
        <v>2121940.5949999997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2722194.9789999998</v>
      </c>
      <c r="BD167" s="161">
        <f t="shared" si="19"/>
        <v>2722197.3689999999</v>
      </c>
      <c r="BE167" s="161">
        <f t="shared" si="19"/>
        <v>2722168.8810000001</v>
      </c>
      <c r="BF167" s="161">
        <f t="shared" si="19"/>
        <v>2722147.0145</v>
      </c>
      <c r="BG167" s="161">
        <f t="shared" si="19"/>
        <v>2722197.3689999999</v>
      </c>
      <c r="BH167" s="161">
        <f t="shared" si="19"/>
        <v>2722168.8810000001</v>
      </c>
      <c r="BI167" s="161">
        <f t="shared" si="19"/>
        <v>2722219.8480000002</v>
      </c>
      <c r="BJ167" s="161">
        <f t="shared" si="19"/>
        <v>2722219.8480000002</v>
      </c>
      <c r="BK167" s="161">
        <f t="shared" si="19"/>
        <v>2722219.8480000002</v>
      </c>
      <c r="BL167" s="161">
        <f t="shared" si="19"/>
        <v>2722297.1030000001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9345089.1999999993</v>
      </c>
      <c r="I169" s="130">
        <f t="shared" si="20"/>
        <v>9345503.5</v>
      </c>
      <c r="J169" s="104">
        <f t="shared" si="20"/>
        <v>9345842.8000000007</v>
      </c>
      <c r="K169" s="130">
        <f t="shared" si="20"/>
        <v>9345089.1999999993</v>
      </c>
      <c r="L169" s="130">
        <f t="shared" si="20"/>
        <v>9345503.5</v>
      </c>
      <c r="M169" s="130">
        <f t="shared" si="20"/>
        <v>9344674.9000000004</v>
      </c>
      <c r="N169" s="130">
        <f t="shared" si="20"/>
        <v>9344674.9000000004</v>
      </c>
      <c r="O169" s="130">
        <f t="shared" si="20"/>
        <v>9344674.9000000004</v>
      </c>
      <c r="P169" s="130">
        <f t="shared" si="20"/>
        <v>9343698.4000000004</v>
      </c>
      <c r="Q169" s="130" t="e">
        <f t="shared" si="20"/>
        <v>#VALUE!</v>
      </c>
      <c r="R169" s="130" t="e">
        <f t="shared" si="20"/>
        <v>#VALUE!</v>
      </c>
      <c r="S169" s="130" t="e">
        <f t="shared" si="20"/>
        <v>#VALUE!</v>
      </c>
      <c r="T169" s="130" t="e">
        <f t="shared" si="20"/>
        <v>#VALUE!</v>
      </c>
      <c r="U169" s="130" t="e">
        <f t="shared" si="20"/>
        <v>#VALUE!</v>
      </c>
      <c r="V169" s="130" t="e">
        <f t="shared" si="20"/>
        <v>#VALUE!</v>
      </c>
      <c r="W169" s="130" t="e">
        <f t="shared" si="20"/>
        <v>#VALUE!</v>
      </c>
      <c r="X169" s="130" t="e">
        <f t="shared" si="20"/>
        <v>#VALUE!</v>
      </c>
      <c r="Y169" s="130" t="e">
        <f t="shared" si="20"/>
        <v>#VALUE!</v>
      </c>
      <c r="Z169" s="130" t="e">
        <f t="shared" si="20"/>
        <v>#VALUE!</v>
      </c>
      <c r="AA169" s="130" t="e">
        <f t="shared" si="20"/>
        <v>#VALUE!</v>
      </c>
      <c r="AB169" s="130" t="e">
        <f t="shared" si="20"/>
        <v>#VALUE!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>
        <f t="shared" si="21"/>
        <v>9919523.5700000003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13521049.874</v>
      </c>
      <c r="BD169" s="130">
        <f t="shared" si="21"/>
        <v>13521064.213999998</v>
      </c>
      <c r="BE169" s="130">
        <f t="shared" si="21"/>
        <v>13520893.286000002</v>
      </c>
      <c r="BF169" s="130">
        <f t="shared" si="21"/>
        <v>13520762.086999999</v>
      </c>
      <c r="BG169" s="130">
        <f t="shared" si="21"/>
        <v>13521064.213999998</v>
      </c>
      <c r="BH169" s="130">
        <f t="shared" si="21"/>
        <v>13520893.286000002</v>
      </c>
      <c r="BI169" s="130">
        <f t="shared" si="21"/>
        <v>13521199.088</v>
      </c>
      <c r="BJ169" s="130">
        <f t="shared" si="21"/>
        <v>13521199.088</v>
      </c>
      <c r="BK169" s="130">
        <f t="shared" si="21"/>
        <v>13521199.088</v>
      </c>
      <c r="BL169" s="130">
        <f t="shared" si="21"/>
        <v>13521662.618000001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9363380.8666666653</v>
      </c>
      <c r="I205" s="130">
        <f t="shared" si="22"/>
        <v>9399435.166666666</v>
      </c>
      <c r="J205" s="104">
        <f t="shared" si="22"/>
        <v>9400884.4666666668</v>
      </c>
      <c r="K205" s="130">
        <f t="shared" si="22"/>
        <v>9432920.8666666653</v>
      </c>
      <c r="L205" s="130">
        <f t="shared" si="22"/>
        <v>9400995.166666666</v>
      </c>
      <c r="M205" s="130">
        <f t="shared" si="22"/>
        <v>9394556.5666666664</v>
      </c>
      <c r="N205" s="130">
        <f t="shared" si="22"/>
        <v>9382421.5666666664</v>
      </c>
      <c r="O205" s="130">
        <f t="shared" si="22"/>
        <v>9368446.5666666664</v>
      </c>
      <c r="P205" s="130">
        <f t="shared" si="22"/>
        <v>9367555.0666666664</v>
      </c>
      <c r="Q205" s="130" t="e">
        <f t="shared" si="22"/>
        <v>#VALUE!</v>
      </c>
      <c r="R205" s="130" t="e">
        <f t="shared" si="22"/>
        <v>#VALUE!</v>
      </c>
      <c r="S205" s="130" t="e">
        <f t="shared" si="22"/>
        <v>#VALUE!</v>
      </c>
      <c r="T205" s="130" t="e">
        <f t="shared" si="22"/>
        <v>#VALUE!</v>
      </c>
      <c r="U205" s="130" t="e">
        <f t="shared" si="22"/>
        <v>#VALUE!</v>
      </c>
      <c r="V205" s="130" t="e">
        <f t="shared" si="22"/>
        <v>#VALUE!</v>
      </c>
      <c r="W205" s="130" t="e">
        <f t="shared" si="22"/>
        <v>#VALUE!</v>
      </c>
      <c r="X205" s="130" t="e">
        <f t="shared" si="22"/>
        <v>#VALUE!</v>
      </c>
      <c r="Y205" s="130" t="e">
        <f t="shared" si="22"/>
        <v>#VALUE!</v>
      </c>
      <c r="Z205" s="130" t="e">
        <f t="shared" si="22"/>
        <v>#VALUE!</v>
      </c>
      <c r="AA205" s="130" t="e">
        <f t="shared" si="22"/>
        <v>#VALUE!</v>
      </c>
      <c r="AB205" s="130" t="e">
        <f t="shared" si="22"/>
        <v>#VALUE!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>
        <f t="shared" si="23"/>
        <v>9963879.8893489596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13565878.535936849</v>
      </c>
      <c r="BD205" s="130">
        <f t="shared" si="23"/>
        <v>13587997.875936847</v>
      </c>
      <c r="BE205" s="130">
        <f t="shared" si="23"/>
        <v>13565721.947936852</v>
      </c>
      <c r="BF205" s="130">
        <f t="shared" si="23"/>
        <v>13571890.748936849</v>
      </c>
      <c r="BG205" s="130">
        <f t="shared" si="23"/>
        <v>13567247.875936847</v>
      </c>
      <c r="BH205" s="130">
        <f t="shared" si="23"/>
        <v>13569521.947936852</v>
      </c>
      <c r="BI205" s="130">
        <f t="shared" si="23"/>
        <v>13566027.749936849</v>
      </c>
      <c r="BJ205" s="130">
        <f t="shared" si="23"/>
        <v>13586632.749936849</v>
      </c>
      <c r="BK205" s="130">
        <f t="shared" si="23"/>
        <v>13566027.749936849</v>
      </c>
      <c r="BL205" s="130">
        <f t="shared" si="23"/>
        <v>13564171.27993685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-9338980.8666666653</v>
      </c>
      <c r="I207" s="130">
        <f t="shared" si="24"/>
        <v>-9371155.166666666</v>
      </c>
      <c r="J207" s="104">
        <f t="shared" si="24"/>
        <v>-9368724.4666666668</v>
      </c>
      <c r="K207" s="130">
        <f t="shared" si="24"/>
        <v>-9408520.8666666653</v>
      </c>
      <c r="L207" s="130">
        <f t="shared" si="24"/>
        <v>-9372715.166666666</v>
      </c>
      <c r="M207" s="130">
        <f t="shared" si="24"/>
        <v>-9376536.5666666664</v>
      </c>
      <c r="N207" s="130">
        <f t="shared" si="24"/>
        <v>-9364401.5666666664</v>
      </c>
      <c r="O207" s="130">
        <f t="shared" si="24"/>
        <v>-9350426.5666666664</v>
      </c>
      <c r="P207" s="130">
        <f t="shared" si="24"/>
        <v>-9357295.0666666664</v>
      </c>
      <c r="Q207" s="130" t="e">
        <f t="shared" si="24"/>
        <v>#VALUE!</v>
      </c>
      <c r="R207" s="130" t="e">
        <f t="shared" si="24"/>
        <v>#VALUE!</v>
      </c>
      <c r="S207" s="130" t="e">
        <f t="shared" si="24"/>
        <v>#VALUE!</v>
      </c>
      <c r="T207" s="130" t="e">
        <f t="shared" si="24"/>
        <v>#VALUE!</v>
      </c>
      <c r="U207" s="130" t="e">
        <f t="shared" si="24"/>
        <v>#VALUE!</v>
      </c>
      <c r="V207" s="130" t="e">
        <f t="shared" si="24"/>
        <v>#VALUE!</v>
      </c>
      <c r="W207" s="130" t="e">
        <f t="shared" si="24"/>
        <v>#VALUE!</v>
      </c>
      <c r="X207" s="130" t="e">
        <f t="shared" si="24"/>
        <v>#VALUE!</v>
      </c>
      <c r="Y207" s="130" t="e">
        <f t="shared" si="24"/>
        <v>#VALUE!</v>
      </c>
      <c r="Z207" s="130" t="e">
        <f t="shared" si="24"/>
        <v>#VALUE!</v>
      </c>
      <c r="AA207" s="130" t="e">
        <f t="shared" si="24"/>
        <v>#VALUE!</v>
      </c>
      <c r="AB207" s="130" t="e">
        <f t="shared" si="24"/>
        <v>#VALUE!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>
        <f t="shared" si="25"/>
        <v>-10060560.88934896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-13611714.735936848</v>
      </c>
      <c r="BD207" s="130">
        <f t="shared" si="25"/>
        <v>-13633324.075936846</v>
      </c>
      <c r="BE207" s="130">
        <f t="shared" si="25"/>
        <v>-13616745.747936852</v>
      </c>
      <c r="BF207" s="130">
        <f t="shared" si="25"/>
        <v>-13627287.848936848</v>
      </c>
      <c r="BG207" s="130">
        <f t="shared" si="25"/>
        <v>-13612574.075936846</v>
      </c>
      <c r="BH207" s="130">
        <f t="shared" si="25"/>
        <v>-13620545.747936852</v>
      </c>
      <c r="BI207" s="130">
        <f t="shared" si="25"/>
        <v>-13606858.149936849</v>
      </c>
      <c r="BJ207" s="130">
        <f t="shared" si="25"/>
        <v>-13627463.149936849</v>
      </c>
      <c r="BK207" s="130">
        <f t="shared" si="25"/>
        <v>-13606858.149936849</v>
      </c>
      <c r="BL207" s="130">
        <f t="shared" si="25"/>
        <v>-13589550.67993685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-37482834.866666667</v>
      </c>
      <c r="I208" s="130">
        <f t="shared" si="26"/>
        <v>-46853990.033333331</v>
      </c>
      <c r="J208" s="104">
        <f t="shared" si="26"/>
        <v>-56222714.5</v>
      </c>
      <c r="K208" s="130">
        <f t="shared" si="26"/>
        <v>-65631235.366666667</v>
      </c>
      <c r="L208" s="130">
        <f t="shared" si="26"/>
        <v>-75003950.533333331</v>
      </c>
      <c r="M208" s="130">
        <f t="shared" si="26"/>
        <v>-84380487.099999994</v>
      </c>
      <c r="N208" s="130">
        <f t="shared" si="26"/>
        <v>-93744888.666666657</v>
      </c>
      <c r="O208" s="130">
        <f t="shared" si="26"/>
        <v>-103095315.23333332</v>
      </c>
      <c r="P208" s="130">
        <f t="shared" si="26"/>
        <v>-112452610.29999998</v>
      </c>
      <c r="Q208" s="130" t="e">
        <f t="shared" si="26"/>
        <v>#VALUE!</v>
      </c>
      <c r="R208" s="130" t="e">
        <f t="shared" si="26"/>
        <v>#VALUE!</v>
      </c>
      <c r="S208" s="130" t="e">
        <f t="shared" si="26"/>
        <v>#VALUE!</v>
      </c>
      <c r="T208" s="130" t="e">
        <f t="shared" si="26"/>
        <v>#VALUE!</v>
      </c>
      <c r="U208" s="130" t="e">
        <f t="shared" si="26"/>
        <v>#VALUE!</v>
      </c>
      <c r="V208" s="130" t="e">
        <f t="shared" si="26"/>
        <v>#VALUE!</v>
      </c>
      <c r="W208" s="130" t="e">
        <f t="shared" si="26"/>
        <v>#VALUE!</v>
      </c>
      <c r="X208" s="130" t="e">
        <f t="shared" si="26"/>
        <v>#VALUE!</v>
      </c>
      <c r="Y208" s="130" t="e">
        <f t="shared" si="26"/>
        <v>#VALUE!</v>
      </c>
      <c r="Z208" s="130" t="e">
        <f t="shared" si="26"/>
        <v>#VALUE!</v>
      </c>
      <c r="AA208" s="130" t="e">
        <f t="shared" si="26"/>
        <v>#VALUE!</v>
      </c>
      <c r="AB208" s="130" t="e">
        <f t="shared" si="26"/>
        <v>#VALUE!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-112424018.29999998</v>
      </c>
      <c r="E5" s="121" t="e">
        <f>SUM(P35:AA35)</f>
        <v>#VALUE!</v>
      </c>
      <c r="F5" s="121" t="e">
        <f>SUM(AB35:AM35)</f>
        <v>#VALUE!</v>
      </c>
      <c r="G5" s="121" t="e">
        <f>SUM(AN35:AY35)</f>
        <v>#VALUE!</v>
      </c>
      <c r="H5" s="121">
        <f>SUM(AZ35:BK35)</f>
        <v>-163362334.84224221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-121480</v>
      </c>
      <c r="E9" s="121" t="e">
        <f>SUM(P39:AA39)</f>
        <v>#VALUE!</v>
      </c>
      <c r="F9" s="121" t="e">
        <f>SUM(AB39:AM39)</f>
        <v>#VALUE!</v>
      </c>
      <c r="G9" s="121" t="e">
        <f>SUM(AN39:AY39)</f>
        <v>#VALUE!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-295205</v>
      </c>
      <c r="E13" s="121" t="e">
        <f t="shared" si="0"/>
        <v>#VALUE!</v>
      </c>
      <c r="F13" s="121" t="e">
        <f t="shared" si="0"/>
        <v>#VALUE!</v>
      </c>
      <c r="G13" s="121" t="e">
        <f t="shared" si="0"/>
        <v>#VALUE!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-112719223.29999998</v>
      </c>
      <c r="E15" s="121" t="e">
        <f t="shared" si="1"/>
        <v>#VALUE!</v>
      </c>
      <c r="F15" s="121" t="e">
        <f t="shared" si="1"/>
        <v>#VALUE!</v>
      </c>
      <c r="G15" s="121" t="e">
        <f t="shared" si="1"/>
        <v>#VALUE!</v>
      </c>
      <c r="H15" s="121">
        <f t="shared" si="1"/>
        <v>-167155331.84224221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 t="e">
        <f>+D23+C23</f>
        <v>#VALUE!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47328856.700000003</v>
      </c>
      <c r="D23" s="121" t="e">
        <f>SUM(D53:O53)</f>
        <v>#VALUE!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47300264.700000003</v>
      </c>
      <c r="D25" s="121" t="e">
        <f t="shared" ref="D25:H25" si="3">+D23+D20+D15</f>
        <v>#VALUE!</v>
      </c>
      <c r="E25" s="121" t="e">
        <f t="shared" si="3"/>
        <v>#VALUE!</v>
      </c>
      <c r="F25" s="121" t="e">
        <f t="shared" si="3"/>
        <v>#VALUE!</v>
      </c>
      <c r="G25" s="121" t="e">
        <f t="shared" si="3"/>
        <v>#VALUE!</v>
      </c>
      <c r="H25" s="121">
        <f t="shared" si="3"/>
        <v>-167155331.84224221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47300264.700000003</v>
      </c>
      <c r="E27" s="121" t="e">
        <f t="shared" ref="E27:H27" si="4">+D28</f>
        <v>#VALUE!</v>
      </c>
      <c r="F27" s="121" t="e">
        <f t="shared" si="4"/>
        <v>#VALUE!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47300264.700000003</v>
      </c>
      <c r="D28" s="121" t="e">
        <f>+D27+D25</f>
        <v>#VALUE!</v>
      </c>
      <c r="E28" s="121" t="e">
        <f t="shared" ref="E28:H28" si="5">+E27+E25</f>
        <v>#VALUE!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-9338980.8666666653</v>
      </c>
      <c r="H35" s="121">
        <f>'FIN-P&amp;L_CWS'!I207</f>
        <v>-9371155.166666666</v>
      </c>
      <c r="I35" s="121">
        <f>'FIN-P&amp;L_CWS'!J207</f>
        <v>-9368724.4666666668</v>
      </c>
      <c r="J35" s="121">
        <f>'FIN-P&amp;L_CWS'!K207</f>
        <v>-9408520.8666666653</v>
      </c>
      <c r="K35" s="121">
        <f>'FIN-P&amp;L_CWS'!L207</f>
        <v>-9372715.166666666</v>
      </c>
      <c r="L35" s="121">
        <f>'FIN-P&amp;L_CWS'!M207</f>
        <v>-9376536.5666666664</v>
      </c>
      <c r="M35" s="121">
        <f>'FIN-P&amp;L_CWS'!N207</f>
        <v>-9364401.5666666664</v>
      </c>
      <c r="N35" s="121">
        <f>'FIN-P&amp;L_CWS'!O207</f>
        <v>-9350426.5666666664</v>
      </c>
      <c r="O35" s="121">
        <f>'FIN-P&amp;L_CWS'!P207</f>
        <v>-9357295.0666666664</v>
      </c>
      <c r="P35" s="121" t="e">
        <f>'FIN-P&amp;L_CWS'!Q207</f>
        <v>#VALUE!</v>
      </c>
      <c r="Q35" s="121" t="e">
        <f>'FIN-P&amp;L_CWS'!R207</f>
        <v>#VALUE!</v>
      </c>
      <c r="R35" s="121" t="e">
        <f>'FIN-P&amp;L_CWS'!S207</f>
        <v>#VALUE!</v>
      </c>
      <c r="S35" s="121" t="e">
        <f>'FIN-P&amp;L_CWS'!T207</f>
        <v>#VALUE!</v>
      </c>
      <c r="T35" s="121" t="e">
        <f>'FIN-P&amp;L_CWS'!U207</f>
        <v>#VALUE!</v>
      </c>
      <c r="U35" s="121" t="e">
        <f>'FIN-P&amp;L_CWS'!V207</f>
        <v>#VALUE!</v>
      </c>
      <c r="V35" s="121" t="e">
        <f>'FIN-P&amp;L_CWS'!W207</f>
        <v>#VALUE!</v>
      </c>
      <c r="W35" s="121" t="e">
        <f>'FIN-P&amp;L_CWS'!X207</f>
        <v>#VALUE!</v>
      </c>
      <c r="X35" s="121" t="e">
        <f>'FIN-P&amp;L_CWS'!Y207</f>
        <v>#VALUE!</v>
      </c>
      <c r="Y35" s="121" t="e">
        <f>'FIN-P&amp;L_CWS'!Z207</f>
        <v>#VALUE!</v>
      </c>
      <c r="Z35" s="121" t="e">
        <f>'FIN-P&amp;L_CWS'!AA207</f>
        <v>#VALUE!</v>
      </c>
      <c r="AA35" s="121" t="e">
        <f>'FIN-P&amp;L_CWS'!AB207</f>
        <v>#VALUE!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>
        <f>'FIN-P&amp;L_CWS'!AZ207</f>
        <v>-10060560.88934896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-13611714.735936848</v>
      </c>
      <c r="BC35" s="121">
        <f>'FIN-P&amp;L_CWS'!BD207</f>
        <v>-13633324.075936846</v>
      </c>
      <c r="BD35" s="121">
        <f>'FIN-P&amp;L_CWS'!BE207</f>
        <v>-13616745.747936852</v>
      </c>
      <c r="BE35" s="121">
        <f>'FIN-P&amp;L_CWS'!BF207</f>
        <v>-13627287.848936848</v>
      </c>
      <c r="BF35" s="121">
        <f>'FIN-P&amp;L_CWS'!BG207</f>
        <v>-13612574.075936846</v>
      </c>
      <c r="BG35" s="121">
        <f>'FIN-P&amp;L_CWS'!BH207</f>
        <v>-13620545.747936852</v>
      </c>
      <c r="BH35" s="121">
        <f>'FIN-P&amp;L_CWS'!BI207</f>
        <v>-13606858.149936849</v>
      </c>
      <c r="BI35" s="121">
        <f>'FIN-P&amp;L_CWS'!BJ207</f>
        <v>-13627463.149936849</v>
      </c>
      <c r="BJ35" s="121">
        <f>'FIN-P&amp;L_CWS'!BK207</f>
        <v>-13606858.149936849</v>
      </c>
      <c r="BK35" s="121">
        <f>'FIN-P&amp;L_CWS'!BL207</f>
        <v>-13589550.67993685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-259340</v>
      </c>
      <c r="H39" s="121">
        <f>'REV-AR_CWS'!H20*-1</f>
        <v>-39810</v>
      </c>
      <c r="I39" s="121">
        <f>'REV-AR_CWS'!I20*-1</f>
        <v>-37310</v>
      </c>
      <c r="J39" s="121">
        <f>'REV-AR_CWS'!J20*-1</f>
        <v>77120</v>
      </c>
      <c r="K39" s="121">
        <f>'REV-AR_CWS'!K20*-1</f>
        <v>-39810</v>
      </c>
      <c r="L39" s="121">
        <f>'REV-AR_CWS'!L20*-1</f>
        <v>79620</v>
      </c>
      <c r="M39" s="121">
        <f>'REV-AR_CWS'!M20*-1</f>
        <v>0</v>
      </c>
      <c r="N39" s="121">
        <f>'REV-AR_CWS'!N20*-1</f>
        <v>0</v>
      </c>
      <c r="O39" s="121">
        <f>'REV-AR_CWS'!O20*-1</f>
        <v>98050</v>
      </c>
      <c r="P39" s="121" t="e">
        <f>'REV-AR_CWS'!P20*-1</f>
        <v>#VALUE!</v>
      </c>
      <c r="Q39" s="121" t="e">
        <f>'REV-AR_CWS'!Q20*-1</f>
        <v>#VALUE!</v>
      </c>
      <c r="R39" s="121" t="e">
        <f>'REV-AR_CWS'!R20*-1</f>
        <v>#VALUE!</v>
      </c>
      <c r="S39" s="121" t="e">
        <f>'REV-AR_CWS'!S20*-1</f>
        <v>#VALUE!</v>
      </c>
      <c r="T39" s="121" t="e">
        <f>'REV-AR_CWS'!T20*-1</f>
        <v>#VALUE!</v>
      </c>
      <c r="U39" s="121" t="e">
        <f>'REV-AR_CWS'!U20*-1</f>
        <v>#VALUE!</v>
      </c>
      <c r="V39" s="121" t="e">
        <f>'REV-AR_CWS'!V20*-1</f>
        <v>#VALUE!</v>
      </c>
      <c r="W39" s="121" t="e">
        <f>'REV-AR_CWS'!W20*-1</f>
        <v>#VALUE!</v>
      </c>
      <c r="X39" s="121" t="e">
        <f>'REV-AR_CWS'!X20*-1</f>
        <v>#VALUE!</v>
      </c>
      <c r="Y39" s="121" t="e">
        <f>'REV-AR_CWS'!Y20*-1</f>
        <v>#VALUE!</v>
      </c>
      <c r="Z39" s="121" t="e">
        <f>'REV-AR_CWS'!Z20*-1</f>
        <v>#VALUE!</v>
      </c>
      <c r="AA39" s="121" t="e">
        <f>'REV-AR_CWS'!AA20*-1</f>
        <v>#VALUE!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>
        <f>'REV-AR_CWS'!AO20*-1</f>
        <v>-119455</v>
      </c>
      <c r="AP39" s="121">
        <f>'REV-AR_CWS'!AP20*-1</f>
        <v>-37604.5</v>
      </c>
      <c r="AQ39" s="121">
        <f>'REV-AR_CWS'!AQ20*-1</f>
        <v>-478</v>
      </c>
      <c r="AR39" s="121">
        <f>'REV-AR_CWS'!AR20*-1</f>
        <v>-37572.5</v>
      </c>
      <c r="AS39" s="121">
        <f>'REV-AR_CWS'!AS20*-1</f>
        <v>-37775</v>
      </c>
      <c r="AT39" s="121">
        <f>'REV-AR_CWS'!AT20*-1</f>
        <v>75347.5</v>
      </c>
      <c r="AU39" s="121">
        <f>'REV-AR_CWS'!AU20*-1</f>
        <v>-37572.5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119525</v>
      </c>
      <c r="AZ39" s="121">
        <f>'REV-AR_CWS'!AZ20*-1</f>
        <v>-39097.5</v>
      </c>
      <c r="BA39" s="121">
        <f>'REV-AR_CWS'!BA20*-1</f>
        <v>-141965</v>
      </c>
      <c r="BB39" s="121">
        <f>'REV-AR_CWS'!BB20*-1</f>
        <v>-42579.5</v>
      </c>
      <c r="BC39" s="121">
        <f>'REV-AR_CWS'!BC20*-1</f>
        <v>-478</v>
      </c>
      <c r="BD39" s="121">
        <f>'REV-AR_CWS'!BD20*-1</f>
        <v>-49422.5</v>
      </c>
      <c r="BE39" s="121">
        <f>'REV-AR_CWS'!BE20*-1</f>
        <v>-42872.5</v>
      </c>
      <c r="BF39" s="121">
        <f>'REV-AR_CWS'!BF20*-1</f>
        <v>92295</v>
      </c>
      <c r="BG39" s="121">
        <f>'REV-AR_CWS'!BG20*-1</f>
        <v>-49422.5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142035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-269698.33333333337</v>
      </c>
      <c r="H43" s="121">
        <f t="shared" si="6"/>
        <v>-50168.333333333336</v>
      </c>
      <c r="I43" s="121">
        <f t="shared" si="6"/>
        <v>-11668.333333333336</v>
      </c>
      <c r="J43" s="121">
        <f t="shared" si="6"/>
        <v>66761.666666666672</v>
      </c>
      <c r="K43" s="121">
        <f t="shared" si="6"/>
        <v>-14168.333333333336</v>
      </c>
      <c r="L43" s="121">
        <f t="shared" si="6"/>
        <v>81261.666666666672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-68308.333333333314</v>
      </c>
      <c r="P43" s="121" t="e">
        <f t="shared" si="6"/>
        <v>#VALUE!</v>
      </c>
      <c r="Q43" s="121" t="e">
        <f t="shared" si="6"/>
        <v>#VALUE!</v>
      </c>
      <c r="R43" s="121" t="e">
        <f t="shared" si="6"/>
        <v>#VALUE!</v>
      </c>
      <c r="S43" s="121" t="e">
        <f t="shared" si="6"/>
        <v>#VALUE!</v>
      </c>
      <c r="T43" s="121" t="e">
        <f t="shared" si="6"/>
        <v>#VALUE!</v>
      </c>
      <c r="U43" s="121" t="e">
        <f t="shared" si="6"/>
        <v>#VALUE!</v>
      </c>
      <c r="V43" s="121" t="e">
        <f t="shared" si="6"/>
        <v>#VALUE!</v>
      </c>
      <c r="W43" s="121" t="e">
        <f t="shared" si="6"/>
        <v>#VALUE!</v>
      </c>
      <c r="X43" s="121" t="e">
        <f t="shared" si="6"/>
        <v>#VALUE!</v>
      </c>
      <c r="Y43" s="121" t="e">
        <f t="shared" si="6"/>
        <v>#VALUE!</v>
      </c>
      <c r="Z43" s="121" t="e">
        <f t="shared" si="6"/>
        <v>#VALUE!</v>
      </c>
      <c r="AA43" s="121" t="e">
        <f t="shared" si="6"/>
        <v>#VALUE!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>
        <f t="shared" si="6"/>
        <v>-224616.66666666669</v>
      </c>
      <c r="AP43" s="121">
        <f t="shared" si="6"/>
        <v>-35846.166666666657</v>
      </c>
      <c r="AQ43" s="121">
        <f t="shared" si="6"/>
        <v>-51207.666666666664</v>
      </c>
      <c r="AR43" s="121">
        <f t="shared" si="6"/>
        <v>-88302.166666666657</v>
      </c>
      <c r="AS43" s="121">
        <f t="shared" si="6"/>
        <v>68959.333333333343</v>
      </c>
      <c r="AT43" s="121">
        <f t="shared" si="6"/>
        <v>24617.833333333328</v>
      </c>
      <c r="AU43" s="121">
        <f t="shared" si="6"/>
        <v>69161.833333333343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103787.33333333333</v>
      </c>
      <c r="AZ43" s="121">
        <f t="shared" si="6"/>
        <v>-241167.56666666659</v>
      </c>
      <c r="BA43" s="121">
        <f t="shared" si="6"/>
        <v>-239059.06666666674</v>
      </c>
      <c r="BB43" s="121">
        <f t="shared" si="6"/>
        <v>-40821.166666666832</v>
      </c>
      <c r="BC43" s="121">
        <f t="shared" si="6"/>
        <v>-53832.066666666571</v>
      </c>
      <c r="BD43" s="121">
        <f t="shared" si="6"/>
        <v>-94903.366666666727</v>
      </c>
      <c r="BE43" s="121">
        <f t="shared" si="6"/>
        <v>61237.43333333332</v>
      </c>
      <c r="BF43" s="121">
        <f t="shared" si="6"/>
        <v>38940.933333333465</v>
      </c>
      <c r="BG43" s="121">
        <f t="shared" si="6"/>
        <v>54687.433333333371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-3532991.0666666683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-9608679.1999999993</v>
      </c>
      <c r="H45" s="121">
        <f t="shared" si="7"/>
        <v>-9421323.5</v>
      </c>
      <c r="I45" s="121">
        <f t="shared" si="7"/>
        <v>-9380392.8000000007</v>
      </c>
      <c r="J45" s="121">
        <f t="shared" si="7"/>
        <v>-9341759.1999999993</v>
      </c>
      <c r="K45" s="121">
        <f t="shared" si="7"/>
        <v>-9386883.5</v>
      </c>
      <c r="L45" s="121">
        <f t="shared" si="7"/>
        <v>-9295274.9000000004</v>
      </c>
      <c r="M45" s="121">
        <f t="shared" si="7"/>
        <v>-9362759.9000000004</v>
      </c>
      <c r="N45" s="121">
        <f t="shared" si="7"/>
        <v>-9324784.9000000004</v>
      </c>
      <c r="O45" s="121">
        <f t="shared" si="7"/>
        <v>-9425603.4000000004</v>
      </c>
      <c r="P45" s="121" t="e">
        <f t="shared" si="7"/>
        <v>#VALUE!</v>
      </c>
      <c r="Q45" s="121" t="e">
        <f t="shared" si="7"/>
        <v>#VALUE!</v>
      </c>
      <c r="R45" s="121" t="e">
        <f t="shared" si="7"/>
        <v>#VALUE!</v>
      </c>
      <c r="S45" s="121" t="e">
        <f t="shared" si="7"/>
        <v>#VALUE!</v>
      </c>
      <c r="T45" s="121" t="e">
        <f t="shared" si="7"/>
        <v>#VALUE!</v>
      </c>
      <c r="U45" s="121" t="e">
        <f t="shared" si="7"/>
        <v>#VALUE!</v>
      </c>
      <c r="V45" s="121" t="e">
        <f t="shared" si="7"/>
        <v>#VALUE!</v>
      </c>
      <c r="W45" s="121" t="e">
        <f t="shared" si="7"/>
        <v>#VALUE!</v>
      </c>
      <c r="X45" s="121" t="e">
        <f t="shared" si="7"/>
        <v>#VALUE!</v>
      </c>
      <c r="Y45" s="121" t="e">
        <f t="shared" si="7"/>
        <v>#VALUE!</v>
      </c>
      <c r="Z45" s="121" t="e">
        <f t="shared" si="7"/>
        <v>#VALUE!</v>
      </c>
      <c r="AA45" s="121" t="e">
        <f t="shared" si="7"/>
        <v>#VALUE!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>
        <f t="shared" si="8"/>
        <v>-9956773.5560156256</v>
      </c>
      <c r="AZ45" s="121">
        <f t="shared" si="8"/>
        <v>-13839623.621603517</v>
      </c>
      <c r="BA45" s="121">
        <f t="shared" si="8"/>
        <v>-13850015.491603516</v>
      </c>
      <c r="BB45" s="121">
        <f t="shared" si="8"/>
        <v>-13652535.902603514</v>
      </c>
      <c r="BC45" s="121">
        <f t="shared" si="8"/>
        <v>-13687156.142603513</v>
      </c>
      <c r="BD45" s="121">
        <f t="shared" si="8"/>
        <v>-13711649.114603519</v>
      </c>
      <c r="BE45" s="121">
        <f t="shared" si="8"/>
        <v>-13566050.415603515</v>
      </c>
      <c r="BF45" s="121">
        <f t="shared" si="8"/>
        <v>-13573633.142603513</v>
      </c>
      <c r="BG45" s="121">
        <f t="shared" si="8"/>
        <v>-13565858.314603519</v>
      </c>
      <c r="BH45" s="121">
        <f t="shared" si="8"/>
        <v>-13512927.316603515</v>
      </c>
      <c r="BI45" s="121">
        <f t="shared" si="8"/>
        <v>-13625704.816603515</v>
      </c>
      <c r="BJ45" s="121">
        <f t="shared" si="8"/>
        <v>-13447635.816603515</v>
      </c>
      <c r="BK45" s="121">
        <f t="shared" si="8"/>
        <v>-17122541.746603519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47328856.700000003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56091855.200000018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 t="e">
        <f>'FIN-VALUE_CWS'!N13</f>
        <v>#VALUE!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47300264.700000003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-9618679.1999999993</v>
      </c>
      <c r="H55" s="121">
        <f t="shared" si="10"/>
        <v>46670531.700000018</v>
      </c>
      <c r="I55" s="121">
        <f t="shared" si="10"/>
        <v>-9380392.8000000007</v>
      </c>
      <c r="J55" s="121">
        <f t="shared" si="10"/>
        <v>-9341759.1999999993</v>
      </c>
      <c r="K55" s="121">
        <f t="shared" si="10"/>
        <v>-9386883.5</v>
      </c>
      <c r="L55" s="121">
        <f t="shared" si="10"/>
        <v>-9295274.9000000004</v>
      </c>
      <c r="M55" s="121">
        <f t="shared" si="10"/>
        <v>-9362759.9000000004</v>
      </c>
      <c r="N55" s="121" t="e">
        <f t="shared" si="10"/>
        <v>#VALUE!</v>
      </c>
      <c r="O55" s="121">
        <f t="shared" si="10"/>
        <v>-9425603.4000000004</v>
      </c>
      <c r="P55" s="121" t="e">
        <f t="shared" si="10"/>
        <v>#VALUE!</v>
      </c>
      <c r="Q55" s="121" t="e">
        <f t="shared" si="10"/>
        <v>#VALUE!</v>
      </c>
      <c r="R55" s="121" t="e">
        <f t="shared" si="10"/>
        <v>#VALUE!</v>
      </c>
      <c r="S55" s="121" t="e">
        <f t="shared" si="10"/>
        <v>#VALUE!</v>
      </c>
      <c r="T55" s="121" t="e">
        <f t="shared" si="10"/>
        <v>#VALUE!</v>
      </c>
      <c r="U55" s="121" t="e">
        <f t="shared" si="10"/>
        <v>#VALUE!</v>
      </c>
      <c r="V55" s="121" t="e">
        <f t="shared" si="10"/>
        <v>#VALUE!</v>
      </c>
      <c r="W55" s="121" t="e">
        <f t="shared" si="10"/>
        <v>#VALUE!</v>
      </c>
      <c r="X55" s="121" t="e">
        <f t="shared" si="10"/>
        <v>#VALUE!</v>
      </c>
      <c r="Y55" s="121" t="e">
        <f t="shared" si="10"/>
        <v>#VALUE!</v>
      </c>
      <c r="Z55" s="121" t="e">
        <f t="shared" si="10"/>
        <v>#VALUE!</v>
      </c>
      <c r="AA55" s="121" t="e">
        <f t="shared" si="10"/>
        <v>#VALUE!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>
        <f t="shared" si="10"/>
        <v>-9956773.5560156256</v>
      </c>
      <c r="AZ55" s="121">
        <f t="shared" si="10"/>
        <v>-13839623.621603517</v>
      </c>
      <c r="BA55" s="121">
        <f t="shared" si="10"/>
        <v>-13850015.491603516</v>
      </c>
      <c r="BB55" s="121">
        <f t="shared" si="10"/>
        <v>-13652535.902603514</v>
      </c>
      <c r="BC55" s="121">
        <f t="shared" si="10"/>
        <v>-13687156.142603513</v>
      </c>
      <c r="BD55" s="121">
        <f t="shared" si="10"/>
        <v>-13711649.114603519</v>
      </c>
      <c r="BE55" s="121">
        <f t="shared" si="10"/>
        <v>-13566050.415603515</v>
      </c>
      <c r="BF55" s="121">
        <f t="shared" si="10"/>
        <v>-13573633.142603513</v>
      </c>
      <c r="BG55" s="121">
        <f t="shared" si="10"/>
        <v>-13565858.314603519</v>
      </c>
      <c r="BH55" s="121">
        <f t="shared" si="10"/>
        <v>-13512927.316603515</v>
      </c>
      <c r="BI55" s="121">
        <f t="shared" si="10"/>
        <v>-13625704.816603515</v>
      </c>
      <c r="BJ55" s="121">
        <f t="shared" si="10"/>
        <v>-13447635.816603515</v>
      </c>
      <c r="BK55" s="121">
        <f t="shared" si="10"/>
        <v>-17122541.746603519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47300264.700000003</v>
      </c>
      <c r="E57" s="121">
        <f t="shared" si="11"/>
        <v>37869040.700000003</v>
      </c>
      <c r="F57" s="121">
        <f t="shared" si="11"/>
        <v>28473216.700000003</v>
      </c>
      <c r="G57" s="121">
        <f t="shared" si="11"/>
        <v>19040002.700000003</v>
      </c>
      <c r="H57" s="121">
        <f t="shared" si="11"/>
        <v>9421323.5000000037</v>
      </c>
      <c r="I57" s="121">
        <f t="shared" si="11"/>
        <v>56091855.200000018</v>
      </c>
      <c r="J57" s="121">
        <f t="shared" si="11"/>
        <v>46711462.400000021</v>
      </c>
      <c r="K57" s="121">
        <f t="shared" si="11"/>
        <v>37369703.200000018</v>
      </c>
      <c r="L57" s="121">
        <f t="shared" si="11"/>
        <v>27982819.700000018</v>
      </c>
      <c r="M57" s="121">
        <f t="shared" si="11"/>
        <v>18687544.800000019</v>
      </c>
      <c r="N57" s="121">
        <f t="shared" si="11"/>
        <v>9324784.900000019</v>
      </c>
      <c r="O57" s="121" t="e">
        <f t="shared" si="11"/>
        <v>#VALUE!</v>
      </c>
      <c r="P57" s="121" t="e">
        <f t="shared" si="11"/>
        <v>#VALUE!</v>
      </c>
      <c r="Q57" s="121" t="e">
        <f t="shared" si="11"/>
        <v>#VALUE!</v>
      </c>
      <c r="R57" s="121" t="e">
        <f t="shared" si="11"/>
        <v>#VALUE!</v>
      </c>
      <c r="S57" s="121" t="e">
        <f t="shared" si="11"/>
        <v>#VALUE!</v>
      </c>
      <c r="T57" s="121" t="e">
        <f t="shared" si="11"/>
        <v>#VALUE!</v>
      </c>
      <c r="U57" s="121" t="e">
        <f t="shared" si="11"/>
        <v>#VALUE!</v>
      </c>
      <c r="V57" s="121" t="e">
        <f t="shared" si="11"/>
        <v>#VALUE!</v>
      </c>
      <c r="W57" s="121" t="e">
        <f t="shared" si="11"/>
        <v>#VALUE!</v>
      </c>
      <c r="X57" s="121" t="e">
        <f t="shared" si="11"/>
        <v>#VALUE!</v>
      </c>
      <c r="Y57" s="121" t="e">
        <f t="shared" si="11"/>
        <v>#VALUE!</v>
      </c>
      <c r="Z57" s="121" t="e">
        <f t="shared" si="11"/>
        <v>#VALUE!</v>
      </c>
      <c r="AA57" s="121" t="e">
        <f t="shared" si="11"/>
        <v>#VALUE!</v>
      </c>
      <c r="AB57" s="121" t="e">
        <f t="shared" si="11"/>
        <v>#VALUE!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47300264.700000003</v>
      </c>
      <c r="D58" s="121">
        <f t="shared" ref="D58:AI58" si="13">D57+D55</f>
        <v>37869040.700000003</v>
      </c>
      <c r="E58" s="121">
        <f t="shared" si="13"/>
        <v>28473216.700000003</v>
      </c>
      <c r="F58" s="121">
        <f t="shared" si="13"/>
        <v>19040002.700000003</v>
      </c>
      <c r="G58" s="121">
        <f t="shared" si="13"/>
        <v>9421323.5000000037</v>
      </c>
      <c r="H58" s="121">
        <f t="shared" si="13"/>
        <v>56091855.200000018</v>
      </c>
      <c r="I58" s="121">
        <f t="shared" si="13"/>
        <v>46711462.400000021</v>
      </c>
      <c r="J58" s="121">
        <f t="shared" si="13"/>
        <v>37369703.200000018</v>
      </c>
      <c r="K58" s="121">
        <f t="shared" si="13"/>
        <v>27982819.700000018</v>
      </c>
      <c r="L58" s="121">
        <f t="shared" si="13"/>
        <v>18687544.800000019</v>
      </c>
      <c r="M58" s="121">
        <f t="shared" si="13"/>
        <v>9324784.900000019</v>
      </c>
      <c r="N58" s="121" t="e">
        <f t="shared" si="13"/>
        <v>#VALUE!</v>
      </c>
      <c r="O58" s="121" t="e">
        <f t="shared" si="13"/>
        <v>#VALUE!</v>
      </c>
      <c r="P58" s="121" t="e">
        <f t="shared" si="13"/>
        <v>#VALUE!</v>
      </c>
      <c r="Q58" s="121" t="e">
        <f t="shared" si="13"/>
        <v>#VALUE!</v>
      </c>
      <c r="R58" s="121" t="e">
        <f t="shared" si="13"/>
        <v>#VALUE!</v>
      </c>
      <c r="S58" s="121" t="e">
        <f t="shared" si="13"/>
        <v>#VALUE!</v>
      </c>
      <c r="T58" s="121" t="e">
        <f t="shared" si="13"/>
        <v>#VALUE!</v>
      </c>
      <c r="U58" s="121" t="e">
        <f t="shared" si="13"/>
        <v>#VALUE!</v>
      </c>
      <c r="V58" s="121" t="e">
        <f t="shared" si="13"/>
        <v>#VALUE!</v>
      </c>
      <c r="W58" s="121" t="e">
        <f t="shared" si="13"/>
        <v>#VALUE!</v>
      </c>
      <c r="X58" s="121" t="e">
        <f t="shared" si="13"/>
        <v>#VALUE!</v>
      </c>
      <c r="Y58" s="121" t="e">
        <f t="shared" si="13"/>
        <v>#VALUE!</v>
      </c>
      <c r="Z58" s="121" t="e">
        <f t="shared" si="13"/>
        <v>#VALUE!</v>
      </c>
      <c r="AA58" s="121" t="e">
        <f t="shared" si="13"/>
        <v>#VALUE!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47328856.700000003</v>
      </c>
      <c r="D60" s="130">
        <f t="shared" ref="D60:AI60" si="15">D53+C60</f>
        <v>47328856.700000003</v>
      </c>
      <c r="E60" s="130">
        <f t="shared" si="15"/>
        <v>47328856.700000003</v>
      </c>
      <c r="F60" s="130">
        <f t="shared" si="15"/>
        <v>47328856.700000003</v>
      </c>
      <c r="G60" s="130">
        <f t="shared" si="15"/>
        <v>47328856.700000003</v>
      </c>
      <c r="H60" s="130">
        <f t="shared" si="15"/>
        <v>103420711.90000002</v>
      </c>
      <c r="I60" s="130">
        <f t="shared" si="15"/>
        <v>103420711.90000002</v>
      </c>
      <c r="J60" s="130">
        <f t="shared" si="15"/>
        <v>103420711.90000002</v>
      </c>
      <c r="K60" s="130">
        <f t="shared" si="15"/>
        <v>103420711.90000002</v>
      </c>
      <c r="L60" s="130">
        <f t="shared" si="15"/>
        <v>103420711.90000002</v>
      </c>
      <c r="M60" s="130">
        <f t="shared" si="15"/>
        <v>103420711.90000002</v>
      </c>
      <c r="N60" s="130" t="e">
        <f t="shared" si="15"/>
        <v>#VALUE!</v>
      </c>
      <c r="O60" s="130" t="e">
        <f t="shared" si="15"/>
        <v>#VALUE!</v>
      </c>
      <c r="P60" s="130" t="e">
        <f t="shared" si="15"/>
        <v>#VALUE!</v>
      </c>
      <c r="Q60" s="130" t="e">
        <f t="shared" si="15"/>
        <v>#VALUE!</v>
      </c>
      <c r="R60" s="130" t="e">
        <f t="shared" si="15"/>
        <v>#VALUE!</v>
      </c>
      <c r="S60" s="130" t="e">
        <f t="shared" si="15"/>
        <v>#VALUE!</v>
      </c>
      <c r="T60" s="130" t="e">
        <f t="shared" si="15"/>
        <v>#VALUE!</v>
      </c>
      <c r="U60" s="130" t="e">
        <f t="shared" si="15"/>
        <v>#VALUE!</v>
      </c>
      <c r="V60" s="130" t="e">
        <f t="shared" si="15"/>
        <v>#VALUE!</v>
      </c>
      <c r="W60" s="130" t="e">
        <f t="shared" si="15"/>
        <v>#VALUE!</v>
      </c>
      <c r="X60" s="130" t="e">
        <f t="shared" si="15"/>
        <v>#VALUE!</v>
      </c>
      <c r="Y60" s="130" t="e">
        <f t="shared" si="15"/>
        <v>#VALUE!</v>
      </c>
      <c r="Z60" s="130" t="e">
        <f t="shared" si="15"/>
        <v>#VALUE!</v>
      </c>
      <c r="AA60" s="130" t="e">
        <f t="shared" si="15"/>
        <v>#VALUE!</v>
      </c>
      <c r="AB60" s="130" t="e">
        <f t="shared" si="15"/>
        <v>#VALUE!</v>
      </c>
      <c r="AC60" s="130" t="e">
        <f t="shared" si="15"/>
        <v>#VALUE!</v>
      </c>
      <c r="AD60" s="130" t="e">
        <f t="shared" si="15"/>
        <v>#VALUE!</v>
      </c>
      <c r="AE60" s="130" t="e">
        <f t="shared" si="15"/>
        <v>#VALUE!</v>
      </c>
      <c r="AF60" s="130" t="e">
        <f t="shared" si="15"/>
        <v>#VALUE!</v>
      </c>
      <c r="AG60" s="130" t="e">
        <f t="shared" si="15"/>
        <v>#VALUE!</v>
      </c>
      <c r="AH60" s="130" t="e">
        <f t="shared" si="15"/>
        <v>#VALUE!</v>
      </c>
      <c r="AI60" s="130" t="e">
        <f t="shared" si="15"/>
        <v>#VALUE!</v>
      </c>
      <c r="AJ60" s="130" t="e">
        <f t="shared" ref="AJ60:BK60" si="16">AJ53+AI60</f>
        <v>#VALUE!</v>
      </c>
      <c r="AK60" s="130" t="e">
        <f t="shared" si="16"/>
        <v>#VALUE!</v>
      </c>
      <c r="AL60" s="130" t="e">
        <f t="shared" si="16"/>
        <v>#VALUE!</v>
      </c>
      <c r="AM60" s="130" t="e">
        <f t="shared" si="16"/>
        <v>#VALUE!</v>
      </c>
      <c r="AN60" s="130" t="e">
        <f t="shared" si="16"/>
        <v>#VALUE!</v>
      </c>
      <c r="AO60" s="130" t="e">
        <f t="shared" si="16"/>
        <v>#VALUE!</v>
      </c>
      <c r="AP60" s="130" t="e">
        <f t="shared" si="16"/>
        <v>#VALUE!</v>
      </c>
      <c r="AQ60" s="130" t="e">
        <f t="shared" si="16"/>
        <v>#VALUE!</v>
      </c>
      <c r="AR60" s="130" t="e">
        <f t="shared" si="16"/>
        <v>#VALUE!</v>
      </c>
      <c r="AS60" s="130" t="e">
        <f t="shared" si="16"/>
        <v>#VALUE!</v>
      </c>
      <c r="AT60" s="130" t="e">
        <f t="shared" si="16"/>
        <v>#VALUE!</v>
      </c>
      <c r="AU60" s="130" t="e">
        <f t="shared" si="16"/>
        <v>#VALUE!</v>
      </c>
      <c r="AV60" s="130" t="e">
        <f t="shared" si="16"/>
        <v>#VALUE!</v>
      </c>
      <c r="AW60" s="130" t="e">
        <f t="shared" si="16"/>
        <v>#VALUE!</v>
      </c>
      <c r="AX60" s="130" t="e">
        <f t="shared" si="16"/>
        <v>#VALUE!</v>
      </c>
      <c r="AY60" s="130" t="e">
        <f t="shared" si="16"/>
        <v>#VALUE!</v>
      </c>
      <c r="AZ60" s="130" t="e">
        <f t="shared" si="16"/>
        <v>#VALUE!</v>
      </c>
      <c r="BA60" s="130" t="e">
        <f t="shared" si="16"/>
        <v>#VALUE!</v>
      </c>
      <c r="BB60" s="130" t="e">
        <f t="shared" si="16"/>
        <v>#VALUE!</v>
      </c>
      <c r="BC60" s="130" t="e">
        <f t="shared" si="16"/>
        <v>#VALUE!</v>
      </c>
      <c r="BD60" s="130" t="e">
        <f t="shared" si="16"/>
        <v>#VALUE!</v>
      </c>
      <c r="BE60" s="130" t="e">
        <f t="shared" si="16"/>
        <v>#VALUE!</v>
      </c>
      <c r="BF60" s="130" t="e">
        <f t="shared" si="16"/>
        <v>#VALUE!</v>
      </c>
      <c r="BG60" s="130" t="e">
        <f t="shared" si="16"/>
        <v>#VALUE!</v>
      </c>
      <c r="BH60" s="130" t="e">
        <f t="shared" si="16"/>
        <v>#VALUE!</v>
      </c>
      <c r="BI60" s="130" t="e">
        <f t="shared" si="16"/>
        <v>#VALUE!</v>
      </c>
      <c r="BJ60" s="130" t="e">
        <f t="shared" si="16"/>
        <v>#VALUE!</v>
      </c>
      <c r="BK60" s="130" t="e">
        <f t="shared" si="16"/>
        <v>#VALUE!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-9618679.1999999993</v>
      </c>
      <c r="H67" s="121">
        <f t="shared" si="17"/>
        <v>-9421323.5</v>
      </c>
      <c r="I67" s="121">
        <f t="shared" si="17"/>
        <v>-9380392.8000000007</v>
      </c>
      <c r="J67" s="121">
        <f t="shared" si="17"/>
        <v>-9341759.1999999993</v>
      </c>
      <c r="K67" s="121">
        <f t="shared" si="17"/>
        <v>-9386883.5</v>
      </c>
      <c r="L67" s="121">
        <f t="shared" si="17"/>
        <v>-9295274.9000000004</v>
      </c>
      <c r="M67" s="121">
        <f t="shared" si="17"/>
        <v>-9362759.9000000004</v>
      </c>
      <c r="N67" s="121">
        <f t="shared" si="17"/>
        <v>-9324784.9000000004</v>
      </c>
      <c r="O67" s="121">
        <f t="shared" si="17"/>
        <v>-9425603.4000000004</v>
      </c>
      <c r="P67" s="121" t="e">
        <f t="shared" si="17"/>
        <v>#VALUE!</v>
      </c>
      <c r="Q67" s="121" t="e">
        <f t="shared" si="17"/>
        <v>#VALUE!</v>
      </c>
      <c r="R67" s="121" t="e">
        <f t="shared" si="17"/>
        <v>#VALUE!</v>
      </c>
      <c r="S67" s="121" t="e">
        <f t="shared" si="17"/>
        <v>#VALUE!</v>
      </c>
      <c r="T67" s="121" t="e">
        <f t="shared" si="17"/>
        <v>#VALUE!</v>
      </c>
      <c r="U67" s="121" t="e">
        <f t="shared" si="17"/>
        <v>#VALUE!</v>
      </c>
      <c r="V67" s="121" t="e">
        <f t="shared" si="17"/>
        <v>#VALUE!</v>
      </c>
      <c r="W67" s="121" t="e">
        <f t="shared" si="17"/>
        <v>#VALUE!</v>
      </c>
      <c r="X67" s="121" t="e">
        <f t="shared" si="17"/>
        <v>#VALUE!</v>
      </c>
      <c r="Y67" s="121" t="e">
        <f t="shared" si="17"/>
        <v>#VALUE!</v>
      </c>
      <c r="Z67" s="121" t="e">
        <f t="shared" si="17"/>
        <v>#VALUE!</v>
      </c>
      <c r="AA67" s="121" t="e">
        <f t="shared" si="17"/>
        <v>#VALUE!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>
        <f t="shared" si="17"/>
        <v>-9956773.5560156256</v>
      </c>
      <c r="AZ67" s="121">
        <f t="shared" si="17"/>
        <v>-13839623.621603517</v>
      </c>
      <c r="BA67" s="121">
        <f t="shared" si="17"/>
        <v>-13850015.491603516</v>
      </c>
      <c r="BB67" s="121">
        <f t="shared" si="17"/>
        <v>-13652535.902603514</v>
      </c>
      <c r="BC67" s="121">
        <f t="shared" si="17"/>
        <v>-13687156.142603513</v>
      </c>
      <c r="BD67" s="121">
        <f t="shared" si="17"/>
        <v>-13711649.114603519</v>
      </c>
      <c r="BE67" s="121">
        <f t="shared" si="17"/>
        <v>-13566050.415603515</v>
      </c>
      <c r="BF67" s="121">
        <f t="shared" si="17"/>
        <v>-13573633.142603513</v>
      </c>
      <c r="BG67" s="121">
        <f t="shared" si="17"/>
        <v>-13565858.314603519</v>
      </c>
      <c r="BH67" s="121">
        <f t="shared" si="17"/>
        <v>-13512927.316603515</v>
      </c>
      <c r="BI67" s="121">
        <f t="shared" si="17"/>
        <v>-13625704.816603515</v>
      </c>
      <c r="BJ67" s="121">
        <f t="shared" si="17"/>
        <v>-13447635.816603515</v>
      </c>
      <c r="BK67" s="121">
        <f t="shared" si="17"/>
        <v>-17122541.746603519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-37907533.200000003</v>
      </c>
      <c r="I69" s="121">
        <f t="shared" si="18"/>
        <v>-47328856.700000003</v>
      </c>
      <c r="J69" s="121">
        <f t="shared" si="18"/>
        <v>-56709249.5</v>
      </c>
      <c r="K69" s="121">
        <f t="shared" si="18"/>
        <v>-66051008.700000003</v>
      </c>
      <c r="L69" s="121">
        <f t="shared" si="18"/>
        <v>-75437892.200000003</v>
      </c>
      <c r="M69" s="121">
        <f t="shared" si="18"/>
        <v>-84733167.100000009</v>
      </c>
      <c r="N69" s="121">
        <f t="shared" si="18"/>
        <v>-94095927.000000015</v>
      </c>
      <c r="O69" s="121">
        <f t="shared" si="18"/>
        <v>-103420711.90000002</v>
      </c>
      <c r="P69" s="121">
        <f t="shared" si="18"/>
        <v>-112846315.30000003</v>
      </c>
      <c r="Q69" s="121" t="e">
        <f t="shared" si="18"/>
        <v>#VALUE!</v>
      </c>
      <c r="R69" s="121" t="e">
        <f t="shared" si="18"/>
        <v>#VALUE!</v>
      </c>
      <c r="S69" s="121" t="e">
        <f t="shared" si="18"/>
        <v>#VALUE!</v>
      </c>
      <c r="T69" s="121" t="e">
        <f t="shared" si="18"/>
        <v>#VALUE!</v>
      </c>
      <c r="U69" s="121" t="e">
        <f t="shared" si="18"/>
        <v>#VALUE!</v>
      </c>
      <c r="V69" s="121" t="e">
        <f t="shared" si="18"/>
        <v>#VALUE!</v>
      </c>
      <c r="W69" s="121" t="e">
        <f t="shared" si="18"/>
        <v>#VALUE!</v>
      </c>
      <c r="X69" s="121" t="e">
        <f t="shared" si="18"/>
        <v>#VALUE!</v>
      </c>
      <c r="Y69" s="121" t="e">
        <f t="shared" si="18"/>
        <v>#VALUE!</v>
      </c>
      <c r="Z69" s="121" t="e">
        <f t="shared" si="18"/>
        <v>#VALUE!</v>
      </c>
      <c r="AA69" s="121" t="e">
        <f t="shared" si="18"/>
        <v>#VALUE!</v>
      </c>
      <c r="AB69" s="121" t="e">
        <f t="shared" si="18"/>
        <v>#VALUE!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-37907533.200000003</v>
      </c>
      <c r="H70" s="121">
        <f t="shared" si="20"/>
        <v>-47328856.700000003</v>
      </c>
      <c r="I70" s="121">
        <f t="shared" si="20"/>
        <v>-56709249.5</v>
      </c>
      <c r="J70" s="121">
        <f t="shared" si="20"/>
        <v>-66051008.700000003</v>
      </c>
      <c r="K70" s="121">
        <f t="shared" si="20"/>
        <v>-75437892.200000003</v>
      </c>
      <c r="L70" s="121">
        <f t="shared" si="20"/>
        <v>-84733167.100000009</v>
      </c>
      <c r="M70" s="121">
        <f t="shared" si="20"/>
        <v>-94095927.000000015</v>
      </c>
      <c r="N70" s="121">
        <f t="shared" si="20"/>
        <v>-103420711.90000002</v>
      </c>
      <c r="O70" s="121">
        <f t="shared" si="20"/>
        <v>-112846315.30000003</v>
      </c>
      <c r="P70" s="121" t="e">
        <f t="shared" si="20"/>
        <v>#VALUE!</v>
      </c>
      <c r="Q70" s="121" t="e">
        <f t="shared" si="20"/>
        <v>#VALUE!</v>
      </c>
      <c r="R70" s="121" t="e">
        <f t="shared" si="20"/>
        <v>#VALUE!</v>
      </c>
      <c r="S70" s="121" t="e">
        <f t="shared" si="20"/>
        <v>#VALUE!</v>
      </c>
      <c r="T70" s="121" t="e">
        <f t="shared" si="20"/>
        <v>#VALUE!</v>
      </c>
      <c r="U70" s="121" t="e">
        <f t="shared" si="20"/>
        <v>#VALUE!</v>
      </c>
      <c r="V70" s="121" t="e">
        <f t="shared" si="20"/>
        <v>#VALUE!</v>
      </c>
      <c r="W70" s="121" t="e">
        <f t="shared" si="20"/>
        <v>#VALUE!</v>
      </c>
      <c r="X70" s="121" t="e">
        <f t="shared" si="20"/>
        <v>#VALUE!</v>
      </c>
      <c r="Y70" s="121" t="e">
        <f t="shared" si="20"/>
        <v>#VALUE!</v>
      </c>
      <c r="Z70" s="121" t="e">
        <f t="shared" si="20"/>
        <v>#VALUE!</v>
      </c>
      <c r="AA70" s="121" t="e">
        <f t="shared" si="20"/>
        <v>#VALUE!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47300264.700000003</v>
      </c>
      <c r="E7" s="121" t="e">
        <f>P50</f>
        <v>#VALUE!</v>
      </c>
      <c r="F7" s="121" t="e">
        <f>AB50</f>
        <v>#VALUE!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121480</v>
      </c>
      <c r="F8" s="121" t="e">
        <f>AB51</f>
        <v>#VALUE!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47300264.700000003</v>
      </c>
      <c r="E10" s="121" t="e">
        <f>P53</f>
        <v>#VALUE!</v>
      </c>
      <c r="F10" s="121" t="e">
        <f>AB53</f>
        <v>#VALUE!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47300264.700000003</v>
      </c>
      <c r="E17" s="121" t="e">
        <f>E15+E10</f>
        <v>#VALUE!</v>
      </c>
      <c r="F17" s="121" t="e">
        <f>F15+F10</f>
        <v>#VALUE!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47328856.700000003</v>
      </c>
      <c r="E34" s="121" t="e">
        <f>P77</f>
        <v>#VALUE!</v>
      </c>
      <c r="F34" s="121" t="e">
        <f>AB77</f>
        <v>#VALUE!</v>
      </c>
      <c r="G34" s="121" t="e">
        <f>AN77</f>
        <v>#VALUE!</v>
      </c>
      <c r="H34" s="121" t="e">
        <f>AZ77</f>
        <v>#VALUE!</v>
      </c>
      <c r="I34" s="121" t="e">
        <f>BL77</f>
        <v>#VALUE!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-103095315.23333332</v>
      </c>
      <c r="F35" s="121" t="e">
        <f>AB78</f>
        <v>#VALUE!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-9357295.0666666664</v>
      </c>
      <c r="F36" s="121" t="e">
        <f>AB79</f>
        <v>#VALUE!</v>
      </c>
      <c r="G36" s="121" t="e">
        <f>AN79</f>
        <v>#VALUE!</v>
      </c>
      <c r="H36" s="121">
        <f>AZ79</f>
        <v>-10060560.88934896</v>
      </c>
      <c r="I36" s="121">
        <f>BL79</f>
        <v>-13589550.67993685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47300264.700000003</v>
      </c>
      <c r="E37" s="121" t="e">
        <f>P80</f>
        <v>#VALUE!</v>
      </c>
      <c r="F37" s="121" t="e">
        <f>AB80</f>
        <v>#VALUE!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47300264.700000003</v>
      </c>
      <c r="E39" s="121" t="e">
        <f>E37+E31</f>
        <v>#VALUE!</v>
      </c>
      <c r="F39" s="121" t="e">
        <f>F37+F31</f>
        <v>#VALUE!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47300264.700000003</v>
      </c>
      <c r="E50" s="121">
        <f>IF($D42="Y",'FIN-CASHFLOW_CWS'!D58,'FIN-CASHFLOW_CWS'!D70)</f>
        <v>37869040.700000003</v>
      </c>
      <c r="F50" s="121">
        <f>IF($D42="Y",'FIN-CASHFLOW_CWS'!E58,'FIN-CASHFLOW_CWS'!E70)</f>
        <v>28473216.700000003</v>
      </c>
      <c r="G50" s="121">
        <f>IF($D42="Y",'FIN-CASHFLOW_CWS'!F58,'FIN-CASHFLOW_CWS'!F70)</f>
        <v>19040002.700000003</v>
      </c>
      <c r="H50" s="121">
        <f>IF($D42="Y",'FIN-CASHFLOW_CWS'!G58,'FIN-CASHFLOW_CWS'!G70)</f>
        <v>9421323.5000000037</v>
      </c>
      <c r="I50" s="121">
        <f>IF($D42="Y",'FIN-CASHFLOW_CWS'!H58,'FIN-CASHFLOW_CWS'!H70)</f>
        <v>56091855.200000018</v>
      </c>
      <c r="J50" s="121">
        <f>IF($D42="Y",'FIN-CASHFLOW_CWS'!I58,'FIN-CASHFLOW_CWS'!I70)</f>
        <v>46711462.400000021</v>
      </c>
      <c r="K50" s="121">
        <f>IF($D42="Y",'FIN-CASHFLOW_CWS'!J58,'FIN-CASHFLOW_CWS'!J70)</f>
        <v>37369703.200000018</v>
      </c>
      <c r="L50" s="121">
        <f>IF($D42="Y",'FIN-CASHFLOW_CWS'!K58,'FIN-CASHFLOW_CWS'!K70)</f>
        <v>27982819.700000018</v>
      </c>
      <c r="M50" s="121">
        <f>IF($D42="Y",'FIN-CASHFLOW_CWS'!L58,'FIN-CASHFLOW_CWS'!L70)</f>
        <v>18687544.800000019</v>
      </c>
      <c r="N50" s="121">
        <f>IF($D42="Y",'FIN-CASHFLOW_CWS'!M58,'FIN-CASHFLOW_CWS'!M70)</f>
        <v>9324784.900000019</v>
      </c>
      <c r="O50" s="121" t="e">
        <f>IF($D42="Y",'FIN-CASHFLOW_CWS'!N58,'FIN-CASHFLOW_CWS'!N70)</f>
        <v>#VALUE!</v>
      </c>
      <c r="P50" s="121" t="e">
        <f>IF($D42="Y",'FIN-CASHFLOW_CWS'!O58,'FIN-CASHFLOW_CWS'!O70)</f>
        <v>#VALUE!</v>
      </c>
      <c r="Q50" s="121" t="e">
        <f>IF($D42="Y",'FIN-CASHFLOW_CWS'!P58,'FIN-CASHFLOW_CWS'!P70)</f>
        <v>#VALUE!</v>
      </c>
      <c r="R50" s="121" t="e">
        <f>IF($D42="Y",'FIN-CASHFLOW_CWS'!Q58,'FIN-CASHFLOW_CWS'!Q70)</f>
        <v>#VALUE!</v>
      </c>
      <c r="S50" s="121" t="e">
        <f>IF($D42="Y",'FIN-CASHFLOW_CWS'!R58,'FIN-CASHFLOW_CWS'!R70)</f>
        <v>#VALUE!</v>
      </c>
      <c r="T50" s="121" t="e">
        <f>IF($D42="Y",'FIN-CASHFLOW_CWS'!S58,'FIN-CASHFLOW_CWS'!S70)</f>
        <v>#VALUE!</v>
      </c>
      <c r="U50" s="121" t="e">
        <f>IF($D42="Y",'FIN-CASHFLOW_CWS'!T58,'FIN-CASHFLOW_CWS'!T70)</f>
        <v>#VALUE!</v>
      </c>
      <c r="V50" s="121" t="e">
        <f>IF($D42="Y",'FIN-CASHFLOW_CWS'!U58,'FIN-CASHFLOW_CWS'!U70)</f>
        <v>#VALUE!</v>
      </c>
      <c r="W50" s="121" t="e">
        <f>IF($D42="Y",'FIN-CASHFLOW_CWS'!V58,'FIN-CASHFLOW_CWS'!V70)</f>
        <v>#VALUE!</v>
      </c>
      <c r="X50" s="121" t="e">
        <f>IF($D42="Y",'FIN-CASHFLOW_CWS'!W58,'FIN-CASHFLOW_CWS'!W70)</f>
        <v>#VALUE!</v>
      </c>
      <c r="Y50" s="121" t="e">
        <f>IF($D42="Y",'FIN-CASHFLOW_CWS'!X58,'FIN-CASHFLOW_CWS'!X70)</f>
        <v>#VALUE!</v>
      </c>
      <c r="Z50" s="121" t="e">
        <f>IF($D42="Y",'FIN-CASHFLOW_CWS'!Y58,'FIN-CASHFLOW_CWS'!Y70)</f>
        <v>#VALUE!</v>
      </c>
      <c r="AA50" s="121" t="e">
        <f>IF($D42="Y",'FIN-CASHFLOW_CWS'!Z58,'FIN-CASHFLOW_CWS'!Z70)</f>
        <v>#VALUE!</v>
      </c>
      <c r="AB50" s="121" t="e">
        <f>IF($D42="Y",'FIN-CASHFLOW_CWS'!AA58,'FIN-CASHFLOW_CWS'!AA70)</f>
        <v>#VALUE!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259340</v>
      </c>
      <c r="I51" s="121">
        <f>'REV-AR_CWS'!H19</f>
        <v>299150</v>
      </c>
      <c r="J51" s="121">
        <f>'REV-AR_CWS'!I19</f>
        <v>336460</v>
      </c>
      <c r="K51" s="121">
        <f>'REV-AR_CWS'!J19</f>
        <v>259340</v>
      </c>
      <c r="L51" s="121">
        <f>'REV-AR_CWS'!K19</f>
        <v>299150</v>
      </c>
      <c r="M51" s="121">
        <f>'REV-AR_CWS'!L19</f>
        <v>219530</v>
      </c>
      <c r="N51" s="121">
        <f>'REV-AR_CWS'!M19</f>
        <v>219530</v>
      </c>
      <c r="O51" s="121">
        <f>'REV-AR_CWS'!N19</f>
        <v>219530</v>
      </c>
      <c r="P51" s="121">
        <f>'REV-AR_CWS'!O19</f>
        <v>121480</v>
      </c>
      <c r="Q51" s="121" t="e">
        <f>'REV-AR_CWS'!P19</f>
        <v>#VALUE!</v>
      </c>
      <c r="R51" s="121" t="e">
        <f>'REV-AR_CWS'!Q19</f>
        <v>#VALUE!</v>
      </c>
      <c r="S51" s="121" t="e">
        <f>'REV-AR_CWS'!R19</f>
        <v>#VALUE!</v>
      </c>
      <c r="T51" s="121" t="e">
        <f>'REV-AR_CWS'!S19</f>
        <v>#VALUE!</v>
      </c>
      <c r="U51" s="121" t="e">
        <f>'REV-AR_CWS'!T19</f>
        <v>#VALUE!</v>
      </c>
      <c r="V51" s="121" t="e">
        <f>'REV-AR_CWS'!U19</f>
        <v>#VALUE!</v>
      </c>
      <c r="W51" s="121" t="e">
        <f>'REV-AR_CWS'!V19</f>
        <v>#VALUE!</v>
      </c>
      <c r="X51" s="121" t="e">
        <f>'REV-AR_CWS'!W19</f>
        <v>#VALUE!</v>
      </c>
      <c r="Y51" s="121" t="e">
        <f>'REV-AR_CWS'!X19</f>
        <v>#VALUE!</v>
      </c>
      <c r="Z51" s="121" t="e">
        <f>'REV-AR_CWS'!Y19</f>
        <v>#VALUE!</v>
      </c>
      <c r="AA51" s="121" t="e">
        <f>'REV-AR_CWS'!Z19</f>
        <v>#VALUE!</v>
      </c>
      <c r="AB51" s="121" t="e">
        <f>'REV-AR_CWS'!AA19</f>
        <v>#VALUE!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47300264.700000003</v>
      </c>
      <c r="E53" s="121">
        <f>SUM(E50:E52)</f>
        <v>37929040.700000003</v>
      </c>
      <c r="F53" s="121">
        <f t="shared" ref="F53:BL53" si="3">SUM(F50:F52)</f>
        <v>28605216.700000003</v>
      </c>
      <c r="G53" s="121">
        <f t="shared" si="3"/>
        <v>19256002.700000003</v>
      </c>
      <c r="H53" s="121">
        <f t="shared" si="3"/>
        <v>9896663.5000000037</v>
      </c>
      <c r="I53" s="121">
        <f t="shared" si="3"/>
        <v>56607005.200000018</v>
      </c>
      <c r="J53" s="121">
        <f t="shared" si="3"/>
        <v>47227922.400000021</v>
      </c>
      <c r="K53" s="121">
        <f t="shared" si="3"/>
        <v>37797043.200000018</v>
      </c>
      <c r="L53" s="121">
        <f t="shared" si="3"/>
        <v>28425969.700000018</v>
      </c>
      <c r="M53" s="121">
        <f t="shared" si="3"/>
        <v>19027074.800000019</v>
      </c>
      <c r="N53" s="121">
        <f t="shared" si="3"/>
        <v>9808314.900000019</v>
      </c>
      <c r="O53" s="121" t="e">
        <f t="shared" si="3"/>
        <v>#VALUE!</v>
      </c>
      <c r="P53" s="121" t="e">
        <f t="shared" si="3"/>
        <v>#VALUE!</v>
      </c>
      <c r="Q53" s="121" t="e">
        <f t="shared" si="3"/>
        <v>#VALUE!</v>
      </c>
      <c r="R53" s="121" t="e">
        <f t="shared" si="3"/>
        <v>#VALUE!</v>
      </c>
      <c r="S53" s="121" t="e">
        <f t="shared" si="3"/>
        <v>#VALUE!</v>
      </c>
      <c r="T53" s="121" t="e">
        <f t="shared" si="3"/>
        <v>#VALUE!</v>
      </c>
      <c r="U53" s="121" t="e">
        <f t="shared" si="3"/>
        <v>#VALUE!</v>
      </c>
      <c r="V53" s="121" t="e">
        <f t="shared" si="3"/>
        <v>#VALUE!</v>
      </c>
      <c r="W53" s="121" t="e">
        <f t="shared" si="3"/>
        <v>#VALUE!</v>
      </c>
      <c r="X53" s="121" t="e">
        <f t="shared" si="3"/>
        <v>#VALUE!</v>
      </c>
      <c r="Y53" s="121" t="e">
        <f t="shared" si="3"/>
        <v>#VALUE!</v>
      </c>
      <c r="Z53" s="121" t="e">
        <f t="shared" si="3"/>
        <v>#VALUE!</v>
      </c>
      <c r="AA53" s="121" t="e">
        <f t="shared" si="3"/>
        <v>#VALUE!</v>
      </c>
      <c r="AB53" s="121" t="e">
        <f t="shared" si="3"/>
        <v>#VALUE!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47300264.700000003</v>
      </c>
      <c r="E60" s="121">
        <f t="shared" si="5"/>
        <v>37971324.033333339</v>
      </c>
      <c r="F60" s="121">
        <f t="shared" si="5"/>
        <v>28681691.700000003</v>
      </c>
      <c r="G60" s="121">
        <f t="shared" si="5"/>
        <v>19341002.700000003</v>
      </c>
      <c r="H60" s="121">
        <f t="shared" si="5"/>
        <v>9990021.8333333377</v>
      </c>
      <c r="I60" s="121">
        <f t="shared" si="5"/>
        <v>56698721.866666682</v>
      </c>
      <c r="J60" s="121">
        <f t="shared" si="5"/>
        <v>47317997.400000021</v>
      </c>
      <c r="K60" s="121">
        <f t="shared" si="5"/>
        <v>37885476.533333354</v>
      </c>
      <c r="L60" s="121">
        <f t="shared" si="5"/>
        <v>28512761.366666686</v>
      </c>
      <c r="M60" s="121">
        <f t="shared" si="5"/>
        <v>19112224.800000019</v>
      </c>
      <c r="N60" s="121">
        <f t="shared" si="5"/>
        <v>9891823.233333353</v>
      </c>
      <c r="O60" s="121" t="e">
        <f t="shared" si="5"/>
        <v>#VALUE!</v>
      </c>
      <c r="P60" s="121" t="e">
        <f t="shared" si="5"/>
        <v>#VALUE!</v>
      </c>
      <c r="Q60" s="121" t="e">
        <f t="shared" si="5"/>
        <v>#VALUE!</v>
      </c>
      <c r="R60" s="121" t="e">
        <f t="shared" si="5"/>
        <v>#VALUE!</v>
      </c>
      <c r="S60" s="121" t="e">
        <f t="shared" si="5"/>
        <v>#VALUE!</v>
      </c>
      <c r="T60" s="121" t="e">
        <f t="shared" si="5"/>
        <v>#VALUE!</v>
      </c>
      <c r="U60" s="121" t="e">
        <f t="shared" si="5"/>
        <v>#VALUE!</v>
      </c>
      <c r="V60" s="121" t="e">
        <f t="shared" si="5"/>
        <v>#VALUE!</v>
      </c>
      <c r="W60" s="121" t="e">
        <f t="shared" si="5"/>
        <v>#VALUE!</v>
      </c>
      <c r="X60" s="121" t="e">
        <f t="shared" si="5"/>
        <v>#VALUE!</v>
      </c>
      <c r="Y60" s="121" t="e">
        <f t="shared" si="5"/>
        <v>#VALUE!</v>
      </c>
      <c r="Z60" s="121" t="e">
        <f t="shared" si="5"/>
        <v>#VALUE!</v>
      </c>
      <c r="AA60" s="121" t="e">
        <f t="shared" si="5"/>
        <v>#VALUE!</v>
      </c>
      <c r="AB60" s="121" t="e">
        <f t="shared" si="5"/>
        <v>#VALUE!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47328856.700000003</v>
      </c>
      <c r="E77" s="121">
        <f>IF($D42="Y",'FIN-CASHFLOW_CWS'!D60,'FIN-CASHFLOW_CWS'!D65)</f>
        <v>47328856.700000003</v>
      </c>
      <c r="F77" s="121">
        <f>IF($D42="Y",'FIN-CASHFLOW_CWS'!E60,'FIN-CASHFLOW_CWS'!E65)</f>
        <v>47328856.700000003</v>
      </c>
      <c r="G77" s="121">
        <f>IF($D42="Y",'FIN-CASHFLOW_CWS'!F60,'FIN-CASHFLOW_CWS'!F65)</f>
        <v>47328856.700000003</v>
      </c>
      <c r="H77" s="121">
        <f>IF($D42="Y",'FIN-CASHFLOW_CWS'!G60,'FIN-CASHFLOW_CWS'!G65)</f>
        <v>47328856.700000003</v>
      </c>
      <c r="I77" s="121">
        <f>IF($D42="Y",'FIN-CASHFLOW_CWS'!H60,'FIN-CASHFLOW_CWS'!H65)</f>
        <v>103420711.90000002</v>
      </c>
      <c r="J77" s="121">
        <f>IF($D42="Y",'FIN-CASHFLOW_CWS'!I60,'FIN-CASHFLOW_CWS'!I65)</f>
        <v>103420711.90000002</v>
      </c>
      <c r="K77" s="121">
        <f>IF($D42="Y",'FIN-CASHFLOW_CWS'!J60,'FIN-CASHFLOW_CWS'!J65)</f>
        <v>103420711.90000002</v>
      </c>
      <c r="L77" s="121">
        <f>IF($D42="Y",'FIN-CASHFLOW_CWS'!K60,'FIN-CASHFLOW_CWS'!K65)</f>
        <v>103420711.90000002</v>
      </c>
      <c r="M77" s="121">
        <f>IF($D42="Y",'FIN-CASHFLOW_CWS'!L60,'FIN-CASHFLOW_CWS'!L65)</f>
        <v>103420711.90000002</v>
      </c>
      <c r="N77" s="121">
        <f>IF($D42="Y",'FIN-CASHFLOW_CWS'!M60,'FIN-CASHFLOW_CWS'!M65)</f>
        <v>103420711.90000002</v>
      </c>
      <c r="O77" s="121" t="e">
        <f>IF($D42="Y",'FIN-CASHFLOW_CWS'!N60,'FIN-CASHFLOW_CWS'!N65)</f>
        <v>#VALUE!</v>
      </c>
      <c r="P77" s="121" t="e">
        <f>IF($D42="Y",'FIN-CASHFLOW_CWS'!O60,'FIN-CASHFLOW_CWS'!O65)</f>
        <v>#VALUE!</v>
      </c>
      <c r="Q77" s="121" t="e">
        <f>IF($D42="Y",'FIN-CASHFLOW_CWS'!P60,'FIN-CASHFLOW_CWS'!P65)</f>
        <v>#VALUE!</v>
      </c>
      <c r="R77" s="121" t="e">
        <f>IF($D42="Y",'FIN-CASHFLOW_CWS'!Q60,'FIN-CASHFLOW_CWS'!Q65)</f>
        <v>#VALUE!</v>
      </c>
      <c r="S77" s="121" t="e">
        <f>IF($D42="Y",'FIN-CASHFLOW_CWS'!R60,'FIN-CASHFLOW_CWS'!R65)</f>
        <v>#VALUE!</v>
      </c>
      <c r="T77" s="121" t="e">
        <f>IF($D42="Y",'FIN-CASHFLOW_CWS'!S60,'FIN-CASHFLOW_CWS'!S65)</f>
        <v>#VALUE!</v>
      </c>
      <c r="U77" s="121" t="e">
        <f>IF($D42="Y",'FIN-CASHFLOW_CWS'!T60,'FIN-CASHFLOW_CWS'!T65)</f>
        <v>#VALUE!</v>
      </c>
      <c r="V77" s="121" t="e">
        <f>IF($D42="Y",'FIN-CASHFLOW_CWS'!U60,'FIN-CASHFLOW_CWS'!U65)</f>
        <v>#VALUE!</v>
      </c>
      <c r="W77" s="121" t="e">
        <f>IF($D42="Y",'FIN-CASHFLOW_CWS'!V60,'FIN-CASHFLOW_CWS'!V65)</f>
        <v>#VALUE!</v>
      </c>
      <c r="X77" s="121" t="e">
        <f>IF($D42="Y",'FIN-CASHFLOW_CWS'!W60,'FIN-CASHFLOW_CWS'!W65)</f>
        <v>#VALUE!</v>
      </c>
      <c r="Y77" s="121" t="e">
        <f>IF($D42="Y",'FIN-CASHFLOW_CWS'!X60,'FIN-CASHFLOW_CWS'!X65)</f>
        <v>#VALUE!</v>
      </c>
      <c r="Z77" s="121" t="e">
        <f>IF($D42="Y",'FIN-CASHFLOW_CWS'!Y60,'FIN-CASHFLOW_CWS'!Y65)</f>
        <v>#VALUE!</v>
      </c>
      <c r="AA77" s="121" t="e">
        <f>IF($D42="Y",'FIN-CASHFLOW_CWS'!Z60,'FIN-CASHFLOW_CWS'!Z65)</f>
        <v>#VALUE!</v>
      </c>
      <c r="AB77" s="121" t="e">
        <f>IF($D42="Y",'FIN-CASHFLOW_CWS'!AA60,'FIN-CASHFLOW_CWS'!AA65)</f>
        <v>#VALUE!</v>
      </c>
      <c r="AC77" s="121" t="e">
        <f>IF($D42="Y",'FIN-CASHFLOW_CWS'!AB60,'FIN-CASHFLOW_CWS'!AB65)</f>
        <v>#VALUE!</v>
      </c>
      <c r="AD77" s="121" t="e">
        <f>IF($D42="Y",'FIN-CASHFLOW_CWS'!AC60,'FIN-CASHFLOW_CWS'!AC65)</f>
        <v>#VALUE!</v>
      </c>
      <c r="AE77" s="121" t="e">
        <f>IF($D42="Y",'FIN-CASHFLOW_CWS'!AD60,'FIN-CASHFLOW_CWS'!AD65)</f>
        <v>#VALUE!</v>
      </c>
      <c r="AF77" s="121" t="e">
        <f>IF($D42="Y",'FIN-CASHFLOW_CWS'!AE60,'FIN-CASHFLOW_CWS'!AE65)</f>
        <v>#VALUE!</v>
      </c>
      <c r="AG77" s="121" t="e">
        <f>IF($D42="Y",'FIN-CASHFLOW_CWS'!AF60,'FIN-CASHFLOW_CWS'!AF65)</f>
        <v>#VALUE!</v>
      </c>
      <c r="AH77" s="121" t="e">
        <f>IF($D42="Y",'FIN-CASHFLOW_CWS'!AG60,'FIN-CASHFLOW_CWS'!AG65)</f>
        <v>#VALUE!</v>
      </c>
      <c r="AI77" s="121" t="e">
        <f>IF($D42="Y",'FIN-CASHFLOW_CWS'!AH60,'FIN-CASHFLOW_CWS'!AH65)</f>
        <v>#VALUE!</v>
      </c>
      <c r="AJ77" s="121" t="e">
        <f>IF($D42="Y",'FIN-CASHFLOW_CWS'!AI60,'FIN-CASHFLOW_CWS'!AI65)</f>
        <v>#VALUE!</v>
      </c>
      <c r="AK77" s="121" t="e">
        <f>IF($D42="Y",'FIN-CASHFLOW_CWS'!AJ60,'FIN-CASHFLOW_CWS'!AJ65)</f>
        <v>#VALUE!</v>
      </c>
      <c r="AL77" s="121" t="e">
        <f>IF($D42="Y",'FIN-CASHFLOW_CWS'!AK60,'FIN-CASHFLOW_CWS'!AK65)</f>
        <v>#VALUE!</v>
      </c>
      <c r="AM77" s="121" t="e">
        <f>IF($D42="Y",'FIN-CASHFLOW_CWS'!AL60,'FIN-CASHFLOW_CWS'!AL65)</f>
        <v>#VALUE!</v>
      </c>
      <c r="AN77" s="121" t="e">
        <f>IF($D42="Y",'FIN-CASHFLOW_CWS'!AM60,'FIN-CASHFLOW_CWS'!AM65)</f>
        <v>#VALUE!</v>
      </c>
      <c r="AO77" s="121" t="e">
        <f>IF($D42="Y",'FIN-CASHFLOW_CWS'!AN60,'FIN-CASHFLOW_CWS'!AN65)</f>
        <v>#VALUE!</v>
      </c>
      <c r="AP77" s="121" t="e">
        <f>IF($D42="Y",'FIN-CASHFLOW_CWS'!AO60,'FIN-CASHFLOW_CWS'!AO65)</f>
        <v>#VALUE!</v>
      </c>
      <c r="AQ77" s="121" t="e">
        <f>IF($D42="Y",'FIN-CASHFLOW_CWS'!AP60,'FIN-CASHFLOW_CWS'!AP65)</f>
        <v>#VALUE!</v>
      </c>
      <c r="AR77" s="121" t="e">
        <f>IF($D42="Y",'FIN-CASHFLOW_CWS'!AQ60,'FIN-CASHFLOW_CWS'!AQ65)</f>
        <v>#VALUE!</v>
      </c>
      <c r="AS77" s="121" t="e">
        <f>IF($D42="Y",'FIN-CASHFLOW_CWS'!AR60,'FIN-CASHFLOW_CWS'!AR65)</f>
        <v>#VALUE!</v>
      </c>
      <c r="AT77" s="121" t="e">
        <f>IF($D42="Y",'FIN-CASHFLOW_CWS'!AS60,'FIN-CASHFLOW_CWS'!AS65)</f>
        <v>#VALUE!</v>
      </c>
      <c r="AU77" s="121" t="e">
        <f>IF($D42="Y",'FIN-CASHFLOW_CWS'!AT60,'FIN-CASHFLOW_CWS'!AT65)</f>
        <v>#VALUE!</v>
      </c>
      <c r="AV77" s="121" t="e">
        <f>IF($D42="Y",'FIN-CASHFLOW_CWS'!AU60,'FIN-CASHFLOW_CWS'!AU65)</f>
        <v>#VALUE!</v>
      </c>
      <c r="AW77" s="121" t="e">
        <f>IF($D42="Y",'FIN-CASHFLOW_CWS'!AV60,'FIN-CASHFLOW_CWS'!AV65)</f>
        <v>#VALUE!</v>
      </c>
      <c r="AX77" s="121" t="e">
        <f>IF($D42="Y",'FIN-CASHFLOW_CWS'!AW60,'FIN-CASHFLOW_CWS'!AW65)</f>
        <v>#VALUE!</v>
      </c>
      <c r="AY77" s="121" t="e">
        <f>IF($D42="Y",'FIN-CASHFLOW_CWS'!AX60,'FIN-CASHFLOW_CWS'!AX65)</f>
        <v>#VALUE!</v>
      </c>
      <c r="AZ77" s="121" t="e">
        <f>IF($D42="Y",'FIN-CASHFLOW_CWS'!AY60,'FIN-CASHFLOW_CWS'!AY65)</f>
        <v>#VALUE!</v>
      </c>
      <c r="BA77" s="121" t="e">
        <f>IF($D42="Y",'FIN-CASHFLOW_CWS'!AZ60,'FIN-CASHFLOW_CWS'!AZ65)</f>
        <v>#VALUE!</v>
      </c>
      <c r="BB77" s="121" t="e">
        <f>IF($D42="Y",'FIN-CASHFLOW_CWS'!BA60,'FIN-CASHFLOW_CWS'!BA65)</f>
        <v>#VALUE!</v>
      </c>
      <c r="BC77" s="121" t="e">
        <f>IF($D42="Y",'FIN-CASHFLOW_CWS'!BB60,'FIN-CASHFLOW_CWS'!BB65)</f>
        <v>#VALUE!</v>
      </c>
      <c r="BD77" s="121" t="e">
        <f>IF($D42="Y",'FIN-CASHFLOW_CWS'!BC60,'FIN-CASHFLOW_CWS'!BC65)</f>
        <v>#VALUE!</v>
      </c>
      <c r="BE77" s="121" t="e">
        <f>IF($D42="Y",'FIN-CASHFLOW_CWS'!BD60,'FIN-CASHFLOW_CWS'!BD65)</f>
        <v>#VALUE!</v>
      </c>
      <c r="BF77" s="121" t="e">
        <f>IF($D42="Y",'FIN-CASHFLOW_CWS'!BE60,'FIN-CASHFLOW_CWS'!BE65)</f>
        <v>#VALUE!</v>
      </c>
      <c r="BG77" s="121" t="e">
        <f>IF($D42="Y",'FIN-CASHFLOW_CWS'!BF60,'FIN-CASHFLOW_CWS'!BF65)</f>
        <v>#VALUE!</v>
      </c>
      <c r="BH77" s="121" t="e">
        <f>IF($D42="Y",'FIN-CASHFLOW_CWS'!BG60,'FIN-CASHFLOW_CWS'!BG65)</f>
        <v>#VALUE!</v>
      </c>
      <c r="BI77" s="121" t="e">
        <f>IF($D42="Y",'FIN-CASHFLOW_CWS'!BH60,'FIN-CASHFLOW_CWS'!BH65)</f>
        <v>#VALUE!</v>
      </c>
      <c r="BJ77" s="121" t="e">
        <f>IF($D42="Y",'FIN-CASHFLOW_CWS'!BI60,'FIN-CASHFLOW_CWS'!BI65)</f>
        <v>#VALUE!</v>
      </c>
      <c r="BK77" s="121" t="e">
        <f>IF($D42="Y",'FIN-CASHFLOW_CWS'!BJ60,'FIN-CASHFLOW_CWS'!BJ65)</f>
        <v>#VALUE!</v>
      </c>
      <c r="BL77" s="121" t="e">
        <f>IF($D42="Y",'FIN-CASHFLOW_CWS'!BK60,'FIN-CASHFLOW_CWS'!BK65)</f>
        <v>#VALUE!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-37482834.866666667</v>
      </c>
      <c r="J78" s="121">
        <f t="shared" si="10"/>
        <v>-46853990.033333331</v>
      </c>
      <c r="K78" s="121">
        <f t="shared" si="10"/>
        <v>-56222714.5</v>
      </c>
      <c r="L78" s="121">
        <f t="shared" si="10"/>
        <v>-65631235.366666667</v>
      </c>
      <c r="M78" s="121">
        <f t="shared" si="10"/>
        <v>-75003950.533333331</v>
      </c>
      <c r="N78" s="121">
        <f t="shared" si="10"/>
        <v>-84380487.099999994</v>
      </c>
      <c r="O78" s="121">
        <f t="shared" si="10"/>
        <v>-93744888.666666657</v>
      </c>
      <c r="P78" s="121">
        <f t="shared" si="10"/>
        <v>-103095315.23333332</v>
      </c>
      <c r="Q78" s="121">
        <f t="shared" si="10"/>
        <v>-112452610.29999998</v>
      </c>
      <c r="R78" s="121" t="e">
        <f t="shared" si="10"/>
        <v>#VALUE!</v>
      </c>
      <c r="S78" s="121" t="e">
        <f t="shared" si="10"/>
        <v>#VALUE!</v>
      </c>
      <c r="T78" s="121" t="e">
        <f t="shared" si="10"/>
        <v>#VALUE!</v>
      </c>
      <c r="U78" s="121" t="e">
        <f t="shared" si="10"/>
        <v>#VALUE!</v>
      </c>
      <c r="V78" s="121" t="e">
        <f t="shared" si="10"/>
        <v>#VALUE!</v>
      </c>
      <c r="W78" s="121" t="e">
        <f t="shared" si="10"/>
        <v>#VALUE!</v>
      </c>
      <c r="X78" s="121" t="e">
        <f t="shared" si="10"/>
        <v>#VALUE!</v>
      </c>
      <c r="Y78" s="121" t="e">
        <f t="shared" si="10"/>
        <v>#VALUE!</v>
      </c>
      <c r="Z78" s="121" t="e">
        <f t="shared" si="10"/>
        <v>#VALUE!</v>
      </c>
      <c r="AA78" s="121" t="e">
        <f t="shared" si="10"/>
        <v>#VALUE!</v>
      </c>
      <c r="AB78" s="121" t="e">
        <f t="shared" si="10"/>
        <v>#VALUE!</v>
      </c>
      <c r="AC78" s="121" t="e">
        <f t="shared" si="10"/>
        <v>#VALUE!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-9338980.8666666653</v>
      </c>
      <c r="I79" s="70">
        <f>'FIN-CASHFLOW_CWS'!H35</f>
        <v>-9371155.166666666</v>
      </c>
      <c r="J79" s="70">
        <f>'FIN-CASHFLOW_CWS'!I35</f>
        <v>-9368724.4666666668</v>
      </c>
      <c r="K79" s="70">
        <f>'FIN-CASHFLOW_CWS'!J35</f>
        <v>-9408520.8666666653</v>
      </c>
      <c r="L79" s="70">
        <f>'FIN-CASHFLOW_CWS'!K35</f>
        <v>-9372715.166666666</v>
      </c>
      <c r="M79" s="70">
        <f>'FIN-CASHFLOW_CWS'!L35</f>
        <v>-9376536.5666666664</v>
      </c>
      <c r="N79" s="70">
        <f>'FIN-CASHFLOW_CWS'!M35</f>
        <v>-9364401.5666666664</v>
      </c>
      <c r="O79" s="70">
        <f>'FIN-CASHFLOW_CWS'!N35</f>
        <v>-9350426.5666666664</v>
      </c>
      <c r="P79" s="70">
        <f>'FIN-CASHFLOW_CWS'!O35</f>
        <v>-9357295.0666666664</v>
      </c>
      <c r="Q79" s="70" t="e">
        <f>'FIN-CASHFLOW_CWS'!P35</f>
        <v>#VALUE!</v>
      </c>
      <c r="R79" s="70" t="e">
        <f>'FIN-CASHFLOW_CWS'!Q35</f>
        <v>#VALUE!</v>
      </c>
      <c r="S79" s="70" t="e">
        <f>'FIN-CASHFLOW_CWS'!R35</f>
        <v>#VALUE!</v>
      </c>
      <c r="T79" s="70" t="e">
        <f>'FIN-CASHFLOW_CWS'!S35</f>
        <v>#VALUE!</v>
      </c>
      <c r="U79" s="70" t="e">
        <f>'FIN-CASHFLOW_CWS'!T35</f>
        <v>#VALUE!</v>
      </c>
      <c r="V79" s="70" t="e">
        <f>'FIN-CASHFLOW_CWS'!U35</f>
        <v>#VALUE!</v>
      </c>
      <c r="W79" s="70" t="e">
        <f>'FIN-CASHFLOW_CWS'!V35</f>
        <v>#VALUE!</v>
      </c>
      <c r="X79" s="70" t="e">
        <f>'FIN-CASHFLOW_CWS'!W35</f>
        <v>#VALUE!</v>
      </c>
      <c r="Y79" s="70" t="e">
        <f>'FIN-CASHFLOW_CWS'!X35</f>
        <v>#VALUE!</v>
      </c>
      <c r="Z79" s="70" t="e">
        <f>'FIN-CASHFLOW_CWS'!Y35</f>
        <v>#VALUE!</v>
      </c>
      <c r="AA79" s="70" t="e">
        <f>'FIN-CASHFLOW_CWS'!Z35</f>
        <v>#VALUE!</v>
      </c>
      <c r="AB79" s="70" t="e">
        <f>'FIN-CASHFLOW_CWS'!AA35</f>
        <v>#VALUE!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>
        <f>'FIN-CASHFLOW_CWS'!AY35</f>
        <v>-10060560.88934896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-13611714.735936848</v>
      </c>
      <c r="BD79" s="70">
        <f>'FIN-CASHFLOW_CWS'!BC35</f>
        <v>-13633324.075936846</v>
      </c>
      <c r="BE79" s="70">
        <f>'FIN-CASHFLOW_CWS'!BD35</f>
        <v>-13616745.747936852</v>
      </c>
      <c r="BF79" s="70">
        <f>'FIN-CASHFLOW_CWS'!BE35</f>
        <v>-13627287.848936848</v>
      </c>
      <c r="BG79" s="70">
        <f>'FIN-CASHFLOW_CWS'!BF35</f>
        <v>-13612574.075936846</v>
      </c>
      <c r="BH79" s="70">
        <f>'FIN-CASHFLOW_CWS'!BG35</f>
        <v>-13620545.747936852</v>
      </c>
      <c r="BI79" s="70">
        <f>'FIN-CASHFLOW_CWS'!BH35</f>
        <v>-13606858.149936849</v>
      </c>
      <c r="BJ79" s="70">
        <f>'FIN-CASHFLOW_CWS'!BI35</f>
        <v>-13627463.149936849</v>
      </c>
      <c r="BK79" s="70">
        <f>'FIN-CASHFLOW_CWS'!BJ35</f>
        <v>-13606858.149936849</v>
      </c>
      <c r="BL79" s="70">
        <f>'FIN-CASHFLOW_CWS'!BK35</f>
        <v>-13589550.67993685</v>
      </c>
    </row>
    <row r="80" spans="2:64" x14ac:dyDescent="0.15">
      <c r="B80" s="306" t="s">
        <v>1075</v>
      </c>
      <c r="C80" s="135"/>
      <c r="D80" s="121">
        <f>SUM(D77:D79)</f>
        <v>47300264.700000003</v>
      </c>
      <c r="E80" s="121">
        <f>SUM(E77:E79)</f>
        <v>37911324.033333339</v>
      </c>
      <c r="F80" s="121">
        <f t="shared" ref="F80:BL80" si="11">SUM(F77:F79)</f>
        <v>28549691.700000003</v>
      </c>
      <c r="G80" s="121">
        <f t="shared" si="11"/>
        <v>19185002.700000003</v>
      </c>
      <c r="H80" s="121">
        <f t="shared" si="11"/>
        <v>9846021.8333333377</v>
      </c>
      <c r="I80" s="121">
        <f t="shared" si="11"/>
        <v>56566721.86666669</v>
      </c>
      <c r="J80" s="121">
        <f t="shared" si="11"/>
        <v>47197997.400000021</v>
      </c>
      <c r="K80" s="121">
        <f t="shared" si="11"/>
        <v>37789476.533333354</v>
      </c>
      <c r="L80" s="121">
        <f t="shared" si="11"/>
        <v>28416761.36666669</v>
      </c>
      <c r="M80" s="121">
        <f t="shared" si="11"/>
        <v>19040224.800000023</v>
      </c>
      <c r="N80" s="121">
        <f t="shared" si="11"/>
        <v>9675823.2333333604</v>
      </c>
      <c r="O80" s="121" t="e">
        <f t="shared" si="11"/>
        <v>#VALUE!</v>
      </c>
      <c r="P80" s="121" t="e">
        <f t="shared" si="11"/>
        <v>#VALUE!</v>
      </c>
      <c r="Q80" s="121" t="e">
        <f t="shared" si="11"/>
        <v>#VALUE!</v>
      </c>
      <c r="R80" s="121" t="e">
        <f t="shared" si="11"/>
        <v>#VALUE!</v>
      </c>
      <c r="S80" s="121" t="e">
        <f t="shared" si="11"/>
        <v>#VALUE!</v>
      </c>
      <c r="T80" s="121" t="e">
        <f t="shared" si="11"/>
        <v>#VALUE!</v>
      </c>
      <c r="U80" s="121" t="e">
        <f t="shared" si="11"/>
        <v>#VALUE!</v>
      </c>
      <c r="V80" s="121" t="e">
        <f t="shared" si="11"/>
        <v>#VALUE!</v>
      </c>
      <c r="W80" s="121" t="e">
        <f t="shared" si="11"/>
        <v>#VALUE!</v>
      </c>
      <c r="X80" s="121" t="e">
        <f t="shared" si="11"/>
        <v>#VALUE!</v>
      </c>
      <c r="Y80" s="121" t="e">
        <f t="shared" si="11"/>
        <v>#VALUE!</v>
      </c>
      <c r="Z80" s="121" t="e">
        <f t="shared" si="11"/>
        <v>#VALUE!</v>
      </c>
      <c r="AA80" s="121" t="e">
        <f t="shared" si="11"/>
        <v>#VALUE!</v>
      </c>
      <c r="AB80" s="121" t="e">
        <f t="shared" si="11"/>
        <v>#VALUE!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47300264.700000003</v>
      </c>
      <c r="E82" s="121">
        <f t="shared" si="12"/>
        <v>37971324.033333339</v>
      </c>
      <c r="F82" s="121">
        <f t="shared" si="12"/>
        <v>28681691.700000003</v>
      </c>
      <c r="G82" s="121">
        <f t="shared" si="12"/>
        <v>19341002.700000003</v>
      </c>
      <c r="H82" s="121">
        <f t="shared" si="12"/>
        <v>9990021.8333333377</v>
      </c>
      <c r="I82" s="121">
        <f t="shared" si="12"/>
        <v>56698721.86666669</v>
      </c>
      <c r="J82" s="121">
        <f t="shared" si="12"/>
        <v>47317997.400000021</v>
      </c>
      <c r="K82" s="121">
        <f t="shared" si="12"/>
        <v>37885476.533333354</v>
      </c>
      <c r="L82" s="121">
        <f t="shared" si="12"/>
        <v>28512761.36666669</v>
      </c>
      <c r="M82" s="121">
        <f t="shared" si="12"/>
        <v>19112224.800000023</v>
      </c>
      <c r="N82" s="121">
        <f t="shared" si="12"/>
        <v>9891823.2333333604</v>
      </c>
      <c r="O82" s="121" t="e">
        <f t="shared" si="12"/>
        <v>#VALUE!</v>
      </c>
      <c r="P82" s="121" t="e">
        <f t="shared" si="12"/>
        <v>#VALUE!</v>
      </c>
      <c r="Q82" s="121" t="e">
        <f t="shared" si="12"/>
        <v>#VALUE!</v>
      </c>
      <c r="R82" s="121" t="e">
        <f t="shared" si="12"/>
        <v>#VALUE!</v>
      </c>
      <c r="S82" s="121" t="e">
        <f t="shared" si="12"/>
        <v>#VALUE!</v>
      </c>
      <c r="T82" s="121" t="e">
        <f t="shared" si="12"/>
        <v>#VALUE!</v>
      </c>
      <c r="U82" s="121" t="e">
        <f t="shared" si="12"/>
        <v>#VALUE!</v>
      </c>
      <c r="V82" s="121" t="e">
        <f t="shared" si="12"/>
        <v>#VALUE!</v>
      </c>
      <c r="W82" s="121" t="e">
        <f t="shared" si="12"/>
        <v>#VALUE!</v>
      </c>
      <c r="X82" s="121" t="e">
        <f t="shared" si="12"/>
        <v>#VALUE!</v>
      </c>
      <c r="Y82" s="121" t="e">
        <f t="shared" si="12"/>
        <v>#VALUE!</v>
      </c>
      <c r="Z82" s="121" t="e">
        <f t="shared" si="12"/>
        <v>#VALUE!</v>
      </c>
      <c r="AA82" s="121" t="e">
        <f t="shared" si="12"/>
        <v>#VALUE!</v>
      </c>
      <c r="AB82" s="121" t="e">
        <f t="shared" si="12"/>
        <v>#VALUE!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56091855.200000018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 t="e">
        <f>'FIN-VALUE_CWS'!E35</f>
        <v>#VALUE!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-9618679.1999999993</v>
      </c>
      <c r="H6" s="121">
        <f>'FIN-CASHFLOW_CWS'!H67</f>
        <v>-9421323.5</v>
      </c>
      <c r="I6" s="121">
        <f>'FIN-CASHFLOW_CWS'!I67</f>
        <v>-9380392.8000000007</v>
      </c>
      <c r="J6" s="121">
        <f>'FIN-CASHFLOW_CWS'!J67</f>
        <v>-9341759.1999999993</v>
      </c>
      <c r="K6" s="121">
        <f>'FIN-CASHFLOW_CWS'!K67</f>
        <v>-9386883.5</v>
      </c>
      <c r="L6" s="121">
        <f>'FIN-CASHFLOW_CWS'!L67</f>
        <v>-9295274.9000000004</v>
      </c>
      <c r="M6" s="121">
        <f>'FIN-CASHFLOW_CWS'!M67</f>
        <v>-9362759.9000000004</v>
      </c>
      <c r="N6" s="121">
        <f>'FIN-CASHFLOW_CWS'!N67</f>
        <v>-9324784.9000000004</v>
      </c>
      <c r="O6" s="121">
        <f>'FIN-CASHFLOW_CWS'!O67</f>
        <v>-9425603.4000000004</v>
      </c>
      <c r="P6" s="121" t="e">
        <f>'FIN-CASHFLOW_CWS'!P67</f>
        <v>#VALUE!</v>
      </c>
      <c r="Q6" s="121" t="e">
        <f>'FIN-CASHFLOW_CWS'!Q67</f>
        <v>#VALUE!</v>
      </c>
      <c r="R6" s="121" t="e">
        <f>'FIN-CASHFLOW_CWS'!R67</f>
        <v>#VALUE!</v>
      </c>
      <c r="S6" s="121" t="e">
        <f>'FIN-CASHFLOW_CWS'!S67</f>
        <v>#VALUE!</v>
      </c>
      <c r="T6" s="121" t="e">
        <f>'FIN-CASHFLOW_CWS'!T67</f>
        <v>#VALUE!</v>
      </c>
      <c r="U6" s="121" t="e">
        <f>'FIN-CASHFLOW_CWS'!U67</f>
        <v>#VALUE!</v>
      </c>
      <c r="V6" s="121" t="e">
        <f>'FIN-CASHFLOW_CWS'!V67</f>
        <v>#VALUE!</v>
      </c>
      <c r="W6" s="121" t="e">
        <f>'FIN-CASHFLOW_CWS'!W67</f>
        <v>#VALUE!</v>
      </c>
      <c r="X6" s="121" t="e">
        <f>'FIN-CASHFLOW_CWS'!X67</f>
        <v>#VALUE!</v>
      </c>
      <c r="Y6" s="121" t="e">
        <f>'FIN-CASHFLOW_CWS'!Y67</f>
        <v>#VALUE!</v>
      </c>
      <c r="Z6" s="121" t="e">
        <f>'FIN-CASHFLOW_CWS'!Z67</f>
        <v>#VALUE!</v>
      </c>
      <c r="AA6" s="121" t="e">
        <f>'FIN-CASHFLOW_CWS'!AA67</f>
        <v>#VALUE!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>
        <f>'FIN-CASHFLOW_CWS'!AY67</f>
        <v>-9956773.5560156256</v>
      </c>
      <c r="AZ6" s="121">
        <f>'FIN-CASHFLOW_CWS'!AZ67</f>
        <v>-13839623.621603517</v>
      </c>
      <c r="BA6" s="121">
        <f>'FIN-CASHFLOW_CWS'!BA67</f>
        <v>-13850015.491603516</v>
      </c>
      <c r="BB6" s="121">
        <f>'FIN-CASHFLOW_CWS'!BB67</f>
        <v>-13652535.902603514</v>
      </c>
      <c r="BC6" s="121">
        <f>'FIN-CASHFLOW_CWS'!BC67</f>
        <v>-13687156.142603513</v>
      </c>
      <c r="BD6" s="121">
        <f>'FIN-CASHFLOW_CWS'!BD67</f>
        <v>-13711649.114603519</v>
      </c>
      <c r="BE6" s="121">
        <f>'FIN-CASHFLOW_CWS'!BE67</f>
        <v>-13566050.415603515</v>
      </c>
      <c r="BF6" s="121">
        <f>'FIN-CASHFLOW_CWS'!BF67</f>
        <v>-13573633.142603513</v>
      </c>
      <c r="BG6" s="121">
        <f>'FIN-CASHFLOW_CWS'!BG67</f>
        <v>-13565858.314603519</v>
      </c>
      <c r="BH6" s="121">
        <f>'FIN-CASHFLOW_CWS'!BH67</f>
        <v>-13512927.316603515</v>
      </c>
      <c r="BI6" s="121">
        <f>'FIN-CASHFLOW_CWS'!BI67</f>
        <v>-13625704.816603515</v>
      </c>
      <c r="BJ6" s="121">
        <f>'FIN-CASHFLOW_CWS'!BJ67</f>
        <v>-13447635.816603515</v>
      </c>
      <c r="BK6" s="121">
        <f>'FIN-CASHFLOW_CWS'!BK67</f>
        <v>-17122541.746603519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-37907533.200000003</v>
      </c>
      <c r="I8" s="121">
        <f>'FIN-CASHFLOW_CWS'!I69</f>
        <v>-47328856.700000003</v>
      </c>
      <c r="J8" s="121">
        <f>'FIN-CASHFLOW_CWS'!J69</f>
        <v>-56709249.5</v>
      </c>
      <c r="K8" s="121">
        <f>'FIN-CASHFLOW_CWS'!K69</f>
        <v>-66051008.700000003</v>
      </c>
      <c r="L8" s="121">
        <f>'FIN-CASHFLOW_CWS'!L69</f>
        <v>-75437892.200000003</v>
      </c>
      <c r="M8" s="121">
        <f>'FIN-CASHFLOW_CWS'!M69</f>
        <v>-84733167.100000009</v>
      </c>
      <c r="N8" s="121">
        <f>'FIN-CASHFLOW_CWS'!N69</f>
        <v>-94095927.000000015</v>
      </c>
      <c r="O8" s="121">
        <f>'FIN-CASHFLOW_CWS'!O69</f>
        <v>-103420711.90000002</v>
      </c>
      <c r="P8" s="121">
        <f>'FIN-CASHFLOW_CWS'!P69</f>
        <v>-112846315.30000003</v>
      </c>
      <c r="Q8" s="121" t="e">
        <f>'FIN-CASHFLOW_CWS'!Q69</f>
        <v>#VALUE!</v>
      </c>
      <c r="R8" s="121" t="e">
        <f>'FIN-CASHFLOW_CWS'!R69</f>
        <v>#VALUE!</v>
      </c>
      <c r="S8" s="121" t="e">
        <f>'FIN-CASHFLOW_CWS'!S69</f>
        <v>#VALUE!</v>
      </c>
      <c r="T8" s="121" t="e">
        <f>'FIN-CASHFLOW_CWS'!T69</f>
        <v>#VALUE!</v>
      </c>
      <c r="U8" s="121" t="e">
        <f>'FIN-CASHFLOW_CWS'!U69</f>
        <v>#VALUE!</v>
      </c>
      <c r="V8" s="121" t="e">
        <f>'FIN-CASHFLOW_CWS'!V69</f>
        <v>#VALUE!</v>
      </c>
      <c r="W8" s="121" t="e">
        <f>'FIN-CASHFLOW_CWS'!W69</f>
        <v>#VALUE!</v>
      </c>
      <c r="X8" s="121" t="e">
        <f>'FIN-CASHFLOW_CWS'!X69</f>
        <v>#VALUE!</v>
      </c>
      <c r="Y8" s="121" t="e">
        <f>'FIN-CASHFLOW_CWS'!Y69</f>
        <v>#VALUE!</v>
      </c>
      <c r="Z8" s="121" t="e">
        <f>'FIN-CASHFLOW_CWS'!Z69</f>
        <v>#VALUE!</v>
      </c>
      <c r="AA8" s="121" t="e">
        <f>'FIN-CASHFLOW_CWS'!AA69</f>
        <v>#VALUE!</v>
      </c>
      <c r="AB8" s="121" t="e">
        <f>'FIN-CASHFLOW_CWS'!AB69</f>
        <v>#VALUE!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-37907533.200000003</v>
      </c>
      <c r="H9" s="121">
        <f>'FIN-CASHFLOW_CWS'!H70</f>
        <v>-47328856.700000003</v>
      </c>
      <c r="I9" s="121">
        <f>'FIN-CASHFLOW_CWS'!I70</f>
        <v>-56709249.5</v>
      </c>
      <c r="J9" s="121">
        <f>'FIN-CASHFLOW_CWS'!J70</f>
        <v>-66051008.700000003</v>
      </c>
      <c r="K9" s="121">
        <f>'FIN-CASHFLOW_CWS'!K70</f>
        <v>-75437892.200000003</v>
      </c>
      <c r="L9" s="121">
        <f>'FIN-CASHFLOW_CWS'!L70</f>
        <v>-84733167.100000009</v>
      </c>
      <c r="M9" s="121">
        <f>'FIN-CASHFLOW_CWS'!M70</f>
        <v>-94095927.000000015</v>
      </c>
      <c r="N9" s="121">
        <f>'FIN-CASHFLOW_CWS'!N70</f>
        <v>-103420711.90000002</v>
      </c>
      <c r="O9" s="121">
        <f>'FIN-CASHFLOW_CWS'!O70</f>
        <v>-112846315.30000003</v>
      </c>
      <c r="P9" s="121" t="e">
        <f>'FIN-CASHFLOW_CWS'!P70</f>
        <v>#VALUE!</v>
      </c>
      <c r="Q9" s="121" t="e">
        <f>'FIN-CASHFLOW_CWS'!Q70</f>
        <v>#VALUE!</v>
      </c>
      <c r="R9" s="121" t="e">
        <f>'FIN-CASHFLOW_CWS'!R70</f>
        <v>#VALUE!</v>
      </c>
      <c r="S9" s="121" t="e">
        <f>'FIN-CASHFLOW_CWS'!S70</f>
        <v>#VALUE!</v>
      </c>
      <c r="T9" s="121" t="e">
        <f>'FIN-CASHFLOW_CWS'!T70</f>
        <v>#VALUE!</v>
      </c>
      <c r="U9" s="121" t="e">
        <f>'FIN-CASHFLOW_CWS'!U70</f>
        <v>#VALUE!</v>
      </c>
      <c r="V9" s="121" t="e">
        <f>'FIN-CASHFLOW_CWS'!V70</f>
        <v>#VALUE!</v>
      </c>
      <c r="W9" s="121" t="e">
        <f>'FIN-CASHFLOW_CWS'!W70</f>
        <v>#VALUE!</v>
      </c>
      <c r="X9" s="121" t="e">
        <f>'FIN-CASHFLOW_CWS'!X70</f>
        <v>#VALUE!</v>
      </c>
      <c r="Y9" s="121" t="e">
        <f>'FIN-CASHFLOW_CWS'!Y70</f>
        <v>#VALUE!</v>
      </c>
      <c r="Z9" s="121" t="e">
        <f>'FIN-CASHFLOW_CWS'!Z70</f>
        <v>#VALUE!</v>
      </c>
      <c r="AA9" s="121" t="e">
        <f>'FIN-CASHFLOW_CWS'!AA70</f>
        <v>#VALUE!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47328856.700000003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56091855.200000018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 t="e">
        <f>E28*-1</f>
        <v>#VALUE!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-9618679.1999999993</v>
      </c>
      <c r="H15" s="121">
        <f t="shared" si="0"/>
        <v>46670531.700000018</v>
      </c>
      <c r="I15" s="121">
        <f t="shared" si="0"/>
        <v>-9380392.8000000007</v>
      </c>
      <c r="J15" s="121">
        <f t="shared" si="0"/>
        <v>-9341759.1999999993</v>
      </c>
      <c r="K15" s="121">
        <f t="shared" si="0"/>
        <v>-9386883.5</v>
      </c>
      <c r="L15" s="121">
        <f t="shared" si="0"/>
        <v>-9295274.9000000004</v>
      </c>
      <c r="M15" s="121">
        <f t="shared" si="0"/>
        <v>-9362759.9000000004</v>
      </c>
      <c r="N15" s="121" t="e">
        <f t="shared" si="0"/>
        <v>#VALUE!</v>
      </c>
      <c r="O15" s="121">
        <f t="shared" si="0"/>
        <v>-9425603.4000000004</v>
      </c>
      <c r="P15" s="121" t="e">
        <f t="shared" si="0"/>
        <v>#VALUE!</v>
      </c>
      <c r="Q15" s="121" t="e">
        <f t="shared" si="0"/>
        <v>#VALUE!</v>
      </c>
      <c r="R15" s="121" t="e">
        <f t="shared" si="0"/>
        <v>#VALUE!</v>
      </c>
      <c r="S15" s="121" t="e">
        <f t="shared" si="0"/>
        <v>#VALUE!</v>
      </c>
      <c r="T15" s="121" t="e">
        <f t="shared" si="0"/>
        <v>#VALUE!</v>
      </c>
      <c r="U15" s="121" t="e">
        <f t="shared" si="0"/>
        <v>#VALUE!</v>
      </c>
      <c r="V15" s="121" t="e">
        <f t="shared" si="0"/>
        <v>#VALUE!</v>
      </c>
      <c r="W15" s="121" t="e">
        <f t="shared" si="0"/>
        <v>#VALUE!</v>
      </c>
      <c r="X15" s="121" t="e">
        <f t="shared" si="0"/>
        <v>#VALUE!</v>
      </c>
      <c r="Y15" s="121" t="e">
        <f t="shared" si="0"/>
        <v>#VALUE!</v>
      </c>
      <c r="Z15" s="121" t="e">
        <f t="shared" si="0"/>
        <v>#VALUE!</v>
      </c>
      <c r="AA15" s="121" t="e">
        <f t="shared" si="0"/>
        <v>#VALUE!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>
        <f t="shared" si="1"/>
        <v>-9956773.5560156256</v>
      </c>
      <c r="AZ15" s="121">
        <f t="shared" si="1"/>
        <v>-13839623.621603517</v>
      </c>
      <c r="BA15" s="121">
        <f t="shared" si="1"/>
        <v>-13850015.491603516</v>
      </c>
      <c r="BB15" s="121">
        <f t="shared" si="1"/>
        <v>-13652535.902603514</v>
      </c>
      <c r="BC15" s="121">
        <f t="shared" si="1"/>
        <v>-13687156.142603513</v>
      </c>
      <c r="BD15" s="121">
        <f t="shared" si="1"/>
        <v>-13711649.114603519</v>
      </c>
      <c r="BE15" s="121">
        <f t="shared" si="1"/>
        <v>-13566050.415603515</v>
      </c>
      <c r="BF15" s="121">
        <f t="shared" si="1"/>
        <v>-13573633.142603513</v>
      </c>
      <c r="BG15" s="121">
        <f t="shared" si="1"/>
        <v>-13565858.314603519</v>
      </c>
      <c r="BH15" s="121">
        <f t="shared" si="1"/>
        <v>-13512927.316603515</v>
      </c>
      <c r="BI15" s="121">
        <f t="shared" si="1"/>
        <v>-13625704.816603515</v>
      </c>
      <c r="BJ15" s="121">
        <f t="shared" si="1"/>
        <v>-13447635.816603515</v>
      </c>
      <c r="BK15" s="121">
        <f t="shared" si="1"/>
        <v>-17122541.746603519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47328856.700000003</v>
      </c>
      <c r="D17" s="121">
        <f t="shared" ref="D17:AI17" si="2">C18</f>
        <v>47300264.700000003</v>
      </c>
      <c r="E17" s="121">
        <f t="shared" si="2"/>
        <v>37869040.700000003</v>
      </c>
      <c r="F17" s="121">
        <f t="shared" si="2"/>
        <v>28473216.700000003</v>
      </c>
      <c r="G17" s="121">
        <f t="shared" si="2"/>
        <v>19040002.700000003</v>
      </c>
      <c r="H17" s="121">
        <f t="shared" si="2"/>
        <v>9421323.5000000037</v>
      </c>
      <c r="I17" s="121">
        <f t="shared" si="2"/>
        <v>56091855.200000018</v>
      </c>
      <c r="J17" s="121">
        <f t="shared" si="2"/>
        <v>46711462.400000021</v>
      </c>
      <c r="K17" s="121">
        <f t="shared" si="2"/>
        <v>37369703.200000018</v>
      </c>
      <c r="L17" s="121">
        <f t="shared" si="2"/>
        <v>27982819.700000018</v>
      </c>
      <c r="M17" s="121">
        <f t="shared" si="2"/>
        <v>18687544.800000019</v>
      </c>
      <c r="N17" s="121">
        <f t="shared" si="2"/>
        <v>9324784.900000019</v>
      </c>
      <c r="O17" s="121" t="e">
        <f t="shared" si="2"/>
        <v>#VALUE!</v>
      </c>
      <c r="P17" s="121" t="e">
        <f t="shared" si="2"/>
        <v>#VALUE!</v>
      </c>
      <c r="Q17" s="121" t="e">
        <f t="shared" si="2"/>
        <v>#VALUE!</v>
      </c>
      <c r="R17" s="121" t="e">
        <f t="shared" si="2"/>
        <v>#VALUE!</v>
      </c>
      <c r="S17" s="121" t="e">
        <f t="shared" si="2"/>
        <v>#VALUE!</v>
      </c>
      <c r="T17" s="121" t="e">
        <f t="shared" si="2"/>
        <v>#VALUE!</v>
      </c>
      <c r="U17" s="121" t="e">
        <f t="shared" si="2"/>
        <v>#VALUE!</v>
      </c>
      <c r="V17" s="121" t="e">
        <f t="shared" si="2"/>
        <v>#VALUE!</v>
      </c>
      <c r="W17" s="121" t="e">
        <f t="shared" si="2"/>
        <v>#VALUE!</v>
      </c>
      <c r="X17" s="121" t="e">
        <f t="shared" si="2"/>
        <v>#VALUE!</v>
      </c>
      <c r="Y17" s="121" t="e">
        <f t="shared" si="2"/>
        <v>#VALUE!</v>
      </c>
      <c r="Z17" s="121" t="e">
        <f t="shared" si="2"/>
        <v>#VALUE!</v>
      </c>
      <c r="AA17" s="121" t="e">
        <f t="shared" si="2"/>
        <v>#VALUE!</v>
      </c>
      <c r="AB17" s="121" t="e">
        <f t="shared" si="2"/>
        <v>#VALUE!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47300264.700000003</v>
      </c>
      <c r="D18" s="121">
        <f t="shared" ref="D18:AI18" si="4">D15+D17</f>
        <v>37869040.700000003</v>
      </c>
      <c r="E18" s="121">
        <f t="shared" si="4"/>
        <v>28473216.700000003</v>
      </c>
      <c r="F18" s="121">
        <f t="shared" si="4"/>
        <v>19040002.700000003</v>
      </c>
      <c r="G18" s="121">
        <f t="shared" si="4"/>
        <v>9421323.5000000037</v>
      </c>
      <c r="H18" s="121">
        <f t="shared" si="4"/>
        <v>56091855.200000018</v>
      </c>
      <c r="I18" s="121">
        <f t="shared" si="4"/>
        <v>46711462.400000021</v>
      </c>
      <c r="J18" s="121">
        <f t="shared" si="4"/>
        <v>37369703.200000018</v>
      </c>
      <c r="K18" s="121">
        <f t="shared" si="4"/>
        <v>27982819.700000018</v>
      </c>
      <c r="L18" s="121">
        <f t="shared" si="4"/>
        <v>18687544.800000019</v>
      </c>
      <c r="M18" s="121">
        <f t="shared" si="4"/>
        <v>9324784.900000019</v>
      </c>
      <c r="N18" s="121" t="e">
        <f t="shared" si="4"/>
        <v>#VALUE!</v>
      </c>
      <c r="O18" s="121" t="e">
        <f t="shared" si="4"/>
        <v>#VALUE!</v>
      </c>
      <c r="P18" s="121" t="e">
        <f t="shared" si="4"/>
        <v>#VALUE!</v>
      </c>
      <c r="Q18" s="121" t="e">
        <f t="shared" si="4"/>
        <v>#VALUE!</v>
      </c>
      <c r="R18" s="121" t="e">
        <f t="shared" si="4"/>
        <v>#VALUE!</v>
      </c>
      <c r="S18" s="121" t="e">
        <f t="shared" si="4"/>
        <v>#VALUE!</v>
      </c>
      <c r="T18" s="121" t="e">
        <f t="shared" si="4"/>
        <v>#VALUE!</v>
      </c>
      <c r="U18" s="121" t="e">
        <f t="shared" si="4"/>
        <v>#VALUE!</v>
      </c>
      <c r="V18" s="121" t="e">
        <f t="shared" si="4"/>
        <v>#VALUE!</v>
      </c>
      <c r="W18" s="121" t="e">
        <f t="shared" si="4"/>
        <v>#VALUE!</v>
      </c>
      <c r="X18" s="121" t="e">
        <f t="shared" si="4"/>
        <v>#VALUE!</v>
      </c>
      <c r="Y18" s="121" t="e">
        <f t="shared" si="4"/>
        <v>#VALUE!</v>
      </c>
      <c r="Z18" s="121" t="e">
        <f t="shared" si="4"/>
        <v>#VALUE!</v>
      </c>
      <c r="AA18" s="121" t="e">
        <f t="shared" si="4"/>
        <v>#VALUE!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-47328856.700000003</v>
      </c>
      <c r="E27" s="130">
        <f>D29</f>
        <v>-103420711.90000002</v>
      </c>
      <c r="F27" s="225">
        <f>C27</f>
        <v>0</v>
      </c>
      <c r="G27" s="225" t="e">
        <f>F29</f>
        <v>#VALUE!</v>
      </c>
      <c r="L27" s="130"/>
    </row>
    <row r="28" spans="2:64" x14ac:dyDescent="0.15">
      <c r="B28" s="138" t="s">
        <v>864</v>
      </c>
      <c r="C28" s="121">
        <f>C29-C27</f>
        <v>-47328856.700000003</v>
      </c>
      <c r="D28" s="121">
        <f>D29-D27</f>
        <v>-56091855.200000018</v>
      </c>
      <c r="E28" s="121" t="e">
        <f>E29-E27</f>
        <v>#VALUE!</v>
      </c>
      <c r="F28" s="225" t="e">
        <f>SUM(C28:E28)</f>
        <v>#VALUE!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-47328856.700000003</v>
      </c>
      <c r="D29" s="130">
        <f>N9</f>
        <v>-103420711.90000002</v>
      </c>
      <c r="E29" s="130" t="e">
        <f>S9</f>
        <v>#VALUE!</v>
      </c>
      <c r="F29" s="225" t="e">
        <f>E29</f>
        <v>#VALUE!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56091855.200000018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 t="e">
        <f>E28*-1</f>
        <v>#VALUE!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23664428.350000001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23664428.350000001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47328856.700000003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473.28856700000006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56091855.200000018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 t="e">
        <f>E35</f>
        <v>#VALUE!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23664428.350000001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23664428.350000001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56091855.200000018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 t="e">
        <f>D60</f>
        <v>#VALUE!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 t="e">
        <f>SUM(C70:C73)</f>
        <v>#VALUE!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9345089.1999999993</v>
      </c>
      <c r="G7" s="251">
        <f>STAFF_CWS!L570</f>
        <v>9345503.5</v>
      </c>
      <c r="H7" s="251">
        <f>STAFF_CWS!M570</f>
        <v>9345842.8000000007</v>
      </c>
      <c r="I7" s="251">
        <f>STAFF_CWS!N570</f>
        <v>9345089.1999999993</v>
      </c>
      <c r="J7" s="251">
        <f>STAFF_CWS!O570</f>
        <v>9345503.5</v>
      </c>
      <c r="K7" s="251">
        <f>STAFF_CWS!P570</f>
        <v>9344674.9000000004</v>
      </c>
      <c r="L7" s="251">
        <f>STAFF_CWS!Q570</f>
        <v>9344674.9000000004</v>
      </c>
      <c r="M7" s="251">
        <f>STAFF_CWS!R570</f>
        <v>9344674.9000000004</v>
      </c>
      <c r="N7" s="251">
        <f>STAFF_CWS!S570</f>
        <v>9343698.4000000004</v>
      </c>
      <c r="O7" s="251" t="e">
        <f>STAFF_CWS!T570</f>
        <v>#VALUE!</v>
      </c>
      <c r="P7" s="251" t="e">
        <f>STAFF_CWS!U570</f>
        <v>#VALUE!</v>
      </c>
      <c r="Q7" s="251" t="e">
        <f>STAFF_CWS!V570</f>
        <v>#VALUE!</v>
      </c>
      <c r="R7" s="251" t="e">
        <f>STAFF_CWS!W570</f>
        <v>#VALUE!</v>
      </c>
      <c r="S7" s="251" t="e">
        <f>STAFF_CWS!X570</f>
        <v>#VALUE!</v>
      </c>
      <c r="T7" s="251" t="e">
        <f>STAFF_CWS!Y570</f>
        <v>#VALUE!</v>
      </c>
      <c r="U7" s="251" t="e">
        <f>STAFF_CWS!Z570</f>
        <v>#VALUE!</v>
      </c>
      <c r="V7" s="251" t="e">
        <f>STAFF_CWS!AA570</f>
        <v>#VALUE!</v>
      </c>
      <c r="W7" s="251" t="e">
        <f>STAFF_CWS!AB570</f>
        <v>#VALUE!</v>
      </c>
      <c r="X7" s="251" t="e">
        <f>STAFF_CWS!AC570</f>
        <v>#VALUE!</v>
      </c>
      <c r="Y7" s="251" t="e">
        <f>STAFF_CWS!AD570</f>
        <v>#VALUE!</v>
      </c>
      <c r="Z7" s="251" t="e">
        <f>STAFF_CWS!AE570</f>
        <v>#VALUE!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>
        <f>STAFF_CWS!BC570</f>
        <v>9919523.5700000003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13521049.874</v>
      </c>
      <c r="BB7" s="251">
        <f>STAFF_CWS!BG570</f>
        <v>13521064.214</v>
      </c>
      <c r="BC7" s="251">
        <f>STAFF_CWS!BH570</f>
        <v>13520893.286</v>
      </c>
      <c r="BD7" s="251">
        <f>STAFF_CWS!BI570</f>
        <v>13520762.086999999</v>
      </c>
      <c r="BE7" s="251">
        <f>STAFF_CWS!BJ570</f>
        <v>13521064.214</v>
      </c>
      <c r="BF7" s="251">
        <f>STAFF_CWS!BK570</f>
        <v>13520893.286</v>
      </c>
      <c r="BG7" s="251">
        <f>STAFF_CWS!BL570</f>
        <v>13521199.088</v>
      </c>
      <c r="BH7" s="251">
        <f>STAFF_CWS!BM570</f>
        <v>13521199.088</v>
      </c>
      <c r="BI7" s="251">
        <f>STAFF_CWS!BN570</f>
        <v>13521199.088</v>
      </c>
      <c r="BJ7" s="251">
        <f>STAFF_CWS!BO570</f>
        <v>13521662.617999999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'REV-REVCALC_CWS'!E13</f>
        <v>0</v>
      </c>
      <c r="D21">
        <f>'REV-REVCALC_CWS'!F13</f>
        <v>0</v>
      </c>
      <c r="E21">
        <f>'REV-REVCALC_CWS'!G13</f>
        <v>0</v>
      </c>
      <c r="F21">
        <f>'REV-REVCALC_CWS'!H13</f>
        <v>5</v>
      </c>
      <c r="G21">
        <f>'REV-REVCALC_CWS'!I13</f>
        <v>6</v>
      </c>
      <c r="H21">
        <f>'REV-REVCALC_CWS'!J13</f>
        <v>7</v>
      </c>
      <c r="I21">
        <f>'REV-REVCALC_CWS'!K13</f>
        <v>5</v>
      </c>
      <c r="J21">
        <f>'REV-REVCALC_CWS'!L13</f>
        <v>6</v>
      </c>
      <c r="K21">
        <f>'REV-REVCALC_CWS'!M13</f>
        <v>4</v>
      </c>
      <c r="L21">
        <f>'REV-REVCALC_CWS'!N13</f>
        <v>4</v>
      </c>
      <c r="M21">
        <f>'REV-REVCALC_CWS'!O13</f>
        <v>4</v>
      </c>
      <c r="N21">
        <f>'REV-REVCALC_CWS'!P13</f>
        <v>2</v>
      </c>
      <c r="O21">
        <f>'REV-REVCALC_CWS'!Q13</f>
        <v>16</v>
      </c>
      <c r="P21">
        <f>'REV-REVCALC_CWS'!R13</f>
        <v>26</v>
      </c>
      <c r="Q21">
        <f>'REV-REVCALC_CWS'!S13</f>
        <v>29</v>
      </c>
      <c r="R21">
        <f>'REV-REVCALC_CWS'!T13</f>
        <v>29</v>
      </c>
      <c r="S21">
        <f>'REV-REVCALC_CWS'!U13</f>
        <v>32</v>
      </c>
      <c r="T21">
        <f>'REV-REVCALC_CWS'!V13</f>
        <v>35</v>
      </c>
      <c r="U21">
        <f>'REV-REVCALC_CWS'!W13</f>
        <v>29</v>
      </c>
      <c r="V21">
        <f>'REV-REVCALC_CWS'!X13</f>
        <v>32</v>
      </c>
      <c r="W21">
        <f>'REV-REVCALC_CWS'!Y13</f>
        <v>26</v>
      </c>
      <c r="X21">
        <f>'REV-REVCALC_CWS'!Z13</f>
        <v>26</v>
      </c>
      <c r="Y21">
        <f>'REV-REVCALC_CWS'!AA13</f>
        <v>26</v>
      </c>
      <c r="Z21">
        <f>'REV-REVCALC_CWS'!AB13</f>
        <v>16</v>
      </c>
      <c r="AA21">
        <f>'REV-REVCALC_CWS'!AC13</f>
        <v>29</v>
      </c>
      <c r="AB21">
        <f>'REV-REVCALC_CWS'!AD13</f>
        <v>47</v>
      </c>
      <c r="AC21">
        <f>'REV-REVCALC_CWS'!AE13</f>
        <v>53</v>
      </c>
      <c r="AD21">
        <f>'REV-REVCALC_CWS'!AF13</f>
        <v>53</v>
      </c>
      <c r="AE21">
        <f>'REV-REVCALC_CWS'!AG13</f>
        <v>58</v>
      </c>
      <c r="AF21">
        <f>'REV-REVCALC_CWS'!AH13</f>
        <v>64</v>
      </c>
      <c r="AG21">
        <f>'REV-REVCALC_CWS'!AI13</f>
        <v>53</v>
      </c>
      <c r="AH21">
        <f>'REV-REVCALC_CWS'!AJ13</f>
        <v>58</v>
      </c>
      <c r="AI21">
        <f>'REV-REVCALC_CWS'!AK13</f>
        <v>47</v>
      </c>
      <c r="AJ21">
        <f>'REV-REVCALC_CWS'!AL13</f>
        <v>47</v>
      </c>
      <c r="AK21">
        <f>'REV-REVCALC_CWS'!AM13</f>
        <v>47</v>
      </c>
      <c r="AL21">
        <f>'REV-REVCALC_CWS'!AN13</f>
        <v>29</v>
      </c>
      <c r="AM21">
        <f>'REV-REVCALC_CWS'!AO13</f>
        <v>31</v>
      </c>
      <c r="AN21">
        <f>'REV-REVCALC_CWS'!AP13</f>
        <v>50</v>
      </c>
      <c r="AO21">
        <f>'REV-REVCALC_CWS'!AQ13</f>
        <v>56</v>
      </c>
      <c r="AP21">
        <f>'REV-REVCALC_CWS'!AR13</f>
        <v>56</v>
      </c>
      <c r="AQ21">
        <f>'REV-REVCALC_CWS'!AS13</f>
        <v>62</v>
      </c>
      <c r="AR21">
        <f>'REV-REVCALC_CWS'!AT13</f>
        <v>68</v>
      </c>
      <c r="AS21">
        <f>'REV-REVCALC_CWS'!AU13</f>
        <v>56</v>
      </c>
      <c r="AT21">
        <f>'REV-REVCALC_CWS'!AV13</f>
        <v>62</v>
      </c>
      <c r="AU21">
        <f>'REV-REVCALC_CWS'!AW13</f>
        <v>50</v>
      </c>
      <c r="AV21">
        <f>'REV-REVCALC_CWS'!AX13</f>
        <v>50</v>
      </c>
      <c r="AW21">
        <f>'REV-REVCALC_CWS'!AY13</f>
        <v>50</v>
      </c>
      <c r="AX21">
        <f>'REV-REVCALC_CWS'!AZ13</f>
        <v>31</v>
      </c>
      <c r="AY21">
        <f>'REV-REVCALC_CWS'!BA13</f>
        <v>33</v>
      </c>
      <c r="AZ21">
        <f>'REV-REVCALC_CWS'!BB13</f>
        <v>53</v>
      </c>
      <c r="BA21">
        <f>'REV-REVCALC_CWS'!BC13</f>
        <v>59</v>
      </c>
      <c r="BB21">
        <f>'REV-REVCALC_CWS'!BD13</f>
        <v>59</v>
      </c>
      <c r="BC21">
        <f>'REV-REVCALC_CWS'!BE13</f>
        <v>66</v>
      </c>
      <c r="BD21">
        <f>'REV-REVCALC_CWS'!BF13</f>
        <v>72</v>
      </c>
      <c r="BE21">
        <f>'REV-REVCALC_CWS'!BG13</f>
        <v>59</v>
      </c>
      <c r="BF21">
        <f>'REV-REVCALC_CWS'!BH13</f>
        <v>66</v>
      </c>
      <c r="BG21">
        <f>'REV-REVCALC_CWS'!BI13</f>
        <v>53</v>
      </c>
      <c r="BH21">
        <f>'REV-REVCALC_CWS'!BJ13</f>
        <v>53</v>
      </c>
      <c r="BI21">
        <f>'REV-REVCALC_CWS'!BK13</f>
        <v>53</v>
      </c>
      <c r="BJ21">
        <f>'REV-REVCALC_CWS'!BL13</f>
        <v>33</v>
      </c>
    </row>
    <row r="22" spans="1:62" x14ac:dyDescent="0.15">
      <c r="B22" s="33" t="s">
        <v>319</v>
      </c>
      <c r="C22" s="251">
        <f>'REV-REVCALC_CWS'!E83</f>
        <v>0</v>
      </c>
      <c r="D22" s="251">
        <f>'REV-REVCALC_CWS'!F83</f>
        <v>0</v>
      </c>
      <c r="E22" s="251">
        <f>'REV-REVCALC_CWS'!G83</f>
        <v>0</v>
      </c>
      <c r="F22" s="251">
        <f>'REV-REVCALC_CWS'!H83</f>
        <v>259340</v>
      </c>
      <c r="G22" s="251">
        <f>'REV-REVCALC_CWS'!I83</f>
        <v>299150</v>
      </c>
      <c r="H22" s="251">
        <f>'REV-REVCALC_CWS'!J83</f>
        <v>336460</v>
      </c>
      <c r="I22" s="251">
        <f>'REV-REVCALC_CWS'!K83</f>
        <v>259340</v>
      </c>
      <c r="J22" s="251">
        <f>'REV-REVCALC_CWS'!L83</f>
        <v>299150</v>
      </c>
      <c r="K22" s="251">
        <f>'REV-REVCALC_CWS'!M83</f>
        <v>219530</v>
      </c>
      <c r="L22" s="251">
        <f>'REV-REVCALC_CWS'!N83</f>
        <v>219530</v>
      </c>
      <c r="M22" s="251">
        <f>'REV-REVCALC_CWS'!O83</f>
        <v>219530</v>
      </c>
      <c r="N22" s="251">
        <f>'REV-REVCALC_CWS'!P83</f>
        <v>121480</v>
      </c>
      <c r="O22" s="251" t="e">
        <f>'REV-REVCALC_CWS'!Q83</f>
        <v>#VALUE!</v>
      </c>
      <c r="P22" s="251" t="e">
        <f>'REV-REVCALC_CWS'!R83</f>
        <v>#VALUE!</v>
      </c>
      <c r="Q22" s="251" t="e">
        <f>'REV-REVCALC_CWS'!S83</f>
        <v>#VALUE!</v>
      </c>
      <c r="R22" s="251" t="e">
        <f>'REV-REVCALC_CWS'!T83</f>
        <v>#VALUE!</v>
      </c>
      <c r="S22" s="251" t="e">
        <f>'REV-REVCALC_CWS'!U83</f>
        <v>#VALUE!</v>
      </c>
      <c r="T22" s="251" t="e">
        <f>'REV-REVCALC_CWS'!V83</f>
        <v>#VALUE!</v>
      </c>
      <c r="U22" s="251" t="e">
        <f>'REV-REVCALC_CWS'!W83</f>
        <v>#VALUE!</v>
      </c>
      <c r="V22" s="251" t="e">
        <f>'REV-REVCALC_CWS'!X83</f>
        <v>#VALUE!</v>
      </c>
      <c r="W22" s="251" t="e">
        <f>'REV-REVCALC_CWS'!Y83</f>
        <v>#VALUE!</v>
      </c>
      <c r="X22" s="251" t="e">
        <f>'REV-REVCALC_CWS'!Z83</f>
        <v>#VALUE!</v>
      </c>
      <c r="Y22" s="251" t="e">
        <f>'REV-REVCALC_CWS'!AA83</f>
        <v>#VALUE!</v>
      </c>
      <c r="Z22" s="251" t="e">
        <f>'REV-REVCALC_CWS'!AB83</f>
        <v>#VALUE!</v>
      </c>
      <c r="AA22" s="251" t="e">
        <f>'REV-REVCALC_CWS'!AC83</f>
        <v>#VALUE!</v>
      </c>
      <c r="AB22" s="251" t="e">
        <f>'REV-REVCALC_CWS'!AD83</f>
        <v>#VALUE!</v>
      </c>
      <c r="AC22" s="251" t="e">
        <f>'REV-REVCALC_CWS'!AE83</f>
        <v>#VALUE!</v>
      </c>
      <c r="AD22" s="251" t="e">
        <f>'REV-REVCALC_CWS'!AF83</f>
        <v>#VALUE!</v>
      </c>
      <c r="AE22" s="251" t="e">
        <f>'REV-REVCALC_CWS'!AG83</f>
        <v>#VALUE!</v>
      </c>
      <c r="AF22" s="251" t="e">
        <f>'REV-REVCALC_CWS'!AH83</f>
        <v>#VALUE!</v>
      </c>
      <c r="AG22" s="251" t="e">
        <f>'REV-REVCALC_CWS'!AI83</f>
        <v>#VALUE!</v>
      </c>
      <c r="AH22" s="251" t="e">
        <f>'REV-REVCALC_CWS'!AJ83</f>
        <v>#VALUE!</v>
      </c>
      <c r="AI22" s="251" t="e">
        <f>'REV-REVCALC_CWS'!AK83</f>
        <v>#VALUE!</v>
      </c>
      <c r="AJ22" s="251" t="e">
        <f>'REV-REVCALC_CWS'!AL83</f>
        <v>#VALUE!</v>
      </c>
      <c r="AK22" s="251" t="e">
        <f>'REV-REVCALC_CWS'!AM83</f>
        <v>#VALUE!</v>
      </c>
      <c r="AL22" s="251" t="e">
        <f>'REV-REVCALC_CWS'!AN83</f>
        <v>#VALUE!</v>
      </c>
      <c r="AM22" s="251">
        <f>'REV-REVCALC_CWS'!AO83</f>
        <v>194900</v>
      </c>
      <c r="AN22" s="251">
        <f>'REV-REVCALC_CWS'!AP83</f>
        <v>314355</v>
      </c>
      <c r="AO22" s="251">
        <f>'REV-REVCALC_CWS'!AQ83</f>
        <v>351959.5</v>
      </c>
      <c r="AP22" s="251">
        <f>'REV-REVCALC_CWS'!AR83</f>
        <v>352437.5</v>
      </c>
      <c r="AQ22" s="251">
        <f>'REV-REVCALC_CWS'!AS83</f>
        <v>390010</v>
      </c>
      <c r="AR22" s="251">
        <f>'REV-REVCALC_CWS'!AT83</f>
        <v>427785</v>
      </c>
      <c r="AS22" s="251">
        <f>'REV-REVCALC_CWS'!AU83</f>
        <v>352437.5</v>
      </c>
      <c r="AT22" s="251">
        <f>'REV-REVCALC_CWS'!AV83</f>
        <v>390010</v>
      </c>
      <c r="AU22" s="251">
        <f>'REV-REVCALC_CWS'!AW83</f>
        <v>314662.5</v>
      </c>
      <c r="AV22" s="251">
        <f>'REV-REVCALC_CWS'!AX83</f>
        <v>314662.5</v>
      </c>
      <c r="AW22" s="251">
        <f>'REV-REVCALC_CWS'!AY83</f>
        <v>314662.5</v>
      </c>
      <c r="AX22" s="251">
        <f>'REV-REVCALC_CWS'!AZ83</f>
        <v>195137.5</v>
      </c>
      <c r="AY22" s="251">
        <f>'REV-REVCALC_CWS'!BA83</f>
        <v>234235</v>
      </c>
      <c r="AZ22" s="251">
        <f>'REV-REVCALC_CWS'!BB83</f>
        <v>376200</v>
      </c>
      <c r="BA22" s="251">
        <f>'REV-REVCALC_CWS'!BC83</f>
        <v>418779.5</v>
      </c>
      <c r="BB22" s="251">
        <f>'REV-REVCALC_CWS'!BD83</f>
        <v>419257.5</v>
      </c>
      <c r="BC22" s="251">
        <f>'REV-REVCALC_CWS'!BE83</f>
        <v>468680</v>
      </c>
      <c r="BD22" s="251">
        <f>'REV-REVCALC_CWS'!BF83</f>
        <v>511552.5</v>
      </c>
      <c r="BE22" s="251">
        <f>'REV-REVCALC_CWS'!BG83</f>
        <v>419257.5</v>
      </c>
      <c r="BF22" s="251">
        <f>'REV-REVCALC_CWS'!BH83</f>
        <v>468680</v>
      </c>
      <c r="BG22" s="251">
        <f>'REV-REVCALC_CWS'!BI83</f>
        <v>376507.5</v>
      </c>
      <c r="BH22" s="251">
        <f>'REV-REVCALC_CWS'!BJ83</f>
        <v>376507.5</v>
      </c>
      <c r="BI22" s="251">
        <f>'REV-REVCALC_CWS'!BK83</f>
        <v>376507.5</v>
      </c>
      <c r="BJ22" s="251">
        <f>'REV-REVCALC_CWS'!BL83</f>
        <v>234472.5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-9338980.8666666653</v>
      </c>
      <c r="H42" s="251">
        <f>+'FIN-P&amp;L_CWS'!I207</f>
        <v>-9371155.166666666</v>
      </c>
      <c r="I42" s="251">
        <f>+'FIN-P&amp;L_CWS'!J207</f>
        <v>-9368724.4666666668</v>
      </c>
      <c r="J42" s="251">
        <f>+'FIN-P&amp;L_CWS'!K207</f>
        <v>-9408520.8666666653</v>
      </c>
      <c r="K42" s="251">
        <f>+'FIN-P&amp;L_CWS'!L207</f>
        <v>-9372715.166666666</v>
      </c>
      <c r="L42" s="251">
        <f>+'FIN-P&amp;L_CWS'!M207</f>
        <v>-9376536.5666666664</v>
      </c>
      <c r="M42" s="251">
        <f>+'FIN-P&amp;L_CWS'!N207</f>
        <v>-9364401.5666666664</v>
      </c>
      <c r="N42" s="251">
        <f>+'FIN-P&amp;L_CWS'!O207</f>
        <v>-9350426.5666666664</v>
      </c>
      <c r="O42" s="251">
        <f>+'FIN-P&amp;L_CWS'!P207</f>
        <v>-9357295.0666666664</v>
      </c>
      <c r="P42" s="251" t="e">
        <f>+'FIN-P&amp;L_CWS'!Q207</f>
        <v>#VALUE!</v>
      </c>
      <c r="Q42" s="251" t="e">
        <f>+'FIN-P&amp;L_CWS'!R207</f>
        <v>#VALUE!</v>
      </c>
      <c r="R42" s="251" t="e">
        <f>+'FIN-P&amp;L_CWS'!S207</f>
        <v>#VALUE!</v>
      </c>
      <c r="S42" s="251" t="e">
        <f>+'FIN-P&amp;L_CWS'!T207</f>
        <v>#VALUE!</v>
      </c>
      <c r="T42" s="251" t="e">
        <f>+'FIN-P&amp;L_CWS'!U207</f>
        <v>#VALUE!</v>
      </c>
      <c r="U42" s="251" t="e">
        <f>+'FIN-P&amp;L_CWS'!V207</f>
        <v>#VALUE!</v>
      </c>
      <c r="V42" s="251" t="e">
        <f>+'FIN-P&amp;L_CWS'!W207</f>
        <v>#VALUE!</v>
      </c>
      <c r="W42" s="251" t="e">
        <f>+'FIN-P&amp;L_CWS'!X207</f>
        <v>#VALUE!</v>
      </c>
      <c r="X42" s="251" t="e">
        <f>+'FIN-P&amp;L_CWS'!Y207</f>
        <v>#VALUE!</v>
      </c>
      <c r="Y42" s="251" t="e">
        <f>+'FIN-P&amp;L_CWS'!Z207</f>
        <v>#VALUE!</v>
      </c>
      <c r="Z42" s="251" t="e">
        <f>+'FIN-P&amp;L_CWS'!AA207</f>
        <v>#VALUE!</v>
      </c>
      <c r="AA42" s="251" t="e">
        <f>+'FIN-P&amp;L_CWS'!AB207</f>
        <v>#VALUE!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>
        <f>+'FIN-P&amp;L_CWS'!AZ207</f>
        <v>-10060560.88934896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-13611714.735936848</v>
      </c>
      <c r="BC42" s="251">
        <f>+'FIN-P&amp;L_CWS'!BD207</f>
        <v>-13633324.075936846</v>
      </c>
      <c r="BD42" s="251">
        <f>+'FIN-P&amp;L_CWS'!BE207</f>
        <v>-13616745.747936852</v>
      </c>
      <c r="BE42" s="251">
        <f>+'FIN-P&amp;L_CWS'!BF207</f>
        <v>-13627287.848936848</v>
      </c>
      <c r="BF42" s="251">
        <f>+'FIN-P&amp;L_CWS'!BG207</f>
        <v>-13612574.075936846</v>
      </c>
      <c r="BG42" s="251">
        <f>+'FIN-P&amp;L_CWS'!BH207</f>
        <v>-13620545.747936852</v>
      </c>
      <c r="BH42" s="251">
        <f>+'FIN-P&amp;L_CWS'!BI207</f>
        <v>-13606858.149936849</v>
      </c>
      <c r="BI42" s="251">
        <f>+'FIN-P&amp;L_CWS'!BJ207</f>
        <v>-13627463.149936849</v>
      </c>
      <c r="BJ42" s="251">
        <f>+'FIN-P&amp;L_CWS'!BK207</f>
        <v>-13606858.149936849</v>
      </c>
      <c r="BK42" s="251">
        <f>+'FIN-P&amp;L_CWS'!BL207</f>
        <v>-13589550.67993685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-37482834.866666667</v>
      </c>
      <c r="H43" s="251">
        <f>+'FIN-P&amp;L_CWS'!I208</f>
        <v>-46853990.033333331</v>
      </c>
      <c r="I43" s="251">
        <f>+'FIN-P&amp;L_CWS'!J208</f>
        <v>-56222714.5</v>
      </c>
      <c r="J43" s="251">
        <f>+'FIN-P&amp;L_CWS'!K208</f>
        <v>-65631235.366666667</v>
      </c>
      <c r="K43" s="251">
        <f>+'FIN-P&amp;L_CWS'!L208</f>
        <v>-75003950.533333331</v>
      </c>
      <c r="L43" s="251">
        <f>+'FIN-P&amp;L_CWS'!M208</f>
        <v>-84380487.099999994</v>
      </c>
      <c r="M43" s="251">
        <f>+'FIN-P&amp;L_CWS'!N208</f>
        <v>-93744888.666666657</v>
      </c>
      <c r="N43" s="251">
        <f>+'FIN-P&amp;L_CWS'!O208</f>
        <v>-103095315.23333332</v>
      </c>
      <c r="O43" s="251">
        <f>+'FIN-P&amp;L_CWS'!P208</f>
        <v>-112452610.29999998</v>
      </c>
      <c r="P43" s="251" t="e">
        <f>+'FIN-P&amp;L_CWS'!Q208</f>
        <v>#VALUE!</v>
      </c>
      <c r="Q43" s="251" t="e">
        <f>+'FIN-P&amp;L_CWS'!R208</f>
        <v>#VALUE!</v>
      </c>
      <c r="R43" s="251" t="e">
        <f>+'FIN-P&amp;L_CWS'!S208</f>
        <v>#VALUE!</v>
      </c>
      <c r="S43" s="251" t="e">
        <f>+'FIN-P&amp;L_CWS'!T208</f>
        <v>#VALUE!</v>
      </c>
      <c r="T43" s="251" t="e">
        <f>+'FIN-P&amp;L_CWS'!U208</f>
        <v>#VALUE!</v>
      </c>
      <c r="U43" s="251" t="e">
        <f>+'FIN-P&amp;L_CWS'!V208</f>
        <v>#VALUE!</v>
      </c>
      <c r="V43" s="251" t="e">
        <f>+'FIN-P&amp;L_CWS'!W208</f>
        <v>#VALUE!</v>
      </c>
      <c r="W43" s="251" t="e">
        <f>+'FIN-P&amp;L_CWS'!X208</f>
        <v>#VALUE!</v>
      </c>
      <c r="X43" s="251" t="e">
        <f>+'FIN-P&amp;L_CWS'!Y208</f>
        <v>#VALUE!</v>
      </c>
      <c r="Y43" s="251" t="e">
        <f>+'FIN-P&amp;L_CWS'!Z208</f>
        <v>#VALUE!</v>
      </c>
      <c r="Z43" s="251" t="e">
        <f>+'FIN-P&amp;L_CWS'!AA208</f>
        <v>#VALUE!</v>
      </c>
      <c r="AA43" s="251" t="e">
        <f>+'FIN-P&amp;L_CWS'!AB208</f>
        <v>#VALUE!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-9618679.1999999993</v>
      </c>
      <c r="H44" s="251">
        <f>+'FIN-CASHFLOW_CWS'!H67</f>
        <v>-9421323.5</v>
      </c>
      <c r="I44" s="251">
        <f>+'FIN-CASHFLOW_CWS'!I67</f>
        <v>-9380392.8000000007</v>
      </c>
      <c r="J44" s="251">
        <f>+'FIN-CASHFLOW_CWS'!J67</f>
        <v>-9341759.1999999993</v>
      </c>
      <c r="K44" s="251">
        <f>+'FIN-CASHFLOW_CWS'!K67</f>
        <v>-9386883.5</v>
      </c>
      <c r="L44" s="251">
        <f>+'FIN-CASHFLOW_CWS'!L67</f>
        <v>-9295274.9000000004</v>
      </c>
      <c r="M44" s="251">
        <f>+'FIN-CASHFLOW_CWS'!M67</f>
        <v>-9362759.9000000004</v>
      </c>
      <c r="N44" s="251">
        <f>+'FIN-CASHFLOW_CWS'!N67</f>
        <v>-9324784.9000000004</v>
      </c>
      <c r="O44" s="251">
        <f>+'FIN-CASHFLOW_CWS'!O67</f>
        <v>-9425603.4000000004</v>
      </c>
      <c r="P44" s="251" t="e">
        <f>+'FIN-CASHFLOW_CWS'!P67</f>
        <v>#VALUE!</v>
      </c>
      <c r="Q44" s="251" t="e">
        <f>+'FIN-CASHFLOW_CWS'!Q67</f>
        <v>#VALUE!</v>
      </c>
      <c r="R44" s="251" t="e">
        <f>+'FIN-CASHFLOW_CWS'!R67</f>
        <v>#VALUE!</v>
      </c>
      <c r="S44" s="251" t="e">
        <f>+'FIN-CASHFLOW_CWS'!S67</f>
        <v>#VALUE!</v>
      </c>
      <c r="T44" s="251" t="e">
        <f>+'FIN-CASHFLOW_CWS'!T67</f>
        <v>#VALUE!</v>
      </c>
      <c r="U44" s="251" t="e">
        <f>+'FIN-CASHFLOW_CWS'!U67</f>
        <v>#VALUE!</v>
      </c>
      <c r="V44" s="251" t="e">
        <f>+'FIN-CASHFLOW_CWS'!V67</f>
        <v>#VALUE!</v>
      </c>
      <c r="W44" s="251" t="e">
        <f>+'FIN-CASHFLOW_CWS'!W67</f>
        <v>#VALUE!</v>
      </c>
      <c r="X44" s="251" t="e">
        <f>+'FIN-CASHFLOW_CWS'!X67</f>
        <v>#VALUE!</v>
      </c>
      <c r="Y44" s="251" t="e">
        <f>+'FIN-CASHFLOW_CWS'!Y67</f>
        <v>#VALUE!</v>
      </c>
      <c r="Z44" s="251" t="e">
        <f>+'FIN-CASHFLOW_CWS'!Z67</f>
        <v>#VALUE!</v>
      </c>
      <c r="AA44" s="251" t="e">
        <f>+'FIN-CASHFLOW_CWS'!AA67</f>
        <v>#VALUE!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>
        <f>+'FIN-CASHFLOW_CWS'!AY67</f>
        <v>-9956773.5560156256</v>
      </c>
      <c r="AZ44" s="251">
        <f>+'FIN-CASHFLOW_CWS'!AZ67</f>
        <v>-13839623.621603517</v>
      </c>
      <c r="BA44" s="251">
        <f>+'FIN-CASHFLOW_CWS'!BA67</f>
        <v>-13850015.491603516</v>
      </c>
      <c r="BB44" s="251">
        <f>+'FIN-CASHFLOW_CWS'!BB67</f>
        <v>-13652535.902603514</v>
      </c>
      <c r="BC44" s="251">
        <f>+'FIN-CASHFLOW_CWS'!BC67</f>
        <v>-13687156.142603513</v>
      </c>
      <c r="BD44" s="251">
        <f>+'FIN-CASHFLOW_CWS'!BD67</f>
        <v>-13711649.114603519</v>
      </c>
      <c r="BE44" s="251">
        <f>+'FIN-CASHFLOW_CWS'!BE67</f>
        <v>-13566050.415603515</v>
      </c>
      <c r="BF44" s="251">
        <f>+'FIN-CASHFLOW_CWS'!BF67</f>
        <v>-13573633.142603513</v>
      </c>
      <c r="BG44" s="251">
        <f>+'FIN-CASHFLOW_CWS'!BG67</f>
        <v>-13565858.314603519</v>
      </c>
      <c r="BH44" s="251">
        <f>+'FIN-CASHFLOW_CWS'!BH67</f>
        <v>-13512927.316603515</v>
      </c>
      <c r="BI44" s="251">
        <f>+'FIN-CASHFLOW_CWS'!BI67</f>
        <v>-13625704.816603515</v>
      </c>
      <c r="BJ44" s="251">
        <f>+'FIN-CASHFLOW_CWS'!BJ67</f>
        <v>-13447635.816603515</v>
      </c>
      <c r="BK44" s="251">
        <f>+'FIN-CASHFLOW_CWS'!BK67</f>
        <v>-17122541.746603519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-37907533.200000003</v>
      </c>
      <c r="H45" s="251">
        <f>+'FIN-CASHFLOW_CWS'!H70</f>
        <v>-47328856.700000003</v>
      </c>
      <c r="I45" s="251">
        <f>+'FIN-CASHFLOW_CWS'!I70</f>
        <v>-56709249.5</v>
      </c>
      <c r="J45" s="251">
        <f>+'FIN-CASHFLOW_CWS'!J70</f>
        <v>-66051008.700000003</v>
      </c>
      <c r="K45" s="251">
        <f>+'FIN-CASHFLOW_CWS'!K70</f>
        <v>-75437892.200000003</v>
      </c>
      <c r="L45" s="251">
        <f>+'FIN-CASHFLOW_CWS'!L70</f>
        <v>-84733167.100000009</v>
      </c>
      <c r="M45" s="251">
        <f>+'FIN-CASHFLOW_CWS'!M70</f>
        <v>-94095927.000000015</v>
      </c>
      <c r="N45" s="251">
        <f>+'FIN-CASHFLOW_CWS'!N70</f>
        <v>-103420711.90000002</v>
      </c>
      <c r="O45" s="251">
        <f>+'FIN-CASHFLOW_CWS'!O70</f>
        <v>-112846315.30000003</v>
      </c>
      <c r="P45" s="251" t="e">
        <f>+'FIN-CASHFLOW_CWS'!P70</f>
        <v>#VALUE!</v>
      </c>
      <c r="Q45" s="251" t="e">
        <f>+'FIN-CASHFLOW_CWS'!Q70</f>
        <v>#VALUE!</v>
      </c>
      <c r="R45" s="251" t="e">
        <f>+'FIN-CASHFLOW_CWS'!R70</f>
        <v>#VALUE!</v>
      </c>
      <c r="S45" s="251" t="e">
        <f>+'FIN-CASHFLOW_CWS'!S70</f>
        <v>#VALUE!</v>
      </c>
      <c r="T45" s="251" t="e">
        <f>+'FIN-CASHFLOW_CWS'!T70</f>
        <v>#VALUE!</v>
      </c>
      <c r="U45" s="251" t="e">
        <f>+'FIN-CASHFLOW_CWS'!U70</f>
        <v>#VALUE!</v>
      </c>
      <c r="V45" s="251" t="e">
        <f>+'FIN-CASHFLOW_CWS'!V70</f>
        <v>#VALUE!</v>
      </c>
      <c r="W45" s="251" t="e">
        <f>+'FIN-CASHFLOW_CWS'!W70</f>
        <v>#VALUE!</v>
      </c>
      <c r="X45" s="251" t="e">
        <f>+'FIN-CASHFLOW_CWS'!X70</f>
        <v>#VALUE!</v>
      </c>
      <c r="Y45" s="251" t="e">
        <f>+'FIN-CASHFLOW_CWS'!Y70</f>
        <v>#VALUE!</v>
      </c>
      <c r="Z45" s="251" t="e">
        <f>+'FIN-CASHFLOW_CWS'!Z70</f>
        <v>#VALUE!</v>
      </c>
      <c r="AA45" s="251" t="e">
        <f>+'FIN-CASHFLOW_CWS'!AA70</f>
        <v>#VALUE!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-9338980.8666666653</v>
      </c>
      <c r="H49" s="251">
        <f t="shared" si="3"/>
        <v>-9371155.166666666</v>
      </c>
      <c r="I49" s="251">
        <f t="shared" si="3"/>
        <v>-9368724.4666666668</v>
      </c>
      <c r="J49" s="251">
        <f t="shared" si="3"/>
        <v>-9408520.8666666653</v>
      </c>
      <c r="K49" s="251">
        <f t="shared" si="3"/>
        <v>-9372715.166666666</v>
      </c>
      <c r="L49" s="251">
        <f t="shared" si="3"/>
        <v>-9376536.5666666664</v>
      </c>
      <c r="M49" s="251">
        <f t="shared" si="3"/>
        <v>-9364401.5666666664</v>
      </c>
      <c r="N49" s="251">
        <f t="shared" si="3"/>
        <v>-9350426.5666666664</v>
      </c>
      <c r="O49" s="251">
        <f t="shared" si="3"/>
        <v>-9357295.0666666664</v>
      </c>
      <c r="P49" s="251" t="e">
        <f t="shared" si="3"/>
        <v>#VALUE!</v>
      </c>
      <c r="Q49" s="251" t="e">
        <f t="shared" si="3"/>
        <v>#VALUE!</v>
      </c>
      <c r="R49" s="251" t="e">
        <f t="shared" si="3"/>
        <v>#VALUE!</v>
      </c>
      <c r="S49" s="251" t="e">
        <f t="shared" si="3"/>
        <v>#VALUE!</v>
      </c>
      <c r="T49" s="251" t="e">
        <f t="shared" si="3"/>
        <v>#VALUE!</v>
      </c>
      <c r="U49" s="251" t="e">
        <f t="shared" si="3"/>
        <v>#VALUE!</v>
      </c>
      <c r="V49" s="251" t="e">
        <f t="shared" si="3"/>
        <v>#VALUE!</v>
      </c>
      <c r="W49" s="251" t="e">
        <f t="shared" si="3"/>
        <v>#VALUE!</v>
      </c>
      <c r="X49" s="251" t="e">
        <f t="shared" si="3"/>
        <v>#VALUE!</v>
      </c>
      <c r="Y49" s="251" t="e">
        <f t="shared" si="3"/>
        <v>#VALUE!</v>
      </c>
      <c r="Z49" s="251" t="e">
        <f t="shared" si="3"/>
        <v>#VALUE!</v>
      </c>
      <c r="AA49" s="251" t="e">
        <f t="shared" si="3"/>
        <v>#VALUE!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>
        <f t="shared" si="3"/>
        <v>-10060560.88934896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-13611714.735936848</v>
      </c>
      <c r="BC49" s="251">
        <f t="shared" si="3"/>
        <v>-13633324.075936846</v>
      </c>
      <c r="BD49" s="251">
        <f t="shared" si="3"/>
        <v>-13616745.747936852</v>
      </c>
      <c r="BE49" s="251">
        <f t="shared" si="3"/>
        <v>-13627287.848936848</v>
      </c>
      <c r="BF49" s="251">
        <f t="shared" si="3"/>
        <v>-13612574.075936846</v>
      </c>
      <c r="BG49" s="251">
        <f t="shared" si="3"/>
        <v>-13620545.747936852</v>
      </c>
      <c r="BH49" s="251">
        <f t="shared" si="3"/>
        <v>-13606858.149936849</v>
      </c>
      <c r="BI49" s="251">
        <f t="shared" si="3"/>
        <v>-13627463.149936849</v>
      </c>
      <c r="BJ49" s="251">
        <f t="shared" si="3"/>
        <v>-13606858.149936849</v>
      </c>
      <c r="BK49" s="251">
        <f t="shared" si="3"/>
        <v>-13589550.67993685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-9618679.1999999993</v>
      </c>
      <c r="H50" s="251">
        <f t="shared" si="4"/>
        <v>-9421323.5</v>
      </c>
      <c r="I50" s="251">
        <f t="shared" si="4"/>
        <v>-9380392.8000000007</v>
      </c>
      <c r="J50" s="251">
        <f t="shared" si="4"/>
        <v>-9341759.1999999993</v>
      </c>
      <c r="K50" s="251">
        <f t="shared" si="4"/>
        <v>-9386883.5</v>
      </c>
      <c r="L50" s="251">
        <f t="shared" si="4"/>
        <v>-9295274.9000000004</v>
      </c>
      <c r="M50" s="251">
        <f t="shared" si="4"/>
        <v>-9362759.9000000004</v>
      </c>
      <c r="N50" s="251">
        <f t="shared" si="4"/>
        <v>-9324784.9000000004</v>
      </c>
      <c r="O50" s="251">
        <f t="shared" si="4"/>
        <v>-9425603.4000000004</v>
      </c>
      <c r="P50" s="251" t="e">
        <f t="shared" si="4"/>
        <v>#VALUE!</v>
      </c>
      <c r="Q50" s="251" t="e">
        <f t="shared" si="4"/>
        <v>#VALUE!</v>
      </c>
      <c r="R50" s="251" t="e">
        <f t="shared" si="4"/>
        <v>#VALUE!</v>
      </c>
      <c r="S50" s="251" t="e">
        <f t="shared" si="4"/>
        <v>#VALUE!</v>
      </c>
      <c r="T50" s="251" t="e">
        <f t="shared" si="4"/>
        <v>#VALUE!</v>
      </c>
      <c r="U50" s="251" t="e">
        <f t="shared" si="4"/>
        <v>#VALUE!</v>
      </c>
      <c r="V50" s="251" t="e">
        <f t="shared" si="4"/>
        <v>#VALUE!</v>
      </c>
      <c r="W50" s="251" t="e">
        <f t="shared" si="4"/>
        <v>#VALUE!</v>
      </c>
      <c r="X50" s="251" t="e">
        <f t="shared" si="4"/>
        <v>#VALUE!</v>
      </c>
      <c r="Y50" s="251" t="e">
        <f t="shared" si="4"/>
        <v>#VALUE!</v>
      </c>
      <c r="Z50" s="251" t="e">
        <f t="shared" si="4"/>
        <v>#VALUE!</v>
      </c>
      <c r="AA50" s="251" t="e">
        <f t="shared" si="4"/>
        <v>#VALUE!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>
        <f t="shared" si="4"/>
        <v>-9956773.5560156256</v>
      </c>
      <c r="AZ50" s="251">
        <f t="shared" si="4"/>
        <v>-13839623.621603517</v>
      </c>
      <c r="BA50" s="251">
        <f t="shared" si="4"/>
        <v>-13850015.491603516</v>
      </c>
      <c r="BB50" s="251">
        <f t="shared" si="4"/>
        <v>-13652535.902603514</v>
      </c>
      <c r="BC50" s="251">
        <f t="shared" si="4"/>
        <v>-13687156.142603513</v>
      </c>
      <c r="BD50" s="251">
        <f t="shared" si="4"/>
        <v>-13711649.114603519</v>
      </c>
      <c r="BE50" s="251">
        <f t="shared" si="4"/>
        <v>-13566050.415603515</v>
      </c>
      <c r="BF50" s="251">
        <f t="shared" si="4"/>
        <v>-13573633.142603513</v>
      </c>
      <c r="BG50" s="251">
        <f t="shared" si="4"/>
        <v>-13565858.314603519</v>
      </c>
      <c r="BH50" s="251">
        <f t="shared" si="4"/>
        <v>-13512927.316603515</v>
      </c>
      <c r="BI50" s="251">
        <f t="shared" si="4"/>
        <v>-13625704.816603515</v>
      </c>
      <c r="BJ50" s="251">
        <f t="shared" si="4"/>
        <v>-13447635.816603515</v>
      </c>
      <c r="BK50" s="251">
        <f t="shared" si="4"/>
        <v>-17122541.746603519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-9338980.8666666653</v>
      </c>
      <c r="H55" s="251">
        <f t="shared" si="5"/>
        <v>-9371155.166666666</v>
      </c>
      <c r="I55" s="251">
        <f t="shared" si="5"/>
        <v>-9368724.4666666668</v>
      </c>
      <c r="J55" s="251">
        <f t="shared" si="5"/>
        <v>-9408520.8666666653</v>
      </c>
      <c r="K55" s="251">
        <f t="shared" si="5"/>
        <v>-9372715.166666666</v>
      </c>
      <c r="L55" s="251">
        <f t="shared" si="5"/>
        <v>-9376536.5666666664</v>
      </c>
      <c r="M55" s="251">
        <f t="shared" si="5"/>
        <v>-9364401.5666666664</v>
      </c>
      <c r="N55" s="251">
        <f t="shared" si="5"/>
        <v>-9350426.5666666664</v>
      </c>
      <c r="O55" s="251">
        <f t="shared" si="5"/>
        <v>-9357295.0666666664</v>
      </c>
      <c r="P55" s="251" t="e">
        <f t="shared" si="5"/>
        <v>#VALUE!</v>
      </c>
      <c r="Q55" s="251" t="e">
        <f t="shared" si="5"/>
        <v>#VALUE!</v>
      </c>
      <c r="R55" s="251" t="e">
        <f t="shared" si="5"/>
        <v>#VALUE!</v>
      </c>
      <c r="S55" s="251" t="e">
        <f t="shared" si="5"/>
        <v>#VALUE!</v>
      </c>
      <c r="T55" s="251" t="e">
        <f t="shared" si="5"/>
        <v>#VALUE!</v>
      </c>
      <c r="U55" s="251" t="e">
        <f t="shared" si="5"/>
        <v>#VALUE!</v>
      </c>
      <c r="V55" s="251" t="e">
        <f t="shared" si="5"/>
        <v>#VALUE!</v>
      </c>
      <c r="W55" s="251" t="e">
        <f t="shared" si="5"/>
        <v>#VALUE!</v>
      </c>
      <c r="X55" s="251" t="e">
        <f t="shared" si="5"/>
        <v>#VALUE!</v>
      </c>
      <c r="Y55" s="251" t="e">
        <f t="shared" si="5"/>
        <v>#VALUE!</v>
      </c>
      <c r="Z55" s="251" t="e">
        <f t="shared" si="5"/>
        <v>#VALUE!</v>
      </c>
      <c r="AA55" s="251" t="e">
        <f t="shared" si="5"/>
        <v>#VALUE!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>
        <f t="shared" si="5"/>
        <v>-10060560.88934896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-13611714.735936848</v>
      </c>
      <c r="BC55" s="251">
        <f t="shared" si="5"/>
        <v>-13633324.075936846</v>
      </c>
      <c r="BD55" s="251">
        <f t="shared" si="5"/>
        <v>-13616745.747936852</v>
      </c>
      <c r="BE55" s="251">
        <f t="shared" si="5"/>
        <v>-13627287.848936848</v>
      </c>
      <c r="BF55" s="251">
        <f t="shared" si="5"/>
        <v>-13612574.075936846</v>
      </c>
      <c r="BG55" s="251">
        <f t="shared" si="5"/>
        <v>-13620545.747936852</v>
      </c>
      <c r="BH55" s="251">
        <f t="shared" si="5"/>
        <v>-13606858.149936849</v>
      </c>
      <c r="BI55" s="251">
        <f t="shared" si="5"/>
        <v>-13627463.149936849</v>
      </c>
      <c r="BJ55" s="251">
        <f t="shared" si="5"/>
        <v>-13606858.149936849</v>
      </c>
      <c r="BK55" s="251">
        <f t="shared" si="5"/>
        <v>-13589550.67993685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-37482834.866666667</v>
      </c>
      <c r="H56" s="251">
        <f t="shared" si="6"/>
        <v>-46853990.033333331</v>
      </c>
      <c r="I56" s="251">
        <f t="shared" si="6"/>
        <v>-56222714.5</v>
      </c>
      <c r="J56" s="251">
        <f t="shared" si="6"/>
        <v>-65631235.366666667</v>
      </c>
      <c r="K56" s="251">
        <f t="shared" si="6"/>
        <v>-75003950.533333331</v>
      </c>
      <c r="L56" s="251">
        <f t="shared" si="6"/>
        <v>-84380487.099999994</v>
      </c>
      <c r="M56" s="251">
        <f t="shared" si="6"/>
        <v>-93744888.666666657</v>
      </c>
      <c r="N56" s="251">
        <f t="shared" si="6"/>
        <v>-103095315.23333332</v>
      </c>
      <c r="O56" s="251">
        <f t="shared" si="6"/>
        <v>-112452610.29999998</v>
      </c>
      <c r="P56" s="251" t="e">
        <f t="shared" si="6"/>
        <v>#VALUE!</v>
      </c>
      <c r="Q56" s="251" t="e">
        <f t="shared" si="6"/>
        <v>#VALUE!</v>
      </c>
      <c r="R56" s="251" t="e">
        <f t="shared" si="6"/>
        <v>#VALUE!</v>
      </c>
      <c r="S56" s="251" t="e">
        <f t="shared" si="5"/>
        <v>#VALUE!</v>
      </c>
      <c r="T56" s="251" t="e">
        <f t="shared" si="5"/>
        <v>#VALUE!</v>
      </c>
      <c r="U56" s="251" t="e">
        <f t="shared" si="5"/>
        <v>#VALUE!</v>
      </c>
      <c r="V56" s="251" t="e">
        <f t="shared" si="5"/>
        <v>#VALUE!</v>
      </c>
      <c r="W56" s="251" t="e">
        <f t="shared" si="5"/>
        <v>#VALUE!</v>
      </c>
      <c r="X56" s="251" t="e">
        <f t="shared" si="5"/>
        <v>#VALUE!</v>
      </c>
      <c r="Y56" s="251" t="e">
        <f t="shared" si="5"/>
        <v>#VALUE!</v>
      </c>
      <c r="Z56" s="251" t="e">
        <f t="shared" si="5"/>
        <v>#VALUE!</v>
      </c>
      <c r="AA56" s="251" t="e">
        <f t="shared" si="5"/>
        <v>#VALUE!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-9618679.1999999993</v>
      </c>
      <c r="H57" s="251">
        <f t="shared" si="5"/>
        <v>-9421323.5</v>
      </c>
      <c r="I57" s="251">
        <f t="shared" si="5"/>
        <v>-9380392.8000000007</v>
      </c>
      <c r="J57" s="251">
        <f t="shared" si="5"/>
        <v>-9341759.1999999993</v>
      </c>
      <c r="K57" s="251">
        <f t="shared" si="5"/>
        <v>-9386883.5</v>
      </c>
      <c r="L57" s="251">
        <f t="shared" si="5"/>
        <v>-9295274.9000000004</v>
      </c>
      <c r="M57" s="251">
        <f t="shared" si="5"/>
        <v>-9362759.9000000004</v>
      </c>
      <c r="N57" s="251">
        <f t="shared" si="5"/>
        <v>-9324784.9000000004</v>
      </c>
      <c r="O57" s="251">
        <f t="shared" si="5"/>
        <v>-9425603.4000000004</v>
      </c>
      <c r="P57" s="251" t="e">
        <f t="shared" si="5"/>
        <v>#VALUE!</v>
      </c>
      <c r="Q57" s="251" t="e">
        <f t="shared" si="5"/>
        <v>#VALUE!</v>
      </c>
      <c r="R57" s="251" t="e">
        <f t="shared" si="5"/>
        <v>#VALUE!</v>
      </c>
      <c r="S57" s="251" t="e">
        <f t="shared" si="5"/>
        <v>#VALUE!</v>
      </c>
      <c r="T57" s="251" t="e">
        <f t="shared" si="5"/>
        <v>#VALUE!</v>
      </c>
      <c r="U57" s="251" t="e">
        <f t="shared" si="5"/>
        <v>#VALUE!</v>
      </c>
      <c r="V57" s="251" t="e">
        <f t="shared" si="5"/>
        <v>#VALUE!</v>
      </c>
      <c r="W57" s="251" t="e">
        <f t="shared" si="5"/>
        <v>#VALUE!</v>
      </c>
      <c r="X57" s="251" t="e">
        <f t="shared" si="5"/>
        <v>#VALUE!</v>
      </c>
      <c r="Y57" s="251" t="e">
        <f t="shared" si="5"/>
        <v>#VALUE!</v>
      </c>
      <c r="Z57" s="251" t="e">
        <f t="shared" si="5"/>
        <v>#VALUE!</v>
      </c>
      <c r="AA57" s="251" t="e">
        <f t="shared" si="5"/>
        <v>#VALUE!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>
        <f t="shared" si="5"/>
        <v>-9956773.5560156256</v>
      </c>
      <c r="AZ57" s="251">
        <f t="shared" si="5"/>
        <v>-13839623.621603517</v>
      </c>
      <c r="BA57" s="251">
        <f t="shared" si="5"/>
        <v>-13850015.491603516</v>
      </c>
      <c r="BB57" s="251">
        <f t="shared" si="5"/>
        <v>-13652535.902603514</v>
      </c>
      <c r="BC57" s="251">
        <f t="shared" si="5"/>
        <v>-13687156.142603513</v>
      </c>
      <c r="BD57" s="251">
        <f t="shared" si="5"/>
        <v>-13711649.114603519</v>
      </c>
      <c r="BE57" s="251">
        <f t="shared" si="5"/>
        <v>-13566050.415603515</v>
      </c>
      <c r="BF57" s="251">
        <f t="shared" si="5"/>
        <v>-13573633.142603513</v>
      </c>
      <c r="BG57" s="251">
        <f t="shared" si="5"/>
        <v>-13565858.314603519</v>
      </c>
      <c r="BH57" s="251">
        <f t="shared" si="5"/>
        <v>-13512927.316603515</v>
      </c>
      <c r="BI57" s="251">
        <f t="shared" si="5"/>
        <v>-13625704.816603515</v>
      </c>
      <c r="BJ57" s="251">
        <f t="shared" si="5"/>
        <v>-13447635.816603515</v>
      </c>
      <c r="BK57" s="251">
        <f t="shared" si="5"/>
        <v>-17122541.746603519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-37907533.200000003</v>
      </c>
      <c r="H58" s="251">
        <f t="shared" si="5"/>
        <v>-47328856.700000003</v>
      </c>
      <c r="I58" s="251">
        <f t="shared" si="5"/>
        <v>-56709249.5</v>
      </c>
      <c r="J58" s="251">
        <f t="shared" si="5"/>
        <v>-66051008.700000003</v>
      </c>
      <c r="K58" s="251">
        <f t="shared" si="5"/>
        <v>-75437892.200000003</v>
      </c>
      <c r="L58" s="251">
        <f t="shared" si="5"/>
        <v>-84733167.100000009</v>
      </c>
      <c r="M58" s="251">
        <f t="shared" si="5"/>
        <v>-94095927.000000015</v>
      </c>
      <c r="N58" s="251">
        <f t="shared" si="5"/>
        <v>-103420711.90000002</v>
      </c>
      <c r="O58" s="251">
        <f t="shared" si="5"/>
        <v>-112846315.30000003</v>
      </c>
      <c r="P58" s="251" t="e">
        <f t="shared" si="5"/>
        <v>#VALUE!</v>
      </c>
      <c r="Q58" s="251" t="e">
        <f t="shared" si="5"/>
        <v>#VALUE!</v>
      </c>
      <c r="R58" s="251" t="e">
        <f t="shared" si="5"/>
        <v>#VALUE!</v>
      </c>
      <c r="S58" s="251" t="e">
        <f t="shared" si="5"/>
        <v>#VALUE!</v>
      </c>
      <c r="T58" s="251" t="e">
        <f t="shared" si="5"/>
        <v>#VALUE!</v>
      </c>
      <c r="U58" s="251" t="e">
        <f t="shared" si="5"/>
        <v>#VALUE!</v>
      </c>
      <c r="V58" s="251" t="e">
        <f t="shared" si="5"/>
        <v>#VALUE!</v>
      </c>
      <c r="W58" s="251" t="e">
        <f t="shared" si="5"/>
        <v>#VALUE!</v>
      </c>
      <c r="X58" s="251" t="e">
        <f t="shared" si="5"/>
        <v>#VALUE!</v>
      </c>
      <c r="Y58" s="251" t="e">
        <f t="shared" si="5"/>
        <v>#VALUE!</v>
      </c>
      <c r="Z58" s="251" t="e">
        <f t="shared" si="5"/>
        <v>#VALUE!</v>
      </c>
      <c r="AA58" s="251" t="e">
        <f t="shared" si="5"/>
        <v>#VALUE!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47300264.700000003</v>
      </c>
      <c r="D59" s="260">
        <f>+'FIN-CASHFLOW_CWS'!D58</f>
        <v>37869040.700000003</v>
      </c>
      <c r="E59" s="260">
        <f>+'FIN-CASHFLOW_CWS'!E58</f>
        <v>28473216.700000003</v>
      </c>
      <c r="F59" s="260">
        <f>+'FIN-CASHFLOW_CWS'!F58</f>
        <v>19040002.700000003</v>
      </c>
      <c r="G59" s="260">
        <f>+'FIN-CASHFLOW_CWS'!G58</f>
        <v>9421323.5000000037</v>
      </c>
      <c r="H59" s="260">
        <f>+'FIN-CASHFLOW_CWS'!H58</f>
        <v>56091855.200000018</v>
      </c>
      <c r="I59" s="260">
        <f>+'FIN-CASHFLOW_CWS'!I58</f>
        <v>46711462.400000021</v>
      </c>
      <c r="J59" s="260">
        <f>+'FIN-CASHFLOW_CWS'!J58</f>
        <v>37369703.200000018</v>
      </c>
      <c r="K59" s="260">
        <f>+'FIN-CASHFLOW_CWS'!K58</f>
        <v>27982819.700000018</v>
      </c>
      <c r="L59" s="260">
        <f>+'FIN-CASHFLOW_CWS'!L58</f>
        <v>18687544.800000019</v>
      </c>
      <c r="M59" s="260">
        <f>+'FIN-CASHFLOW_CWS'!M58</f>
        <v>9324784.900000019</v>
      </c>
      <c r="N59" s="260" t="e">
        <f>+'FIN-CASHFLOW_CWS'!N58</f>
        <v>#VALUE!</v>
      </c>
      <c r="O59" s="260" t="e">
        <f>+'FIN-CASHFLOW_CWS'!O58</f>
        <v>#VALUE!</v>
      </c>
      <c r="P59" s="260" t="e">
        <f>+'FIN-CASHFLOW_CWS'!P58</f>
        <v>#VALUE!</v>
      </c>
      <c r="Q59" s="260" t="e">
        <f>+'FIN-CASHFLOW_CWS'!Q58</f>
        <v>#VALUE!</v>
      </c>
      <c r="R59" s="260" t="e">
        <f>+'FIN-CASHFLOW_CWS'!R58</f>
        <v>#VALUE!</v>
      </c>
      <c r="S59" s="260" t="e">
        <f>+'FIN-CASHFLOW_CWS'!S58</f>
        <v>#VALUE!</v>
      </c>
      <c r="T59" s="260" t="e">
        <f>+'FIN-CASHFLOW_CWS'!T58</f>
        <v>#VALUE!</v>
      </c>
      <c r="U59" s="260" t="e">
        <f>+'FIN-CASHFLOW_CWS'!U58</f>
        <v>#VALUE!</v>
      </c>
      <c r="V59" s="260" t="e">
        <f>+'FIN-CASHFLOW_CWS'!V58</f>
        <v>#VALUE!</v>
      </c>
      <c r="W59" s="260" t="e">
        <f>+'FIN-CASHFLOW_CWS'!W58</f>
        <v>#VALUE!</v>
      </c>
      <c r="X59" s="260" t="e">
        <f>+'FIN-CASHFLOW_CWS'!X58</f>
        <v>#VALUE!</v>
      </c>
      <c r="Y59" s="260" t="e">
        <f>+'FIN-CASHFLOW_CWS'!Y58</f>
        <v>#VALUE!</v>
      </c>
      <c r="Z59" s="260" t="e">
        <f>+'FIN-CASHFLOW_CWS'!Z58</f>
        <v>#VALUE!</v>
      </c>
      <c r="AA59" s="260" t="e">
        <f>+'FIN-CASHFLOW_CWS'!AA58</f>
        <v>#VALUE!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16408215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1196000</v>
      </c>
      <c r="F5" s="63">
        <f>REV_DB!G17</f>
        <v>-2891543.75</v>
      </c>
      <c r="G5" s="63">
        <f>REV_DB!H17</f>
        <v>-1942209.5</v>
      </c>
      <c r="H5" s="63">
        <f>REV_DB!I17</f>
        <v>-508558.70000000112</v>
      </c>
      <c r="I5" s="181">
        <f>SUM(D5:H5)</f>
        <v>-3944471.9500000011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 t="e">
        <f>SUM(P353:AA353)</f>
        <v>#VALUE!</v>
      </c>
      <c r="F27" s="67" t="e">
        <f>SUM(AB353:AM353)</f>
        <v>#VALUE!</v>
      </c>
      <c r="G27" s="67">
        <f>SUM(AN353:AY353)</f>
        <v>0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 t="e">
        <f>SUM(P368:AA368)</f>
        <v>#VALUE!</v>
      </c>
      <c r="F28" s="67" t="e">
        <f>SUM(AB368:AM368)</f>
        <v>#VALUE!</v>
      </c>
      <c r="G28" s="67">
        <f>SUM(AN368:AY368)</f>
        <v>8160000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 t="e">
        <f>SUM(P372:AA372)</f>
        <v>#VALUE!</v>
      </c>
      <c r="F30" s="67" t="e">
        <f>SUM(AB372:AM372)</f>
        <v>#VALUE!</v>
      </c>
      <c r="G30" s="67" t="e">
        <f>SUM(AN372:AY372)</f>
        <v>#VALUE!</v>
      </c>
      <c r="H30" s="67">
        <f>SUM(AZ372:BK372)</f>
        <v>0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 t="e">
        <f>SUM(P376:AA376)</f>
        <v>#VALUE!</v>
      </c>
      <c r="F32" s="192" t="e">
        <f>SUM(AB376:AM376)</f>
        <v>#VALUE!</v>
      </c>
      <c r="G32" s="192" t="e">
        <f>SUM(AN376:AY376)</f>
        <v>#VALUE!</v>
      </c>
      <c r="H32" s="192">
        <f>SUM(AZ376:BK376)</f>
        <v>60974544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 t="e">
        <f t="shared" si="3"/>
        <v>#VALUE!</v>
      </c>
      <c r="F41" s="192" t="e">
        <f t="shared" si="3"/>
        <v>#VALUE!</v>
      </c>
      <c r="G41" s="192" t="e">
        <f t="shared" si="3"/>
        <v>#VALUE!</v>
      </c>
      <c r="H41" s="192">
        <f t="shared" si="3"/>
        <v>61106834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 t="e">
        <f>STAFF_CWS!T406</f>
        <v>#VALUE!</v>
      </c>
      <c r="Q229" s="26" t="e">
        <f>STAFF_CWS!U406</f>
        <v>#VALUE!</v>
      </c>
      <c r="R229" s="26" t="e">
        <f>STAFF_CWS!V406</f>
        <v>#VALUE!</v>
      </c>
      <c r="S229" s="26" t="e">
        <f>STAFF_CWS!W406</f>
        <v>#VALUE!</v>
      </c>
      <c r="T229" s="26" t="e">
        <f>STAFF_CWS!X406</f>
        <v>#VALUE!</v>
      </c>
      <c r="U229" s="26" t="e">
        <f>STAFF_CWS!Y406</f>
        <v>#VALUE!</v>
      </c>
      <c r="V229" s="26" t="e">
        <f>STAFF_CWS!Z406</f>
        <v>#VALUE!</v>
      </c>
      <c r="W229" s="26" t="e">
        <f>STAFF_CWS!AA406</f>
        <v>#VALUE!</v>
      </c>
      <c r="X229" s="26" t="e">
        <f>STAFF_CWS!AB406</f>
        <v>#VALUE!</v>
      </c>
      <c r="Y229" s="26" t="e">
        <f>STAFF_CWS!AC406</f>
        <v>#VALUE!</v>
      </c>
      <c r="Z229" s="26" t="e">
        <f>STAFF_CWS!AD406</f>
        <v>#VALUE!</v>
      </c>
      <c r="AA229" s="26" t="e">
        <f>STAFF_CWS!AE406</f>
        <v>#VALUE!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 t="e">
        <f>STAFF_CWS!T407</f>
        <v>#VALUE!</v>
      </c>
      <c r="Q230" s="26" t="e">
        <f>STAFF_CWS!U407</f>
        <v>#VALUE!</v>
      </c>
      <c r="R230" s="26" t="e">
        <f>STAFF_CWS!V407</f>
        <v>#VALUE!</v>
      </c>
      <c r="S230" s="26" t="e">
        <f>STAFF_CWS!W407</f>
        <v>#VALUE!</v>
      </c>
      <c r="T230" s="26" t="e">
        <f>STAFF_CWS!X407</f>
        <v>#VALUE!</v>
      </c>
      <c r="U230" s="26" t="e">
        <f>STAFF_CWS!Y407</f>
        <v>#VALUE!</v>
      </c>
      <c r="V230" s="26" t="e">
        <f>STAFF_CWS!Z407</f>
        <v>#VALUE!</v>
      </c>
      <c r="W230" s="26" t="e">
        <f>STAFF_CWS!AA407</f>
        <v>#VALUE!</v>
      </c>
      <c r="X230" s="26" t="e">
        <f>STAFF_CWS!AB407</f>
        <v>#VALUE!</v>
      </c>
      <c r="Y230" s="26" t="e">
        <f>STAFF_CWS!AC407</f>
        <v>#VALUE!</v>
      </c>
      <c r="Z230" s="26" t="e">
        <f>STAFF_CWS!AD407</f>
        <v>#VALUE!</v>
      </c>
      <c r="AA230" s="26" t="e">
        <f>STAFF_CWS!AE407</f>
        <v>#VALUE!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 t="e">
        <f>STAFF_CWS!T442</f>
        <v>#VALUE!</v>
      </c>
      <c r="Q265" s="26" t="e">
        <f>STAFF_CWS!U442</f>
        <v>#VALUE!</v>
      </c>
      <c r="R265" s="26" t="e">
        <f>STAFF_CWS!V442</f>
        <v>#VALUE!</v>
      </c>
      <c r="S265" s="26" t="e">
        <f>STAFF_CWS!W442</f>
        <v>#VALUE!</v>
      </c>
      <c r="T265" s="26" t="e">
        <f>STAFF_CWS!X442</f>
        <v>#VALUE!</v>
      </c>
      <c r="U265" s="26" t="e">
        <f>STAFF_CWS!Y442</f>
        <v>#VALUE!</v>
      </c>
      <c r="V265" s="26" t="e">
        <f>STAFF_CWS!Z442</f>
        <v>#VALUE!</v>
      </c>
      <c r="W265" s="26" t="e">
        <f>STAFF_CWS!AA442</f>
        <v>#VALUE!</v>
      </c>
      <c r="X265" s="26" t="e">
        <f>STAFF_CWS!AB442</f>
        <v>#VALUE!</v>
      </c>
      <c r="Y265" s="26" t="e">
        <f>STAFF_CWS!AC442</f>
        <v>#VALUE!</v>
      </c>
      <c r="Z265" s="26" t="e">
        <f>STAFF_CWS!AD442</f>
        <v>#VALUE!</v>
      </c>
      <c r="AA265" s="26" t="e">
        <f>STAFF_CWS!AE442</f>
        <v>#VALUE!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 t="e">
        <f>STAFF_CWS!T443</f>
        <v>#VALUE!</v>
      </c>
      <c r="Q266" s="26" t="e">
        <f>STAFF_CWS!U443</f>
        <v>#VALUE!</v>
      </c>
      <c r="R266" s="26" t="e">
        <f>STAFF_CWS!V443</f>
        <v>#VALUE!</v>
      </c>
      <c r="S266" s="26" t="e">
        <f>STAFF_CWS!W443</f>
        <v>#VALUE!</v>
      </c>
      <c r="T266" s="26" t="e">
        <f>STAFF_CWS!X443</f>
        <v>#VALUE!</v>
      </c>
      <c r="U266" s="26" t="e">
        <f>STAFF_CWS!Y443</f>
        <v>#VALUE!</v>
      </c>
      <c r="V266" s="26" t="e">
        <f>STAFF_CWS!Z443</f>
        <v>#VALUE!</v>
      </c>
      <c r="W266" s="26" t="e">
        <f>STAFF_CWS!AA443</f>
        <v>#VALUE!</v>
      </c>
      <c r="X266" s="26" t="e">
        <f>STAFF_CWS!AB443</f>
        <v>#VALUE!</v>
      </c>
      <c r="Y266" s="26" t="e">
        <f>STAFF_CWS!AC443</f>
        <v>#VALUE!</v>
      </c>
      <c r="Z266" s="26" t="e">
        <f>STAFF_CWS!AD443</f>
        <v>#VALUE!</v>
      </c>
      <c r="AA266" s="26" t="e">
        <f>STAFF_CWS!AE443</f>
        <v>#VALUE!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 t="e">
        <f>STAFF_CWS!T469</f>
        <v>#VALUE!</v>
      </c>
      <c r="Q292" s="26" t="e">
        <f>STAFF_CWS!U469</f>
        <v>#VALUE!</v>
      </c>
      <c r="R292" s="26" t="e">
        <f>STAFF_CWS!V469</f>
        <v>#VALUE!</v>
      </c>
      <c r="S292" s="26" t="e">
        <f>STAFF_CWS!W469</f>
        <v>#VALUE!</v>
      </c>
      <c r="T292" s="26" t="e">
        <f>STAFF_CWS!X469</f>
        <v>#VALUE!</v>
      </c>
      <c r="U292" s="26" t="e">
        <f>STAFF_CWS!Y469</f>
        <v>#VALUE!</v>
      </c>
      <c r="V292" s="26" t="e">
        <f>STAFF_CWS!Z469</f>
        <v>#VALUE!</v>
      </c>
      <c r="W292" s="26" t="e">
        <f>STAFF_CWS!AA469</f>
        <v>#VALUE!</v>
      </c>
      <c r="X292" s="26" t="e">
        <f>STAFF_CWS!AB469</f>
        <v>#VALUE!</v>
      </c>
      <c r="Y292" s="26" t="e">
        <f>STAFF_CWS!AC469</f>
        <v>#VALUE!</v>
      </c>
      <c r="Z292" s="26" t="e">
        <f>STAFF_CWS!AD469</f>
        <v>#VALUE!</v>
      </c>
      <c r="AA292" s="26" t="e">
        <f>STAFF_CWS!AE469</f>
        <v>#VALUE!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 t="e">
        <f>STAFF_CWS!T470</f>
        <v>#VALUE!</v>
      </c>
      <c r="Q293" s="26" t="e">
        <f>STAFF_CWS!U470</f>
        <v>#VALUE!</v>
      </c>
      <c r="R293" s="26" t="e">
        <f>STAFF_CWS!V470</f>
        <v>#VALUE!</v>
      </c>
      <c r="S293" s="26" t="e">
        <f>STAFF_CWS!W470</f>
        <v>#VALUE!</v>
      </c>
      <c r="T293" s="26" t="e">
        <f>STAFF_CWS!X470</f>
        <v>#VALUE!</v>
      </c>
      <c r="U293" s="26" t="e">
        <f>STAFF_CWS!Y470</f>
        <v>#VALUE!</v>
      </c>
      <c r="V293" s="26" t="e">
        <f>STAFF_CWS!Z470</f>
        <v>#VALUE!</v>
      </c>
      <c r="W293" s="26" t="e">
        <f>STAFF_CWS!AA470</f>
        <v>#VALUE!</v>
      </c>
      <c r="X293" s="26" t="e">
        <f>STAFF_CWS!AB470</f>
        <v>#VALUE!</v>
      </c>
      <c r="Y293" s="26" t="e">
        <f>STAFF_CWS!AC470</f>
        <v>#VALUE!</v>
      </c>
      <c r="Z293" s="26" t="e">
        <f>STAFF_CWS!AD470</f>
        <v>#VALUE!</v>
      </c>
      <c r="AA293" s="26" t="e">
        <f>STAFF_CWS!AE470</f>
        <v>#VALUE!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 t="e">
        <f>STAFF_CWS!T496</f>
        <v>#VALUE!</v>
      </c>
      <c r="Q319" s="26" t="e">
        <f>STAFF_CWS!U496</f>
        <v>#VALUE!</v>
      </c>
      <c r="R319" s="26" t="e">
        <f>STAFF_CWS!V496</f>
        <v>#VALUE!</v>
      </c>
      <c r="S319" s="26" t="e">
        <f>STAFF_CWS!W496</f>
        <v>#VALUE!</v>
      </c>
      <c r="T319" s="26" t="e">
        <f>STAFF_CWS!X496</f>
        <v>#VALUE!</v>
      </c>
      <c r="U319" s="26" t="e">
        <f>STAFF_CWS!Y496</f>
        <v>#VALUE!</v>
      </c>
      <c r="V319" s="26" t="e">
        <f>STAFF_CWS!Z496</f>
        <v>#VALUE!</v>
      </c>
      <c r="W319" s="26" t="e">
        <f>STAFF_CWS!AA496</f>
        <v>#VALUE!</v>
      </c>
      <c r="X319" s="26" t="e">
        <f>STAFF_CWS!AB496</f>
        <v>#VALUE!</v>
      </c>
      <c r="Y319" s="26" t="e">
        <f>STAFF_CWS!AC496</f>
        <v>#VALUE!</v>
      </c>
      <c r="Z319" s="26" t="e">
        <f>STAFF_CWS!AD496</f>
        <v>#VALUE!</v>
      </c>
      <c r="AA319" s="26" t="e">
        <f>STAFF_CWS!AE496</f>
        <v>#VALUE!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 t="e">
        <f>STAFF_CWS!T530</f>
        <v>#VALUE!</v>
      </c>
      <c r="Q353" s="26" t="e">
        <f>STAFF_CWS!U530</f>
        <v>#VALUE!</v>
      </c>
      <c r="R353" s="26" t="e">
        <f>STAFF_CWS!V530</f>
        <v>#VALUE!</v>
      </c>
      <c r="S353" s="26" t="e">
        <f>STAFF_CWS!W530</f>
        <v>#VALUE!</v>
      </c>
      <c r="T353" s="26" t="e">
        <f>STAFF_CWS!X530</f>
        <v>#VALUE!</v>
      </c>
      <c r="U353" s="26" t="e">
        <f>STAFF_CWS!Y530</f>
        <v>#VALUE!</v>
      </c>
      <c r="V353" s="26" t="e">
        <f>STAFF_CWS!Z530</f>
        <v>#VALUE!</v>
      </c>
      <c r="W353" s="26" t="e">
        <f>STAFF_CWS!AA530</f>
        <v>#VALUE!</v>
      </c>
      <c r="X353" s="26" t="e">
        <f>STAFF_CWS!AB530</f>
        <v>#VALUE!</v>
      </c>
      <c r="Y353" s="26" t="e">
        <f>STAFF_CWS!AC530</f>
        <v>#VALUE!</v>
      </c>
      <c r="Z353" s="26" t="e">
        <f>STAFF_CWS!AD530</f>
        <v>#VALUE!</v>
      </c>
      <c r="AA353" s="26" t="e">
        <f>STAFF_CWS!AE530</f>
        <v>#VALUE!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 t="e">
        <f>STAFF_CWS!T531</f>
        <v>#VALUE!</v>
      </c>
      <c r="Q354" s="26" t="e">
        <f>STAFF_CWS!U531</f>
        <v>#VALUE!</v>
      </c>
      <c r="R354" s="26" t="e">
        <f>STAFF_CWS!V531</f>
        <v>#VALUE!</v>
      </c>
      <c r="S354" s="26" t="e">
        <f>STAFF_CWS!W531</f>
        <v>#VALUE!</v>
      </c>
      <c r="T354" s="26" t="e">
        <f>STAFF_CWS!X531</f>
        <v>#VALUE!</v>
      </c>
      <c r="U354" s="26" t="e">
        <f>STAFF_CWS!Y531</f>
        <v>#VALUE!</v>
      </c>
      <c r="V354" s="26" t="e">
        <f>STAFF_CWS!Z531</f>
        <v>#VALUE!</v>
      </c>
      <c r="W354" s="26" t="e">
        <f>STAFF_CWS!AA531</f>
        <v>#VALUE!</v>
      </c>
      <c r="X354" s="26" t="e">
        <f>STAFF_CWS!AB531</f>
        <v>#VALUE!</v>
      </c>
      <c r="Y354" s="26" t="e">
        <f>STAFF_CWS!AC531</f>
        <v>#VALUE!</v>
      </c>
      <c r="Z354" s="26" t="e">
        <f>STAFF_CWS!AD531</f>
        <v>#VALUE!</v>
      </c>
      <c r="AA354" s="26" t="e">
        <f>STAFF_CWS!AE531</f>
        <v>#VALUE!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 t="e">
        <f>STAFF_CWS!T535</f>
        <v>#VALUE!</v>
      </c>
      <c r="Q358" s="26" t="e">
        <f>STAFF_CWS!U535</f>
        <v>#VALUE!</v>
      </c>
      <c r="R358" s="26" t="e">
        <f>STAFF_CWS!V535</f>
        <v>#VALUE!</v>
      </c>
      <c r="S358" s="26" t="e">
        <f>STAFF_CWS!W535</f>
        <v>#VALUE!</v>
      </c>
      <c r="T358" s="26" t="e">
        <f>STAFF_CWS!X535</f>
        <v>#VALUE!</v>
      </c>
      <c r="U358" s="26" t="e">
        <f>STAFF_CWS!Y535</f>
        <v>#VALUE!</v>
      </c>
      <c r="V358" s="26" t="e">
        <f>STAFF_CWS!Z535</f>
        <v>#VALUE!</v>
      </c>
      <c r="W358" s="26" t="e">
        <f>STAFF_CWS!AA535</f>
        <v>#VALUE!</v>
      </c>
      <c r="X358" s="26" t="e">
        <f>STAFF_CWS!AB535</f>
        <v>#VALUE!</v>
      </c>
      <c r="Y358" s="26" t="e">
        <f>STAFF_CWS!AC535</f>
        <v>#VALUE!</v>
      </c>
      <c r="Z358" s="26" t="e">
        <f>STAFF_CWS!AD535</f>
        <v>#VALUE!</v>
      </c>
      <c r="AA358" s="26" t="e">
        <f>STAFF_CWS!AE535</f>
        <v>#VALUE!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 t="e">
        <f>STAFF_CWS!T540</f>
        <v>#VALUE!</v>
      </c>
      <c r="Q363" s="26" t="e">
        <f>STAFF_CWS!U540</f>
        <v>#VALUE!</v>
      </c>
      <c r="R363" s="26" t="e">
        <f>STAFF_CWS!V540</f>
        <v>#VALUE!</v>
      </c>
      <c r="S363" s="26" t="e">
        <f>STAFF_CWS!W540</f>
        <v>#VALUE!</v>
      </c>
      <c r="T363" s="26" t="e">
        <f>STAFF_CWS!X540</f>
        <v>#VALUE!</v>
      </c>
      <c r="U363" s="26" t="e">
        <f>STAFF_CWS!Y540</f>
        <v>#VALUE!</v>
      </c>
      <c r="V363" s="26" t="e">
        <f>STAFF_CWS!Z540</f>
        <v>#VALUE!</v>
      </c>
      <c r="W363" s="26" t="e">
        <f>STAFF_CWS!AA540</f>
        <v>#VALUE!</v>
      </c>
      <c r="X363" s="26" t="e">
        <f>STAFF_CWS!AB540</f>
        <v>#VALUE!</v>
      </c>
      <c r="Y363" s="26" t="e">
        <f>STAFF_CWS!AC540</f>
        <v>#VALUE!</v>
      </c>
      <c r="Z363" s="26" t="e">
        <f>STAFF_CWS!AD540</f>
        <v>#VALUE!</v>
      </c>
      <c r="AA363" s="26" t="e">
        <f>STAFF_CWS!AE540</f>
        <v>#VALUE!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 t="e">
        <f>STAFF_CWS!T541</f>
        <v>#VALUE!</v>
      </c>
      <c r="Q364" s="26" t="e">
        <f>STAFF_CWS!U541</f>
        <v>#VALUE!</v>
      </c>
      <c r="R364" s="26" t="e">
        <f>STAFF_CWS!V541</f>
        <v>#VALUE!</v>
      </c>
      <c r="S364" s="26" t="e">
        <f>STAFF_CWS!W541</f>
        <v>#VALUE!</v>
      </c>
      <c r="T364" s="26" t="e">
        <f>STAFF_CWS!X541</f>
        <v>#VALUE!</v>
      </c>
      <c r="U364" s="26" t="e">
        <f>STAFF_CWS!Y541</f>
        <v>#VALUE!</v>
      </c>
      <c r="V364" s="26" t="e">
        <f>STAFF_CWS!Z541</f>
        <v>#VALUE!</v>
      </c>
      <c r="W364" s="26" t="e">
        <f>STAFF_CWS!AA541</f>
        <v>#VALUE!</v>
      </c>
      <c r="X364" s="26" t="e">
        <f>STAFF_CWS!AB541</f>
        <v>#VALUE!</v>
      </c>
      <c r="Y364" s="26" t="e">
        <f>STAFF_CWS!AC541</f>
        <v>#VALUE!</v>
      </c>
      <c r="Z364" s="26" t="e">
        <f>STAFF_CWS!AD541</f>
        <v>#VALUE!</v>
      </c>
      <c r="AA364" s="26" t="e">
        <f>STAFF_CWS!AE541</f>
        <v>#VALUE!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 t="e">
        <f>STAFF_CWS!T542</f>
        <v>#VALUE!</v>
      </c>
      <c r="Q365" s="26" t="e">
        <f>STAFF_CWS!U542</f>
        <v>#VALUE!</v>
      </c>
      <c r="R365" s="26" t="e">
        <f>STAFF_CWS!V542</f>
        <v>#VALUE!</v>
      </c>
      <c r="S365" s="26" t="e">
        <f>STAFF_CWS!W542</f>
        <v>#VALUE!</v>
      </c>
      <c r="T365" s="26" t="e">
        <f>STAFF_CWS!X542</f>
        <v>#VALUE!</v>
      </c>
      <c r="U365" s="26" t="e">
        <f>STAFF_CWS!Y542</f>
        <v>#VALUE!</v>
      </c>
      <c r="V365" s="26" t="e">
        <f>STAFF_CWS!Z542</f>
        <v>#VALUE!</v>
      </c>
      <c r="W365" s="26" t="e">
        <f>STAFF_CWS!AA542</f>
        <v>#VALUE!</v>
      </c>
      <c r="X365" s="26" t="e">
        <f>STAFF_CWS!AB542</f>
        <v>#VALUE!</v>
      </c>
      <c r="Y365" s="26" t="e">
        <f>STAFF_CWS!AC542</f>
        <v>#VALUE!</v>
      </c>
      <c r="Z365" s="26" t="e">
        <f>STAFF_CWS!AD542</f>
        <v>#VALUE!</v>
      </c>
      <c r="AA365" s="26" t="e">
        <f>STAFF_CWS!AE542</f>
        <v>#VALUE!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 t="e">
        <f>STAFF_CWS!T544</f>
        <v>#VALUE!</v>
      </c>
      <c r="Q367" s="26" t="e">
        <f>STAFF_CWS!U544</f>
        <v>#VALUE!</v>
      </c>
      <c r="R367" s="26" t="e">
        <f>STAFF_CWS!V544</f>
        <v>#VALUE!</v>
      </c>
      <c r="S367" s="26" t="e">
        <f>STAFF_CWS!W544</f>
        <v>#VALUE!</v>
      </c>
      <c r="T367" s="26" t="e">
        <f>STAFF_CWS!X544</f>
        <v>#VALUE!</v>
      </c>
      <c r="U367" s="26" t="e">
        <f>STAFF_CWS!Y544</f>
        <v>#VALUE!</v>
      </c>
      <c r="V367" s="26" t="e">
        <f>STAFF_CWS!Z544</f>
        <v>#VALUE!</v>
      </c>
      <c r="W367" s="26" t="e">
        <f>STAFF_CWS!AA544</f>
        <v>#VALUE!</v>
      </c>
      <c r="X367" s="26" t="e">
        <f>STAFF_CWS!AB544</f>
        <v>#VALUE!</v>
      </c>
      <c r="Y367" s="26" t="e">
        <f>STAFF_CWS!AC544</f>
        <v>#VALUE!</v>
      </c>
      <c r="Z367" s="26" t="e">
        <f>STAFF_CWS!AD544</f>
        <v>#VALUE!</v>
      </c>
      <c r="AA367" s="26" t="e">
        <f>STAFF_CWS!AE544</f>
        <v>#VALUE!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 t="e">
        <f>STAFF_CWS!T545</f>
        <v>#VALUE!</v>
      </c>
      <c r="Q368" s="26" t="e">
        <f>STAFF_CWS!U545</f>
        <v>#VALUE!</v>
      </c>
      <c r="R368" s="26" t="e">
        <f>STAFF_CWS!V545</f>
        <v>#VALUE!</v>
      </c>
      <c r="S368" s="26" t="e">
        <f>STAFF_CWS!W545</f>
        <v>#VALUE!</v>
      </c>
      <c r="T368" s="26" t="e">
        <f>STAFF_CWS!X545</f>
        <v>#VALUE!</v>
      </c>
      <c r="U368" s="26" t="e">
        <f>STAFF_CWS!Y545</f>
        <v>#VALUE!</v>
      </c>
      <c r="V368" s="26" t="e">
        <f>STAFF_CWS!Z545</f>
        <v>#VALUE!</v>
      </c>
      <c r="W368" s="26" t="e">
        <f>STAFF_CWS!AA545</f>
        <v>#VALUE!</v>
      </c>
      <c r="X368" s="26" t="e">
        <f>STAFF_CWS!AB545</f>
        <v>#VALUE!</v>
      </c>
      <c r="Y368" s="26" t="e">
        <f>STAFF_CWS!AC545</f>
        <v>#VALUE!</v>
      </c>
      <c r="Z368" s="26" t="e">
        <f>STAFF_CWS!AD545</f>
        <v>#VALUE!</v>
      </c>
      <c r="AA368" s="26" t="e">
        <f>STAFF_CWS!AE545</f>
        <v>#VALUE!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 t="e">
        <f>STAFF_CWS!AE549</f>
        <v>#VALUE!</v>
      </c>
      <c r="AB372" s="26" t="e">
        <f>STAFF_CWS!AF549</f>
        <v>#VALUE!</v>
      </c>
      <c r="AC372" s="26" t="e">
        <f>STAFF_CWS!AG549</f>
        <v>#VALUE!</v>
      </c>
      <c r="AD372" s="26" t="e">
        <f>STAFF_CWS!AH549</f>
        <v>#VALUE!</v>
      </c>
      <c r="AE372" s="26" t="e">
        <f>STAFF_CWS!AI549</f>
        <v>#VALUE!</v>
      </c>
      <c r="AF372" s="26" t="e">
        <f>STAFF_CWS!AJ549</f>
        <v>#VALUE!</v>
      </c>
      <c r="AG372" s="26" t="e">
        <f>STAFF_CWS!AK549</f>
        <v>#VALUE!</v>
      </c>
      <c r="AH372" s="26" t="e">
        <f>STAFF_CWS!AL549</f>
        <v>#VALUE!</v>
      </c>
      <c r="AI372" s="26" t="e">
        <f>STAFF_CWS!AM549</f>
        <v>#VALUE!</v>
      </c>
      <c r="AJ372" s="26" t="e">
        <f>STAFF_CWS!AN549</f>
        <v>#VALUE!</v>
      </c>
      <c r="AK372" s="26" t="e">
        <f>STAFF_CWS!AO549</f>
        <v>#VALUE!</v>
      </c>
      <c r="AL372" s="26" t="e">
        <f>STAFF_CWS!AP549</f>
        <v>#VALUE!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 t="e">
        <f>STAFF_CWS!AE551</f>
        <v>#VALUE!</v>
      </c>
      <c r="AB374" s="26" t="e">
        <f>STAFF_CWS!AF551</f>
        <v>#VALUE!</v>
      </c>
      <c r="AC374" s="26" t="e">
        <f>STAFF_CWS!AG551</f>
        <v>#VALUE!</v>
      </c>
      <c r="AD374" s="26" t="e">
        <f>STAFF_CWS!AH551</f>
        <v>#VALUE!</v>
      </c>
      <c r="AE374" s="26" t="e">
        <f>STAFF_CWS!AI551</f>
        <v>#VALUE!</v>
      </c>
      <c r="AF374" s="26" t="e">
        <f>STAFF_CWS!AJ551</f>
        <v>#VALUE!</v>
      </c>
      <c r="AG374" s="26" t="e">
        <f>STAFF_CWS!AK551</f>
        <v>#VALUE!</v>
      </c>
      <c r="AH374" s="26" t="e">
        <f>STAFF_CWS!AL551</f>
        <v>#VALUE!</v>
      </c>
      <c r="AI374" s="26" t="e">
        <f>STAFF_CWS!AM551</f>
        <v>#VALUE!</v>
      </c>
      <c r="AJ374" s="26" t="e">
        <f>STAFF_CWS!AN551</f>
        <v>#VALUE!</v>
      </c>
      <c r="AK374" s="26" t="e">
        <f>STAFF_CWS!AO551</f>
        <v>#VALUE!</v>
      </c>
      <c r="AL374" s="26" t="e">
        <f>STAFF_CWS!AP551</f>
        <v>#VALUE!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 t="e">
        <f>STAFF_CWS!T553</f>
        <v>#VALUE!</v>
      </c>
      <c r="Q376" s="26" t="e">
        <f>STAFF_CWS!U553</f>
        <v>#VALUE!</v>
      </c>
      <c r="R376" s="26" t="e">
        <f>STAFF_CWS!V553</f>
        <v>#VALUE!</v>
      </c>
      <c r="S376" s="26" t="e">
        <f>STAFF_CWS!W553</f>
        <v>#VALUE!</v>
      </c>
      <c r="T376" s="26" t="e">
        <f>STAFF_CWS!X553</f>
        <v>#VALUE!</v>
      </c>
      <c r="U376" s="26" t="e">
        <f>STAFF_CWS!Y553</f>
        <v>#VALUE!</v>
      </c>
      <c r="V376" s="26" t="e">
        <f>STAFF_CWS!Z553</f>
        <v>#VALUE!</v>
      </c>
      <c r="W376" s="26" t="e">
        <f>STAFF_CWS!AA553</f>
        <v>#VALUE!</v>
      </c>
      <c r="X376" s="26" t="e">
        <f>STAFF_CWS!AB553</f>
        <v>#VALUE!</v>
      </c>
      <c r="Y376" s="26" t="e">
        <f>STAFF_CWS!AC553</f>
        <v>#VALUE!</v>
      </c>
      <c r="Z376" s="26" t="e">
        <f>STAFF_CWS!AD553</f>
        <v>#VALUE!</v>
      </c>
      <c r="AA376" s="26" t="e">
        <f>STAFF_CWS!AE553</f>
        <v>#VALUE!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107850</v>
      </c>
      <c r="T7" s="9">
        <f>'FIN-P&amp;L_CWS'!U129</f>
        <v>118993.75</v>
      </c>
      <c r="U7" s="9">
        <f>'FIN-P&amp;L_CWS'!V129</f>
        <v>130137.5</v>
      </c>
      <c r="V7" s="9">
        <f>'FIN-P&amp;L_CWS'!W129</f>
        <v>107850</v>
      </c>
      <c r="W7" s="9">
        <f>'FIN-P&amp;L_CWS'!X129</f>
        <v>118993.75</v>
      </c>
      <c r="X7" s="9">
        <f>'FIN-P&amp;L_CWS'!Y129</f>
        <v>96562.5</v>
      </c>
      <c r="Y7" s="9">
        <f>'FIN-P&amp;L_CWS'!Z129</f>
        <v>96562.5</v>
      </c>
      <c r="Z7" s="9">
        <f>'FIN-P&amp;L_CWS'!AA129</f>
        <v>96562.5</v>
      </c>
      <c r="AA7" s="9">
        <f>'FIN-P&amp;L_CWS'!AB129</f>
        <v>59462.5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-261840</v>
      </c>
      <c r="AF7" s="9">
        <f>'FIN-P&amp;L_CWS'!AG129</f>
        <v>-286575</v>
      </c>
      <c r="AG7" s="9">
        <f>'FIN-P&amp;L_CWS'!AH129</f>
        <v>-316318.75</v>
      </c>
      <c r="AH7" s="9">
        <f>'FIN-P&amp;L_CWS'!AI129</f>
        <v>-261840</v>
      </c>
      <c r="AI7" s="9">
        <f>'FIN-P&amp;L_CWS'!AJ129</f>
        <v>-286575</v>
      </c>
      <c r="AJ7" s="9">
        <f>'FIN-P&amp;L_CWS'!AK129</f>
        <v>-232283.75</v>
      </c>
      <c r="AK7" s="9">
        <f>'FIN-P&amp;L_CWS'!AL129</f>
        <v>-232283.75</v>
      </c>
      <c r="AL7" s="9">
        <f>'FIN-P&amp;L_CWS'!AM129</f>
        <v>-232283.75</v>
      </c>
      <c r="AM7" s="9">
        <f>'FIN-P&amp;L_CWS'!AN129</f>
        <v>-143240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-174718.5</v>
      </c>
      <c r="AR7" s="9">
        <f>'FIN-P&amp;L_CWS'!AS129</f>
        <v>-193627</v>
      </c>
      <c r="AS7" s="9">
        <f>'FIN-P&amp;L_CWS'!AT129</f>
        <v>-212333</v>
      </c>
      <c r="AT7" s="9">
        <f>'FIN-P&amp;L_CWS'!AU129</f>
        <v>-174718.5</v>
      </c>
      <c r="AU7" s="9">
        <f>'FIN-P&amp;L_CWS'!AV129</f>
        <v>-193627</v>
      </c>
      <c r="AV7" s="9">
        <f>'FIN-P&amp;L_CWS'!AW129</f>
        <v>-156012.5</v>
      </c>
      <c r="AW7" s="9">
        <f>'FIN-P&amp;L_CWS'!AX129</f>
        <v>-156012.5</v>
      </c>
      <c r="AX7" s="9">
        <f>'FIN-P&amp;L_CWS'!AY129</f>
        <v>-156012.5</v>
      </c>
      <c r="AY7" s="9">
        <f>'FIN-P&amp;L_CWS'!AZ129</f>
        <v>-96681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-45326.200000000012</v>
      </c>
      <c r="BD7" s="9">
        <f>'FIN-P&amp;L_CWS'!BE129</f>
        <v>-51023.799999999988</v>
      </c>
      <c r="BE7" s="9">
        <f>'FIN-P&amp;L_CWS'!BF129</f>
        <v>-55397.099999999977</v>
      </c>
      <c r="BF7" s="9">
        <f>'FIN-P&amp;L_CWS'!BG129</f>
        <v>-45326.200000000012</v>
      </c>
      <c r="BG7" s="9">
        <f>'FIN-P&amp;L_CWS'!BH129</f>
        <v>-51023.799999999988</v>
      </c>
      <c r="BH7" s="9">
        <f>'FIN-P&amp;L_CWS'!BI129</f>
        <v>-40830.399999999965</v>
      </c>
      <c r="BI7" s="9">
        <f>'FIN-P&amp;L_CWS'!BJ129</f>
        <v>-40830.399999999965</v>
      </c>
      <c r="BJ7" s="9">
        <f>'FIN-P&amp;L_CWS'!BK129</f>
        <v>-40830.399999999965</v>
      </c>
      <c r="BK7" s="9">
        <f>'FIN-P&amp;L_CWS'!BL129</f>
        <v>-25379.399999999994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9363380.8666666653</v>
      </c>
      <c r="H8" s="9">
        <f>'FIN-P&amp;L_CWS'!I205</f>
        <v>9399435.166666666</v>
      </c>
      <c r="I8" s="9">
        <f>'FIN-P&amp;L_CWS'!J205</f>
        <v>9400884.4666666668</v>
      </c>
      <c r="J8" s="9">
        <f>'FIN-P&amp;L_CWS'!K205</f>
        <v>9432920.8666666653</v>
      </c>
      <c r="K8" s="9">
        <f>'FIN-P&amp;L_CWS'!L205</f>
        <v>9400995.166666666</v>
      </c>
      <c r="L8" s="9">
        <f>'FIN-P&amp;L_CWS'!M205</f>
        <v>9394556.5666666664</v>
      </c>
      <c r="M8" s="9">
        <f>'FIN-P&amp;L_CWS'!N205</f>
        <v>9382421.5666666664</v>
      </c>
      <c r="N8" s="9">
        <f>'FIN-P&amp;L_CWS'!O205</f>
        <v>9368446.5666666664</v>
      </c>
      <c r="O8" s="9">
        <f>'FIN-P&amp;L_CWS'!P205</f>
        <v>9367555.0666666664</v>
      </c>
      <c r="P8" s="9" t="e">
        <f>'FIN-P&amp;L_CWS'!Q205</f>
        <v>#VALUE!</v>
      </c>
      <c r="Q8" s="9" t="e">
        <f>'FIN-P&amp;L_CWS'!R205</f>
        <v>#VALUE!</v>
      </c>
      <c r="R8" s="9" t="e">
        <f>'FIN-P&amp;L_CWS'!S205</f>
        <v>#VALUE!</v>
      </c>
      <c r="S8" s="9" t="e">
        <f>'FIN-P&amp;L_CWS'!T205</f>
        <v>#VALUE!</v>
      </c>
      <c r="T8" s="9" t="e">
        <f>'FIN-P&amp;L_CWS'!U205</f>
        <v>#VALUE!</v>
      </c>
      <c r="U8" s="9" t="e">
        <f>'FIN-P&amp;L_CWS'!V205</f>
        <v>#VALUE!</v>
      </c>
      <c r="V8" s="9" t="e">
        <f>'FIN-P&amp;L_CWS'!W205</f>
        <v>#VALUE!</v>
      </c>
      <c r="W8" s="9" t="e">
        <f>'FIN-P&amp;L_CWS'!X205</f>
        <v>#VALUE!</v>
      </c>
      <c r="X8" s="9" t="e">
        <f>'FIN-P&amp;L_CWS'!Y205</f>
        <v>#VALUE!</v>
      </c>
      <c r="Y8" s="9" t="e">
        <f>'FIN-P&amp;L_CWS'!Z205</f>
        <v>#VALUE!</v>
      </c>
      <c r="Z8" s="9" t="e">
        <f>'FIN-P&amp;L_CWS'!AA205</f>
        <v>#VALUE!</v>
      </c>
      <c r="AA8" s="9" t="e">
        <f>'FIN-P&amp;L_CWS'!AB205</f>
        <v>#VALUE!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>
        <f>'FIN-P&amp;L_CWS'!AZ205</f>
        <v>9963879.8893489596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13565878.535936849</v>
      </c>
      <c r="BC8" s="9">
        <f>'FIN-P&amp;L_CWS'!BD205</f>
        <v>13587997.875936847</v>
      </c>
      <c r="BD8" s="9">
        <f>'FIN-P&amp;L_CWS'!BE205</f>
        <v>13565721.947936852</v>
      </c>
      <c r="BE8" s="9">
        <f>'FIN-P&amp;L_CWS'!BF205</f>
        <v>13571890.748936849</v>
      </c>
      <c r="BF8" s="9">
        <f>'FIN-P&amp;L_CWS'!BG205</f>
        <v>13567247.875936847</v>
      </c>
      <c r="BG8" s="9">
        <f>'FIN-P&amp;L_CWS'!BH205</f>
        <v>13569521.947936852</v>
      </c>
      <c r="BH8" s="9">
        <f>'FIN-P&amp;L_CWS'!BI205</f>
        <v>13566027.749936849</v>
      </c>
      <c r="BI8" s="9">
        <f>'FIN-P&amp;L_CWS'!BJ205</f>
        <v>13586632.749936849</v>
      </c>
      <c r="BJ8" s="9">
        <f>'FIN-P&amp;L_CWS'!BK205</f>
        <v>13566027.749936849</v>
      </c>
      <c r="BK8" s="9">
        <f>'FIN-P&amp;L_CWS'!BL205</f>
        <v>13564171.27993685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-9338980.8666666653</v>
      </c>
      <c r="H9" s="9">
        <f>'FIN-P&amp;L_CWS'!I207</f>
        <v>-9371155.166666666</v>
      </c>
      <c r="I9" s="9">
        <f>'FIN-P&amp;L_CWS'!J207</f>
        <v>-9368724.4666666668</v>
      </c>
      <c r="J9" s="9">
        <f>'FIN-P&amp;L_CWS'!K207</f>
        <v>-9408520.8666666653</v>
      </c>
      <c r="K9" s="9">
        <f>'FIN-P&amp;L_CWS'!L207</f>
        <v>-9372715.166666666</v>
      </c>
      <c r="L9" s="9">
        <f>'FIN-P&amp;L_CWS'!M207</f>
        <v>-9376536.5666666664</v>
      </c>
      <c r="M9" s="9">
        <f>'FIN-P&amp;L_CWS'!N207</f>
        <v>-9364401.5666666664</v>
      </c>
      <c r="N9" s="9">
        <f>'FIN-P&amp;L_CWS'!O207</f>
        <v>-9350426.5666666664</v>
      </c>
      <c r="O9" s="9">
        <f>'FIN-P&amp;L_CWS'!P207</f>
        <v>-9357295.0666666664</v>
      </c>
      <c r="P9" s="9" t="e">
        <f>'FIN-P&amp;L_CWS'!Q207</f>
        <v>#VALUE!</v>
      </c>
      <c r="Q9" s="9" t="e">
        <f>'FIN-P&amp;L_CWS'!R207</f>
        <v>#VALUE!</v>
      </c>
      <c r="R9" s="9" t="e">
        <f>'FIN-P&amp;L_CWS'!S207</f>
        <v>#VALUE!</v>
      </c>
      <c r="S9" s="9" t="e">
        <f>'FIN-P&amp;L_CWS'!T207</f>
        <v>#VALUE!</v>
      </c>
      <c r="T9" s="9" t="e">
        <f>'FIN-P&amp;L_CWS'!U207</f>
        <v>#VALUE!</v>
      </c>
      <c r="U9" s="9" t="e">
        <f>'FIN-P&amp;L_CWS'!V207</f>
        <v>#VALUE!</v>
      </c>
      <c r="V9" s="9" t="e">
        <f>'FIN-P&amp;L_CWS'!W207</f>
        <v>#VALUE!</v>
      </c>
      <c r="W9" s="9" t="e">
        <f>'FIN-P&amp;L_CWS'!X207</f>
        <v>#VALUE!</v>
      </c>
      <c r="X9" s="9" t="e">
        <f>'FIN-P&amp;L_CWS'!Y207</f>
        <v>#VALUE!</v>
      </c>
      <c r="Y9" s="9" t="e">
        <f>'FIN-P&amp;L_CWS'!Z207</f>
        <v>#VALUE!</v>
      </c>
      <c r="Z9" s="9" t="e">
        <f>'FIN-P&amp;L_CWS'!AA207</f>
        <v>#VALUE!</v>
      </c>
      <c r="AA9" s="9" t="e">
        <f>'FIN-P&amp;L_CWS'!AB207</f>
        <v>#VALUE!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>
        <f>'FIN-P&amp;L_CWS'!AZ207</f>
        <v>-10060560.88934896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-13611714.735936848</v>
      </c>
      <c r="BC9" s="9">
        <f>'FIN-P&amp;L_CWS'!BD207</f>
        <v>-13633324.075936846</v>
      </c>
      <c r="BD9" s="9">
        <f>'FIN-P&amp;L_CWS'!BE207</f>
        <v>-13616745.747936852</v>
      </c>
      <c r="BE9" s="9">
        <f>'FIN-P&amp;L_CWS'!BF207</f>
        <v>-13627287.848936848</v>
      </c>
      <c r="BF9" s="9">
        <f>'FIN-P&amp;L_CWS'!BG207</f>
        <v>-13612574.075936846</v>
      </c>
      <c r="BG9" s="9">
        <f>'FIN-P&amp;L_CWS'!BH207</f>
        <v>-13620545.747936852</v>
      </c>
      <c r="BH9" s="9">
        <f>'FIN-P&amp;L_CWS'!BI207</f>
        <v>-13606858.149936849</v>
      </c>
      <c r="BI9" s="9">
        <f>'FIN-P&amp;L_CWS'!BJ207</f>
        <v>-13627463.149936849</v>
      </c>
      <c r="BJ9" s="9">
        <f>'FIN-P&amp;L_CWS'!BK207</f>
        <v>-13606858.149936849</v>
      </c>
      <c r="BK9" s="9">
        <f>'FIN-P&amp;L_CWS'!BL207</f>
        <v>-13589550.67993685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-37482834.866666667</v>
      </c>
      <c r="H10" s="9">
        <f>'FIN-P&amp;L_CWS'!I208</f>
        <v>-46853990.033333331</v>
      </c>
      <c r="I10" s="9">
        <f>'FIN-P&amp;L_CWS'!J208</f>
        <v>-56222714.5</v>
      </c>
      <c r="J10" s="9">
        <f>'FIN-P&amp;L_CWS'!K208</f>
        <v>-65631235.366666667</v>
      </c>
      <c r="K10" s="9">
        <f>'FIN-P&amp;L_CWS'!L208</f>
        <v>-75003950.533333331</v>
      </c>
      <c r="L10" s="9">
        <f>'FIN-P&amp;L_CWS'!M208</f>
        <v>-84380487.099999994</v>
      </c>
      <c r="M10" s="9">
        <f>'FIN-P&amp;L_CWS'!N208</f>
        <v>-93744888.666666657</v>
      </c>
      <c r="N10" s="9">
        <f>'FIN-P&amp;L_CWS'!O208</f>
        <v>-103095315.23333332</v>
      </c>
      <c r="O10" s="9">
        <f>'FIN-P&amp;L_CWS'!P208</f>
        <v>-112452610.29999998</v>
      </c>
      <c r="P10" s="9" t="e">
        <f>'FIN-P&amp;L_CWS'!Q208</f>
        <v>#VALUE!</v>
      </c>
      <c r="Q10" s="9" t="e">
        <f>'FIN-P&amp;L_CWS'!R208</f>
        <v>#VALUE!</v>
      </c>
      <c r="R10" s="9" t="e">
        <f>'FIN-P&amp;L_CWS'!S208</f>
        <v>#VALUE!</v>
      </c>
      <c r="S10" s="9" t="e">
        <f>'FIN-P&amp;L_CWS'!T208</f>
        <v>#VALUE!</v>
      </c>
      <c r="T10" s="9" t="e">
        <f>'FIN-P&amp;L_CWS'!U208</f>
        <v>#VALUE!</v>
      </c>
      <c r="U10" s="9" t="e">
        <f>'FIN-P&amp;L_CWS'!V208</f>
        <v>#VALUE!</v>
      </c>
      <c r="V10" s="9" t="e">
        <f>'FIN-P&amp;L_CWS'!W208</f>
        <v>#VALUE!</v>
      </c>
      <c r="W10" s="9" t="e">
        <f>'FIN-P&amp;L_CWS'!X208</f>
        <v>#VALUE!</v>
      </c>
      <c r="X10" s="9" t="e">
        <f>'FIN-P&amp;L_CWS'!Y208</f>
        <v>#VALUE!</v>
      </c>
      <c r="Y10" s="9" t="e">
        <f>'FIN-P&amp;L_CWS'!Z208</f>
        <v>#VALUE!</v>
      </c>
      <c r="Z10" s="9" t="e">
        <f>'FIN-P&amp;L_CWS'!AA208</f>
        <v>#VALUE!</v>
      </c>
      <c r="AA10" s="9" t="e">
        <f>'FIN-P&amp;L_CWS'!AB208</f>
        <v>#VALUE!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'REV-REVCALC_CWS'!E13</f>
        <v>0</v>
      </c>
      <c r="E15" s="206">
        <f>'REV-REVCALC_CWS'!F13</f>
        <v>0</v>
      </c>
      <c r="F15" s="206">
        <f>'REV-REVCALC_CWS'!G13</f>
        <v>0</v>
      </c>
      <c r="G15" s="206">
        <f>'REV-REVCALC_CWS'!H13</f>
        <v>5</v>
      </c>
      <c r="H15" s="206">
        <f>'REV-REVCALC_CWS'!I13</f>
        <v>6</v>
      </c>
      <c r="I15" s="206">
        <f>'REV-REVCALC_CWS'!J13</f>
        <v>7</v>
      </c>
      <c r="J15" s="206">
        <f>'REV-REVCALC_CWS'!K13</f>
        <v>5</v>
      </c>
      <c r="K15" s="206">
        <f>'REV-REVCALC_CWS'!L13</f>
        <v>6</v>
      </c>
      <c r="L15" s="206">
        <f>'REV-REVCALC_CWS'!M13</f>
        <v>4</v>
      </c>
      <c r="M15" s="206">
        <f>'REV-REVCALC_CWS'!N13</f>
        <v>4</v>
      </c>
      <c r="N15" s="206">
        <f>'REV-REVCALC_CWS'!O13</f>
        <v>4</v>
      </c>
      <c r="O15" s="206">
        <f>'REV-REVCALC_CWS'!P13</f>
        <v>2</v>
      </c>
      <c r="P15" s="206">
        <f>'REV-REVCALC_CWS'!Q13</f>
        <v>16</v>
      </c>
      <c r="Q15" s="206">
        <f>'REV-REVCALC_CWS'!R13</f>
        <v>26</v>
      </c>
      <c r="R15" s="206">
        <f>'REV-REVCALC_CWS'!S13</f>
        <v>29</v>
      </c>
      <c r="S15" s="206">
        <f>'REV-REVCALC_CWS'!T13</f>
        <v>29</v>
      </c>
      <c r="T15" s="206">
        <f>'REV-REVCALC_CWS'!U13</f>
        <v>32</v>
      </c>
      <c r="U15" s="206">
        <f>'REV-REVCALC_CWS'!V13</f>
        <v>35</v>
      </c>
      <c r="V15" s="206">
        <f>'REV-REVCALC_CWS'!W13</f>
        <v>29</v>
      </c>
      <c r="W15" s="206">
        <f>'REV-REVCALC_CWS'!X13</f>
        <v>32</v>
      </c>
      <c r="X15" s="206">
        <f>'REV-REVCALC_CWS'!Y13</f>
        <v>26</v>
      </c>
      <c r="Y15" s="206">
        <f>'REV-REVCALC_CWS'!Z13</f>
        <v>26</v>
      </c>
      <c r="Z15" s="206">
        <f>'REV-REVCALC_CWS'!AA13</f>
        <v>26</v>
      </c>
      <c r="AA15" s="206">
        <f>'REV-REVCALC_CWS'!AB13</f>
        <v>16</v>
      </c>
      <c r="AB15" s="206">
        <f>'REV-REVCALC_CWS'!AC13</f>
        <v>29</v>
      </c>
      <c r="AC15" s="206">
        <f>'REV-REVCALC_CWS'!AD13</f>
        <v>47</v>
      </c>
      <c r="AD15" s="206">
        <f>'REV-REVCALC_CWS'!AE13</f>
        <v>53</v>
      </c>
      <c r="AE15" s="206">
        <f>'REV-REVCALC_CWS'!AF13</f>
        <v>53</v>
      </c>
      <c r="AF15" s="206">
        <f>'REV-REVCALC_CWS'!AG13</f>
        <v>58</v>
      </c>
      <c r="AG15" s="206">
        <f>'REV-REVCALC_CWS'!AH13</f>
        <v>64</v>
      </c>
      <c r="AH15" s="206">
        <f>'REV-REVCALC_CWS'!AI13</f>
        <v>53</v>
      </c>
      <c r="AI15" s="206">
        <f>'REV-REVCALC_CWS'!AJ13</f>
        <v>58</v>
      </c>
      <c r="AJ15" s="206">
        <f>'REV-REVCALC_CWS'!AK13</f>
        <v>47</v>
      </c>
      <c r="AK15" s="206">
        <f>'REV-REVCALC_CWS'!AL13</f>
        <v>47</v>
      </c>
      <c r="AL15" s="206">
        <f>'REV-REVCALC_CWS'!AM13</f>
        <v>47</v>
      </c>
      <c r="AM15" s="206">
        <f>'REV-REVCALC_CWS'!AN13</f>
        <v>29</v>
      </c>
      <c r="AN15" s="206">
        <f>'REV-REVCALC_CWS'!AO13</f>
        <v>31</v>
      </c>
      <c r="AO15" s="206">
        <f>'REV-REVCALC_CWS'!AP13</f>
        <v>50</v>
      </c>
      <c r="AP15" s="206">
        <f>'REV-REVCALC_CWS'!AQ13</f>
        <v>56</v>
      </c>
      <c r="AQ15" s="206">
        <f>'REV-REVCALC_CWS'!AR13</f>
        <v>56</v>
      </c>
      <c r="AR15" s="206">
        <f>'REV-REVCALC_CWS'!AS13</f>
        <v>62</v>
      </c>
      <c r="AS15" s="206">
        <f>'REV-REVCALC_CWS'!AT13</f>
        <v>68</v>
      </c>
      <c r="AT15" s="206">
        <f>'REV-REVCALC_CWS'!AU13</f>
        <v>56</v>
      </c>
      <c r="AU15" s="206">
        <f>'REV-REVCALC_CWS'!AV13</f>
        <v>62</v>
      </c>
      <c r="AV15" s="206">
        <f>'REV-REVCALC_CWS'!AW13</f>
        <v>50</v>
      </c>
      <c r="AW15" s="206">
        <f>'REV-REVCALC_CWS'!AX13</f>
        <v>50</v>
      </c>
      <c r="AX15" s="206">
        <f>'REV-REVCALC_CWS'!AY13</f>
        <v>50</v>
      </c>
      <c r="AY15" s="206">
        <f>'REV-REVCALC_CWS'!AZ13</f>
        <v>31</v>
      </c>
      <c r="AZ15" s="206">
        <f>'REV-REVCALC_CWS'!BA13</f>
        <v>33</v>
      </c>
      <c r="BA15" s="206">
        <f>'REV-REVCALC_CWS'!BB13</f>
        <v>53</v>
      </c>
      <c r="BB15" s="206">
        <f>'REV-REVCALC_CWS'!BC13</f>
        <v>59</v>
      </c>
      <c r="BC15" s="206">
        <f>'REV-REVCALC_CWS'!BD13</f>
        <v>59</v>
      </c>
      <c r="BD15" s="206">
        <f>'REV-REVCALC_CWS'!BE13</f>
        <v>66</v>
      </c>
      <c r="BE15" s="206">
        <f>'REV-REVCALC_CWS'!BF13</f>
        <v>72</v>
      </c>
      <c r="BF15" s="206">
        <f>'REV-REVCALC_CWS'!BG13</f>
        <v>59</v>
      </c>
      <c r="BG15" s="206">
        <f>'REV-REVCALC_CWS'!BH13</f>
        <v>66</v>
      </c>
      <c r="BH15" s="206">
        <f>'REV-REVCALC_CWS'!BI13</f>
        <v>53</v>
      </c>
      <c r="BI15" s="206">
        <f>'REV-REVCALC_CWS'!BJ13</f>
        <v>53</v>
      </c>
      <c r="BJ15" s="206">
        <f>'REV-REVCALC_CWS'!BK13</f>
        <v>53</v>
      </c>
      <c r="BK15" s="206">
        <f>'REV-REVCALC_CWS'!BL13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'REV-REVCALC_CWS'!E83</f>
        <v>0</v>
      </c>
      <c r="E19" s="9">
        <f>'REV-REVCALC_CWS'!F83</f>
        <v>0</v>
      </c>
      <c r="F19" s="9">
        <f>'REV-REVCALC_CWS'!G83</f>
        <v>0</v>
      </c>
      <c r="G19" s="9">
        <f>'REV-REVCALC_CWS'!H83</f>
        <v>259340</v>
      </c>
      <c r="H19" s="9">
        <f>'REV-REVCALC_CWS'!I83</f>
        <v>299150</v>
      </c>
      <c r="I19" s="9">
        <f>'REV-REVCALC_CWS'!J83</f>
        <v>336460</v>
      </c>
      <c r="J19" s="9">
        <f>'REV-REVCALC_CWS'!K83</f>
        <v>259340</v>
      </c>
      <c r="K19" s="9">
        <f>'REV-REVCALC_CWS'!L83</f>
        <v>299150</v>
      </c>
      <c r="L19" s="9">
        <f>'REV-REVCALC_CWS'!M83</f>
        <v>219530</v>
      </c>
      <c r="M19" s="9">
        <f>'REV-REVCALC_CWS'!N83</f>
        <v>219530</v>
      </c>
      <c r="N19" s="9">
        <f>'REV-REVCALC_CWS'!O83</f>
        <v>219530</v>
      </c>
      <c r="O19" s="9">
        <f>'REV-REVCALC_CWS'!P83</f>
        <v>121480</v>
      </c>
      <c r="P19" s="9" t="e">
        <f>'REV-REVCALC_CWS'!Q83</f>
        <v>#VALUE!</v>
      </c>
      <c r="Q19" s="9" t="e">
        <f>'REV-REVCALC_CWS'!R83</f>
        <v>#VALUE!</v>
      </c>
      <c r="R19" s="9" t="e">
        <f>'REV-REVCALC_CWS'!S83</f>
        <v>#VALUE!</v>
      </c>
      <c r="S19" s="9" t="e">
        <f>'REV-REVCALC_CWS'!T83</f>
        <v>#VALUE!</v>
      </c>
      <c r="T19" s="9" t="e">
        <f>'REV-REVCALC_CWS'!U83</f>
        <v>#VALUE!</v>
      </c>
      <c r="U19" s="9" t="e">
        <f>'REV-REVCALC_CWS'!V83</f>
        <v>#VALUE!</v>
      </c>
      <c r="V19" s="9" t="e">
        <f>'REV-REVCALC_CWS'!W83</f>
        <v>#VALUE!</v>
      </c>
      <c r="W19" s="9" t="e">
        <f>'REV-REVCALC_CWS'!X83</f>
        <v>#VALUE!</v>
      </c>
      <c r="X19" s="9" t="e">
        <f>'REV-REVCALC_CWS'!Y83</f>
        <v>#VALUE!</v>
      </c>
      <c r="Y19" s="9" t="e">
        <f>'REV-REVCALC_CWS'!Z83</f>
        <v>#VALUE!</v>
      </c>
      <c r="Z19" s="9" t="e">
        <f>'REV-REVCALC_CWS'!AA83</f>
        <v>#VALUE!</v>
      </c>
      <c r="AA19" s="9" t="e">
        <f>'REV-REVCALC_CWS'!AB83</f>
        <v>#VALUE!</v>
      </c>
      <c r="AB19" s="9" t="e">
        <f>'REV-REVCALC_CWS'!AC83</f>
        <v>#VALUE!</v>
      </c>
      <c r="AC19" s="9" t="e">
        <f>'REV-REVCALC_CWS'!AD83</f>
        <v>#VALUE!</v>
      </c>
      <c r="AD19" s="9" t="e">
        <f>'REV-REVCALC_CWS'!AE83</f>
        <v>#VALUE!</v>
      </c>
      <c r="AE19" s="9" t="e">
        <f>'REV-REVCALC_CWS'!AF83</f>
        <v>#VALUE!</v>
      </c>
      <c r="AF19" s="9" t="e">
        <f>'REV-REVCALC_CWS'!AG83</f>
        <v>#VALUE!</v>
      </c>
      <c r="AG19" s="9" t="e">
        <f>'REV-REVCALC_CWS'!AH83</f>
        <v>#VALUE!</v>
      </c>
      <c r="AH19" s="9" t="e">
        <f>'REV-REVCALC_CWS'!AI83</f>
        <v>#VALUE!</v>
      </c>
      <c r="AI19" s="9" t="e">
        <f>'REV-REVCALC_CWS'!AJ83</f>
        <v>#VALUE!</v>
      </c>
      <c r="AJ19" s="9" t="e">
        <f>'REV-REVCALC_CWS'!AK83</f>
        <v>#VALUE!</v>
      </c>
      <c r="AK19" s="9" t="e">
        <f>'REV-REVCALC_CWS'!AL83</f>
        <v>#VALUE!</v>
      </c>
      <c r="AL19" s="9" t="e">
        <f>'REV-REVCALC_CWS'!AM83</f>
        <v>#VALUE!</v>
      </c>
      <c r="AM19" s="9" t="e">
        <f>'REV-REVCALC_CWS'!AN83</f>
        <v>#VALUE!</v>
      </c>
      <c r="AN19" s="9">
        <f>'REV-REVCALC_CWS'!AO83</f>
        <v>194900</v>
      </c>
      <c r="AO19" s="9">
        <f>'REV-REVCALC_CWS'!AP83</f>
        <v>314355</v>
      </c>
      <c r="AP19" s="9">
        <f>'REV-REVCALC_CWS'!AQ83</f>
        <v>351959.5</v>
      </c>
      <c r="AQ19" s="9">
        <f>'REV-REVCALC_CWS'!AR83</f>
        <v>352437.5</v>
      </c>
      <c r="AR19" s="9">
        <f>'REV-REVCALC_CWS'!AS83</f>
        <v>390010</v>
      </c>
      <c r="AS19" s="9">
        <f>'REV-REVCALC_CWS'!AT83</f>
        <v>427785</v>
      </c>
      <c r="AT19" s="9">
        <f>'REV-REVCALC_CWS'!AU83</f>
        <v>352437.5</v>
      </c>
      <c r="AU19" s="9">
        <f>'REV-REVCALC_CWS'!AV83</f>
        <v>390010</v>
      </c>
      <c r="AV19" s="9">
        <f>'REV-REVCALC_CWS'!AW83</f>
        <v>314662.5</v>
      </c>
      <c r="AW19" s="9">
        <f>'REV-REVCALC_CWS'!AX83</f>
        <v>314662.5</v>
      </c>
      <c r="AX19" s="9">
        <f>'REV-REVCALC_CWS'!AY83</f>
        <v>314662.5</v>
      </c>
      <c r="AY19" s="9">
        <f>'REV-REVCALC_CWS'!AZ83</f>
        <v>195137.5</v>
      </c>
      <c r="AZ19" s="9">
        <f>'REV-REVCALC_CWS'!BA83</f>
        <v>234235</v>
      </c>
      <c r="BA19" s="9">
        <f>'REV-REVCALC_CWS'!BB83</f>
        <v>376200</v>
      </c>
      <c r="BB19" s="9">
        <f>'REV-REVCALC_CWS'!BC83</f>
        <v>418779.5</v>
      </c>
      <c r="BC19" s="9">
        <f>'REV-REVCALC_CWS'!BD83</f>
        <v>419257.5</v>
      </c>
      <c r="BD19" s="9">
        <f>'REV-REVCALC_CWS'!BE83</f>
        <v>468680</v>
      </c>
      <c r="BE19" s="9">
        <f>'REV-REVCALC_CWS'!BF83</f>
        <v>511552.5</v>
      </c>
      <c r="BF19" s="9">
        <f>'REV-REVCALC_CWS'!BG83</f>
        <v>419257.5</v>
      </c>
      <c r="BG19" s="9">
        <f>'REV-REVCALC_CWS'!BH83</f>
        <v>468680</v>
      </c>
      <c r="BH19" s="9">
        <f>'REV-REVCALC_CWS'!BI83</f>
        <v>376507.5</v>
      </c>
      <c r="BI19" s="9">
        <f>'REV-REVCALC_CWS'!BJ83</f>
        <v>376507.5</v>
      </c>
      <c r="BJ19" s="9">
        <f>'REV-REVCALC_CWS'!BK83</f>
        <v>376507.5</v>
      </c>
      <c r="BK19" s="9">
        <f>'REV-REVCALC_CWS'!BL83</f>
        <v>234472.5</v>
      </c>
    </row>
    <row r="20" spans="2:63" x14ac:dyDescent="0.15">
      <c r="B20" s="33" t="s">
        <v>376</v>
      </c>
      <c r="C20" s="197"/>
      <c r="D20" s="9">
        <f>'REV-REVCALC_CWS'!E84</f>
        <v>0</v>
      </c>
      <c r="E20" s="9">
        <f>'REV-REVCALC_CWS'!F84</f>
        <v>0</v>
      </c>
      <c r="F20" s="9">
        <f>'REV-REVCALC_CWS'!G84</f>
        <v>0</v>
      </c>
      <c r="G20" s="9">
        <f>'REV-REVCALC_CWS'!H84</f>
        <v>88840</v>
      </c>
      <c r="H20" s="9">
        <f>'REV-REVCALC_CWS'!I84</f>
        <v>102650</v>
      </c>
      <c r="I20" s="9">
        <f>'REV-REVCALC_CWS'!J84</f>
        <v>113960</v>
      </c>
      <c r="J20" s="9">
        <f>'REV-REVCALC_CWS'!K84</f>
        <v>88840</v>
      </c>
      <c r="K20" s="9">
        <f>'REV-REVCALC_CWS'!L84</f>
        <v>102650</v>
      </c>
      <c r="L20" s="9">
        <f>'REV-REVCALC_CWS'!M84</f>
        <v>75030</v>
      </c>
      <c r="M20" s="9">
        <f>'REV-REVCALC_CWS'!N84</f>
        <v>75030</v>
      </c>
      <c r="N20" s="9">
        <f>'REV-REVCALC_CWS'!O84</f>
        <v>75030</v>
      </c>
      <c r="O20" s="9">
        <f>'REV-REVCALC_CWS'!P84</f>
        <v>42480</v>
      </c>
      <c r="P20" s="9" t="e">
        <f>'REV-REVCALC_CWS'!Q84</f>
        <v>#VALUE!</v>
      </c>
      <c r="Q20" s="9" t="e">
        <f>'REV-REVCALC_CWS'!R84</f>
        <v>#VALUE!</v>
      </c>
      <c r="R20" s="9" t="e">
        <f>'REV-REVCALC_CWS'!S84</f>
        <v>#VALUE!</v>
      </c>
      <c r="S20" s="9" t="e">
        <f>'REV-REVCALC_CWS'!T84</f>
        <v>#VALUE!</v>
      </c>
      <c r="T20" s="9" t="e">
        <f>'REV-REVCALC_CWS'!U84</f>
        <v>#VALUE!</v>
      </c>
      <c r="U20" s="9" t="e">
        <f>'REV-REVCALC_CWS'!V84</f>
        <v>#VALUE!</v>
      </c>
      <c r="V20" s="9" t="e">
        <f>'REV-REVCALC_CWS'!W84</f>
        <v>#VALUE!</v>
      </c>
      <c r="W20" s="9" t="e">
        <f>'REV-REVCALC_CWS'!X84</f>
        <v>#VALUE!</v>
      </c>
      <c r="X20" s="9" t="e">
        <f>'REV-REVCALC_CWS'!Y84</f>
        <v>#VALUE!</v>
      </c>
      <c r="Y20" s="9" t="e">
        <f>'REV-REVCALC_CWS'!Z84</f>
        <v>#VALUE!</v>
      </c>
      <c r="Z20" s="9" t="e">
        <f>'REV-REVCALC_CWS'!AA84</f>
        <v>#VALUE!</v>
      </c>
      <c r="AA20" s="9" t="e">
        <f>'REV-REVCALC_CWS'!AB84</f>
        <v>#VALUE!</v>
      </c>
      <c r="AB20" s="9" t="e">
        <f>'REV-REVCALC_CWS'!AC84</f>
        <v>#VALUE!</v>
      </c>
      <c r="AC20" s="9" t="e">
        <f>'REV-REVCALC_CWS'!AD84</f>
        <v>#VALUE!</v>
      </c>
      <c r="AD20" s="9" t="e">
        <f>'REV-REVCALC_CWS'!AE84</f>
        <v>#VALUE!</v>
      </c>
      <c r="AE20" s="9" t="e">
        <f>'REV-REVCALC_CWS'!AF84</f>
        <v>#VALUE!</v>
      </c>
      <c r="AF20" s="9" t="e">
        <f>'REV-REVCALC_CWS'!AG84</f>
        <v>#VALUE!</v>
      </c>
      <c r="AG20" s="9" t="e">
        <f>'REV-REVCALC_CWS'!AH84</f>
        <v>#VALUE!</v>
      </c>
      <c r="AH20" s="9" t="e">
        <f>'REV-REVCALC_CWS'!AI84</f>
        <v>#VALUE!</v>
      </c>
      <c r="AI20" s="9" t="e">
        <f>'REV-REVCALC_CWS'!AJ84</f>
        <v>#VALUE!</v>
      </c>
      <c r="AJ20" s="9" t="e">
        <f>'REV-REVCALC_CWS'!AK84</f>
        <v>#VALUE!</v>
      </c>
      <c r="AK20" s="9" t="e">
        <f>'REV-REVCALC_CWS'!AL84</f>
        <v>#VALUE!</v>
      </c>
      <c r="AL20" s="9" t="e">
        <f>'REV-REVCALC_CWS'!AM84</f>
        <v>#VALUE!</v>
      </c>
      <c r="AM20" s="9" t="e">
        <f>'REV-REVCALC_CWS'!AN84</f>
        <v>#VALUE!</v>
      </c>
      <c r="AN20" s="9">
        <f>'REV-REVCALC_CWS'!AO84</f>
        <v>-96918.5</v>
      </c>
      <c r="AO20" s="9">
        <f>'REV-REVCALC_CWS'!AP84</f>
        <v>-156320</v>
      </c>
      <c r="AP20" s="9">
        <f>'REV-REVCALC_CWS'!AQ84</f>
        <v>-175196.5</v>
      </c>
      <c r="AQ20" s="9">
        <f>'REV-REVCALC_CWS'!AR84</f>
        <v>-174718.5</v>
      </c>
      <c r="AR20" s="9">
        <f>'REV-REVCALC_CWS'!AS84</f>
        <v>-193627</v>
      </c>
      <c r="AS20" s="9">
        <f>'REV-REVCALC_CWS'!AT84</f>
        <v>-212333</v>
      </c>
      <c r="AT20" s="9">
        <f>'REV-REVCALC_CWS'!AU84</f>
        <v>-174718.5</v>
      </c>
      <c r="AU20" s="9">
        <f>'REV-REVCALC_CWS'!AV84</f>
        <v>-193627</v>
      </c>
      <c r="AV20" s="9">
        <f>'REV-REVCALC_CWS'!AW84</f>
        <v>-156012.5</v>
      </c>
      <c r="AW20" s="9">
        <f>'REV-REVCALC_CWS'!AX84</f>
        <v>-156012.5</v>
      </c>
      <c r="AX20" s="9">
        <f>'REV-REVCALC_CWS'!AY84</f>
        <v>-156012.5</v>
      </c>
      <c r="AY20" s="9">
        <f>'REV-REVCALC_CWS'!AZ84</f>
        <v>-96681</v>
      </c>
      <c r="AZ20" s="9">
        <f>'REV-REVCALC_CWS'!BA84</f>
        <v>-25616.899999999994</v>
      </c>
      <c r="BA20" s="9">
        <f>'REV-REVCALC_CWS'!BB84</f>
        <v>-41137.899999999965</v>
      </c>
      <c r="BB20" s="9">
        <f>'REV-REVCALC_CWS'!BC84</f>
        <v>-45804.200000000012</v>
      </c>
      <c r="BC20" s="9">
        <f>'REV-REVCALC_CWS'!BD84</f>
        <v>-45326.200000000012</v>
      </c>
      <c r="BD20" s="9">
        <f>'REV-REVCALC_CWS'!BE84</f>
        <v>-51023.799999999988</v>
      </c>
      <c r="BE20" s="9">
        <f>'REV-REVCALC_CWS'!BF84</f>
        <v>-55397.099999999977</v>
      </c>
      <c r="BF20" s="9">
        <f>'REV-REVCALC_CWS'!BG84</f>
        <v>-45326.200000000012</v>
      </c>
      <c r="BG20" s="9">
        <f>'REV-REVCALC_CWS'!BH84</f>
        <v>-51023.799999999988</v>
      </c>
      <c r="BH20" s="9">
        <f>'REV-REVCALC_CWS'!BI84</f>
        <v>-40830.399999999965</v>
      </c>
      <c r="BI20" s="9">
        <f>'REV-REVCALC_CWS'!BJ84</f>
        <v>-40830.399999999965</v>
      </c>
      <c r="BJ20" s="9">
        <f>'REV-REVCALC_CWS'!BK84</f>
        <v>-40830.399999999965</v>
      </c>
      <c r="BK20" s="9">
        <f>'REV-REVCALC_CWS'!BL84</f>
        <v>-25379.399999999994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'REV-REVCALC_CWS'!E84</f>
        <v>0</v>
      </c>
      <c r="E26" s="9">
        <f>'REV-REVCALC_CWS'!F84</f>
        <v>0</v>
      </c>
      <c r="F26" s="9">
        <f>'REV-REVCALC_CWS'!G84</f>
        <v>0</v>
      </c>
      <c r="G26" s="9">
        <f>'REV-REVCALC_CWS'!H84</f>
        <v>88840</v>
      </c>
      <c r="H26" s="9">
        <f>'REV-REVCALC_CWS'!I84</f>
        <v>102650</v>
      </c>
      <c r="I26" s="9">
        <f>'REV-REVCALC_CWS'!J84</f>
        <v>113960</v>
      </c>
      <c r="J26" s="9">
        <f>'REV-REVCALC_CWS'!K84</f>
        <v>88840</v>
      </c>
      <c r="K26" s="9">
        <f>'REV-REVCALC_CWS'!L84</f>
        <v>102650</v>
      </c>
      <c r="L26" s="9">
        <f>'REV-REVCALC_CWS'!M84</f>
        <v>75030</v>
      </c>
      <c r="M26" s="9">
        <f>'REV-REVCALC_CWS'!N84</f>
        <v>75030</v>
      </c>
      <c r="N26" s="9">
        <f>'REV-REVCALC_CWS'!O84</f>
        <v>75030</v>
      </c>
      <c r="O26" s="9">
        <f>'REV-REVCALC_CWS'!P84</f>
        <v>42480</v>
      </c>
      <c r="P26" s="9" t="e">
        <f>'REV-REVCALC_CWS'!Q84</f>
        <v>#VALUE!</v>
      </c>
      <c r="Q26" s="9" t="e">
        <f>'REV-REVCALC_CWS'!R84</f>
        <v>#VALUE!</v>
      </c>
      <c r="R26" s="9" t="e">
        <f>'REV-REVCALC_CWS'!S84</f>
        <v>#VALUE!</v>
      </c>
      <c r="S26" s="9" t="e">
        <f>'REV-REVCALC_CWS'!T84</f>
        <v>#VALUE!</v>
      </c>
      <c r="T26" s="9" t="e">
        <f>'REV-REVCALC_CWS'!U84</f>
        <v>#VALUE!</v>
      </c>
      <c r="U26" s="9" t="e">
        <f>'REV-REVCALC_CWS'!V84</f>
        <v>#VALUE!</v>
      </c>
      <c r="V26" s="9" t="e">
        <f>'REV-REVCALC_CWS'!W84</f>
        <v>#VALUE!</v>
      </c>
      <c r="W26" s="9" t="e">
        <f>'REV-REVCALC_CWS'!X84</f>
        <v>#VALUE!</v>
      </c>
      <c r="X26" s="9" t="e">
        <f>'REV-REVCALC_CWS'!Y84</f>
        <v>#VALUE!</v>
      </c>
      <c r="Y26" s="9" t="e">
        <f>'REV-REVCALC_CWS'!Z84</f>
        <v>#VALUE!</v>
      </c>
      <c r="Z26" s="9" t="e">
        <f>'REV-REVCALC_CWS'!AA84</f>
        <v>#VALUE!</v>
      </c>
      <c r="AA26" s="9" t="e">
        <f>'REV-REVCALC_CWS'!AB84</f>
        <v>#VALUE!</v>
      </c>
      <c r="AB26" s="9" t="e">
        <f>'REV-REVCALC_CWS'!AC84</f>
        <v>#VALUE!</v>
      </c>
      <c r="AC26" s="9" t="e">
        <f>'REV-REVCALC_CWS'!AD84</f>
        <v>#VALUE!</v>
      </c>
      <c r="AD26" s="9" t="e">
        <f>'REV-REVCALC_CWS'!AE84</f>
        <v>#VALUE!</v>
      </c>
      <c r="AE26" s="9" t="e">
        <f>'REV-REVCALC_CWS'!AF84</f>
        <v>#VALUE!</v>
      </c>
      <c r="AF26" s="9" t="e">
        <f>'REV-REVCALC_CWS'!AG84</f>
        <v>#VALUE!</v>
      </c>
      <c r="AG26" s="9" t="e">
        <f>'REV-REVCALC_CWS'!AH84</f>
        <v>#VALUE!</v>
      </c>
      <c r="AH26" s="9" t="e">
        <f>'REV-REVCALC_CWS'!AI84</f>
        <v>#VALUE!</v>
      </c>
      <c r="AI26" s="9" t="e">
        <f>'REV-REVCALC_CWS'!AJ84</f>
        <v>#VALUE!</v>
      </c>
      <c r="AJ26" s="9" t="e">
        <f>'REV-REVCALC_CWS'!AK84</f>
        <v>#VALUE!</v>
      </c>
      <c r="AK26" s="9" t="e">
        <f>'REV-REVCALC_CWS'!AL84</f>
        <v>#VALUE!</v>
      </c>
      <c r="AL26" s="9" t="e">
        <f>'REV-REVCALC_CWS'!AM84</f>
        <v>#VALUE!</v>
      </c>
      <c r="AM26" s="9" t="e">
        <f>'REV-REVCALC_CWS'!AN84</f>
        <v>#VALUE!</v>
      </c>
      <c r="AN26" s="9">
        <f>'REV-REVCALC_CWS'!AO84</f>
        <v>-96918.5</v>
      </c>
      <c r="AO26" s="9">
        <f>'REV-REVCALC_CWS'!AP84</f>
        <v>-156320</v>
      </c>
      <c r="AP26" s="9">
        <f>'REV-REVCALC_CWS'!AQ84</f>
        <v>-175196.5</v>
      </c>
      <c r="AQ26" s="9">
        <f>'REV-REVCALC_CWS'!AR84</f>
        <v>-174718.5</v>
      </c>
      <c r="AR26" s="9">
        <f>'REV-REVCALC_CWS'!AS84</f>
        <v>-193627</v>
      </c>
      <c r="AS26" s="9">
        <f>'REV-REVCALC_CWS'!AT84</f>
        <v>-212333</v>
      </c>
      <c r="AT26" s="9">
        <f>'REV-REVCALC_CWS'!AU84</f>
        <v>-174718.5</v>
      </c>
      <c r="AU26" s="9">
        <f>'REV-REVCALC_CWS'!AV84</f>
        <v>-193627</v>
      </c>
      <c r="AV26" s="9">
        <f>'REV-REVCALC_CWS'!AW84</f>
        <v>-156012.5</v>
      </c>
      <c r="AW26" s="9">
        <f>'REV-REVCALC_CWS'!AX84</f>
        <v>-156012.5</v>
      </c>
      <c r="AX26" s="9">
        <f>'REV-REVCALC_CWS'!AY84</f>
        <v>-156012.5</v>
      </c>
      <c r="AY26" s="9">
        <f>'REV-REVCALC_CWS'!AZ84</f>
        <v>-96681</v>
      </c>
      <c r="AZ26" s="9">
        <f>'REV-REVCALC_CWS'!BA84</f>
        <v>-25616.899999999994</v>
      </c>
      <c r="BA26" s="9">
        <f>'REV-REVCALC_CWS'!BB84</f>
        <v>-41137.899999999965</v>
      </c>
      <c r="BB26" s="9">
        <f>'REV-REVCALC_CWS'!BC84</f>
        <v>-45804.200000000012</v>
      </c>
      <c r="BC26" s="9">
        <f>'REV-REVCALC_CWS'!BD84</f>
        <v>-45326.200000000012</v>
      </c>
      <c r="BD26" s="9">
        <f>'REV-REVCALC_CWS'!BE84</f>
        <v>-51023.799999999988</v>
      </c>
      <c r="BE26" s="9">
        <f>'REV-REVCALC_CWS'!BF84</f>
        <v>-55397.099999999977</v>
      </c>
      <c r="BF26" s="9">
        <f>'REV-REVCALC_CWS'!BG84</f>
        <v>-45326.200000000012</v>
      </c>
      <c r="BG26" s="9">
        <f>'REV-REVCALC_CWS'!BH84</f>
        <v>-51023.799999999988</v>
      </c>
      <c r="BH26" s="9">
        <f>'REV-REVCALC_CWS'!BI84</f>
        <v>-40830.399999999965</v>
      </c>
      <c r="BI26" s="9">
        <f>'REV-REVCALC_CWS'!BJ84</f>
        <v>-40830.399999999965</v>
      </c>
      <c r="BJ26" s="9">
        <f>'REV-REVCALC_CWS'!BK84</f>
        <v>-40830.399999999965</v>
      </c>
      <c r="BK26" s="9">
        <f>'REV-REVCALC_CWS'!BL84</f>
        <v>-25379.399999999994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118453.33333333333</v>
      </c>
      <c r="H28" s="202">
        <f t="shared" si="3"/>
        <v>136866.66666666666</v>
      </c>
      <c r="I28" s="202">
        <f t="shared" si="3"/>
        <v>151946.66666666666</v>
      </c>
      <c r="J28" s="202">
        <f t="shared" si="3"/>
        <v>118453.33333333333</v>
      </c>
      <c r="K28" s="202">
        <f t="shared" si="3"/>
        <v>136866.66666666666</v>
      </c>
      <c r="L28" s="202">
        <f t="shared" si="3"/>
        <v>100040</v>
      </c>
      <c r="M28" s="202">
        <f t="shared" si="3"/>
        <v>100040</v>
      </c>
      <c r="N28" s="202">
        <f t="shared" si="3"/>
        <v>100040</v>
      </c>
      <c r="O28" s="202">
        <f t="shared" si="3"/>
        <v>56640</v>
      </c>
      <c r="P28" s="202" t="e">
        <f t="shared" si="3"/>
        <v>#VALUE!</v>
      </c>
      <c r="Q28" s="202" t="e">
        <f t="shared" si="3"/>
        <v>#VALUE!</v>
      </c>
      <c r="R28" s="202" t="e">
        <f t="shared" si="3"/>
        <v>#VALUE!</v>
      </c>
      <c r="S28" s="202" t="e">
        <f t="shared" si="3"/>
        <v>#VALUE!</v>
      </c>
      <c r="T28" s="202" t="e">
        <f t="shared" si="3"/>
        <v>#VALUE!</v>
      </c>
      <c r="U28" s="202" t="e">
        <f t="shared" si="3"/>
        <v>#VALUE!</v>
      </c>
      <c r="V28" s="202" t="e">
        <f t="shared" si="3"/>
        <v>#VALUE!</v>
      </c>
      <c r="W28" s="202" t="e">
        <f t="shared" si="3"/>
        <v>#VALUE!</v>
      </c>
      <c r="X28" s="202" t="e">
        <f t="shared" si="3"/>
        <v>#VALUE!</v>
      </c>
      <c r="Y28" s="202" t="e">
        <f t="shared" si="3"/>
        <v>#VALUE!</v>
      </c>
      <c r="Z28" s="202" t="e">
        <f t="shared" si="3"/>
        <v>#VALUE!</v>
      </c>
      <c r="AA28" s="202" t="e">
        <f t="shared" si="3"/>
        <v>#VALUE!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 t="e">
        <f>COSM_DB!P159</f>
        <v>#VALUE!</v>
      </c>
      <c r="Q34" s="203" t="e">
        <f>COSM_DB!Q159</f>
        <v>#VALUE!</v>
      </c>
      <c r="R34" s="203" t="e">
        <f>COSM_DB!R159</f>
        <v>#VALUE!</v>
      </c>
      <c r="S34" s="203" t="e">
        <f>COSM_DB!S159</f>
        <v>#VALUE!</v>
      </c>
      <c r="T34" s="203" t="e">
        <f>COSM_DB!T159</f>
        <v>#VALUE!</v>
      </c>
      <c r="U34" s="203" t="e">
        <f>COSM_DB!U159</f>
        <v>#VALUE!</v>
      </c>
      <c r="V34" s="203" t="e">
        <f>COSM_DB!V159</f>
        <v>#VALUE!</v>
      </c>
      <c r="W34" s="203" t="e">
        <f>COSM_DB!W159</f>
        <v>#VALUE!</v>
      </c>
      <c r="X34" s="203" t="e">
        <f>COSM_DB!X159</f>
        <v>#VALUE!</v>
      </c>
      <c r="Y34" s="203" t="e">
        <f>COSM_DB!Y159</f>
        <v>#VALUE!</v>
      </c>
      <c r="Z34" s="203" t="e">
        <f>COSM_DB!Z159</f>
        <v>#VALUE!</v>
      </c>
      <c r="AA34" s="203" t="e">
        <f>COSM_DB!AA159</f>
        <v>#VALUE!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 t="e">
        <f>COSM_DB!P160</f>
        <v>#VALUE!</v>
      </c>
      <c r="Q35" s="203" t="e">
        <f>COSM_DB!Q160</f>
        <v>#VALUE!</v>
      </c>
      <c r="R35" s="203" t="e">
        <f>COSM_DB!R160</f>
        <v>#VALUE!</v>
      </c>
      <c r="S35" s="203" t="e">
        <f>COSM_DB!S160</f>
        <v>#VALUE!</v>
      </c>
      <c r="T35" s="203" t="e">
        <f>COSM_DB!T160</f>
        <v>#VALUE!</v>
      </c>
      <c r="U35" s="203" t="e">
        <f>COSM_DB!U160</f>
        <v>#VALUE!</v>
      </c>
      <c r="V35" s="203" t="e">
        <f>COSM_DB!V160</f>
        <v>#VALUE!</v>
      </c>
      <c r="W35" s="203" t="e">
        <f>COSM_DB!W160</f>
        <v>#VALUE!</v>
      </c>
      <c r="X35" s="203" t="e">
        <f>COSM_DB!X160</f>
        <v>#VALUE!</v>
      </c>
      <c r="Y35" s="203" t="e">
        <f>COSM_DB!Y160</f>
        <v>#VALUE!</v>
      </c>
      <c r="Z35" s="203" t="e">
        <f>COSM_DB!Z160</f>
        <v>#VALUE!</v>
      </c>
      <c r="AA35" s="203" t="e">
        <f>COSM_DB!AA160</f>
        <v>#VALUE!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 t="e">
        <f>COSM_DB!P164+COSM_DB!P165+COSM_DB!P166</f>
        <v>#VALUE!</v>
      </c>
      <c r="Q37" s="203" t="e">
        <f>COSM_DB!Q164+COSM_DB!Q165+COSM_DB!Q166</f>
        <v>#VALUE!</v>
      </c>
      <c r="R37" s="203" t="e">
        <f>COSM_DB!R164+COSM_DB!R165+COSM_DB!R166</f>
        <v>#VALUE!</v>
      </c>
      <c r="S37" s="203" t="e">
        <f>COSM_DB!S164+COSM_DB!S165+COSM_DB!S166</f>
        <v>#VALUE!</v>
      </c>
      <c r="T37" s="203" t="e">
        <f>COSM_DB!T164+COSM_DB!T165+COSM_DB!T166</f>
        <v>#VALUE!</v>
      </c>
      <c r="U37" s="203" t="e">
        <f>COSM_DB!U164+COSM_DB!U165+COSM_DB!U166</f>
        <v>#VALUE!</v>
      </c>
      <c r="V37" s="203" t="e">
        <f>COSM_DB!V164+COSM_DB!V165+COSM_DB!V166</f>
        <v>#VALUE!</v>
      </c>
      <c r="W37" s="203" t="e">
        <f>COSM_DB!W164+COSM_DB!W165+COSM_DB!W166</f>
        <v>#VALUE!</v>
      </c>
      <c r="X37" s="203" t="e">
        <f>COSM_DB!X164+COSM_DB!X165+COSM_DB!X166</f>
        <v>#VALUE!</v>
      </c>
      <c r="Y37" s="203" t="e">
        <f>COSM_DB!Y164+COSM_DB!Y165+COSM_DB!Y166</f>
        <v>#VALUE!</v>
      </c>
      <c r="Z37" s="203" t="e">
        <f>COSM_DB!Z164+COSM_DB!Z165+COSM_DB!Z166</f>
        <v>#VALUE!</v>
      </c>
      <c r="AA37" s="203" t="e">
        <f>COSM_DB!AA164+COSM_DB!AA165+COSM_DB!AA166</f>
        <v>#VALUE!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 t="e">
        <f>COSM_DB!P168</f>
        <v>#VALUE!</v>
      </c>
      <c r="Q38" s="203" t="e">
        <f>COSM_DB!Q168</f>
        <v>#VALUE!</v>
      </c>
      <c r="R38" s="203" t="e">
        <f>COSM_DB!R168</f>
        <v>#VALUE!</v>
      </c>
      <c r="S38" s="203" t="e">
        <f>COSM_DB!S168</f>
        <v>#VALUE!</v>
      </c>
      <c r="T38" s="203" t="e">
        <f>COSM_DB!T168</f>
        <v>#VALUE!</v>
      </c>
      <c r="U38" s="203" t="e">
        <f>COSM_DB!U168</f>
        <v>#VALUE!</v>
      </c>
      <c r="V38" s="203" t="e">
        <f>COSM_DB!V168</f>
        <v>#VALUE!</v>
      </c>
      <c r="W38" s="203" t="e">
        <f>COSM_DB!W168</f>
        <v>#VALUE!</v>
      </c>
      <c r="X38" s="203" t="e">
        <f>COSM_DB!X168</f>
        <v>#VALUE!</v>
      </c>
      <c r="Y38" s="203" t="e">
        <f>COSM_DB!Y168</f>
        <v>#VALUE!</v>
      </c>
      <c r="Z38" s="203" t="e">
        <f>COSM_DB!Z168</f>
        <v>#VALUE!</v>
      </c>
      <c r="AA38" s="203" t="e">
        <f>COSM_DB!AA168</f>
        <v>#VALUE!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 t="e">
        <f t="shared" si="5"/>
        <v>#VALUE!</v>
      </c>
      <c r="Q47" s="205" t="e">
        <f t="shared" si="5"/>
        <v>#VALUE!</v>
      </c>
      <c r="R47" s="205" t="e">
        <f t="shared" si="5"/>
        <v>#VALUE!</v>
      </c>
      <c r="S47" s="205" t="e">
        <f t="shared" si="5"/>
        <v>#VALUE!</v>
      </c>
      <c r="T47" s="205" t="e">
        <f t="shared" si="5"/>
        <v>#VALUE!</v>
      </c>
      <c r="U47" s="205" t="e">
        <f t="shared" si="5"/>
        <v>#VALUE!</v>
      </c>
      <c r="V47" s="205" t="e">
        <f t="shared" si="5"/>
        <v>#VALUE!</v>
      </c>
      <c r="W47" s="205" t="e">
        <f t="shared" si="5"/>
        <v>#VALUE!</v>
      </c>
      <c r="X47" s="205" t="e">
        <f t="shared" si="5"/>
        <v>#VALUE!</v>
      </c>
      <c r="Y47" s="205" t="e">
        <f t="shared" si="5"/>
        <v>#VALUE!</v>
      </c>
      <c r="Z47" s="205" t="e">
        <f t="shared" si="5"/>
        <v>#VALUE!</v>
      </c>
      <c r="AA47" s="205" t="e">
        <f t="shared" si="5"/>
        <v>#VALUE!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764510</v>
      </c>
      <c r="G5" s="9" t="e">
        <f>SUM(R49:AC49)</f>
        <v>#VALUE!</v>
      </c>
      <c r="H5" s="9" t="e">
        <f>SUM(AD49:AO49)</f>
        <v>#VALUE!</v>
      </c>
      <c r="I5" s="9">
        <f>SUM(AP49:BA49)</f>
        <v>-1942177.5</v>
      </c>
      <c r="J5" s="9">
        <f>SUM(BB49:BM49)</f>
        <v>-508526.69999999984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19112.75</v>
      </c>
      <c r="G6" s="9" t="e">
        <f>SUM(R50:AC50)</f>
        <v>#VALUE!</v>
      </c>
      <c r="H6" s="9" t="e">
        <f>SUM(AD50:AO50)</f>
        <v>#VALUE!</v>
      </c>
      <c r="I6" s="9">
        <f>SUM(AP50:BA50)</f>
        <v>-48554.437500000007</v>
      </c>
      <c r="J6" s="9">
        <f>SUM(BB50:BM50)</f>
        <v>-12713.167499999996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38225.5</v>
      </c>
      <c r="G7" s="9" t="e">
        <f>SUM(F51:AC51)</f>
        <v>#VALUE!</v>
      </c>
      <c r="H7" s="9" t="e">
        <f>SUM(AD51:AO51)</f>
        <v>#VALUE!</v>
      </c>
      <c r="I7" s="9">
        <f>SUM(AP51:BA51)</f>
        <v>-97108.875000000015</v>
      </c>
      <c r="J7" s="9">
        <f>SUM(BB51:BM51)</f>
        <v>-25426.334999999992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 t="e">
        <f t="shared" ref="G23:G28" si="8">SUM(F71:AC71)</f>
        <v>#VALUE!</v>
      </c>
      <c r="H23" s="9" t="e">
        <f t="shared" ref="H23:H28" si="9">SUM(AD71:AO71)</f>
        <v>#VALUE!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19112.75</v>
      </c>
      <c r="G24" s="9" t="e">
        <f t="shared" si="8"/>
        <v>#VALUE!</v>
      </c>
      <c r="H24" s="9" t="e">
        <f t="shared" si="9"/>
        <v>#VALUE!</v>
      </c>
      <c r="I24" s="9">
        <f t="shared" si="10"/>
        <v>-48554.437500000007</v>
      </c>
      <c r="J24" s="9">
        <f t="shared" si="11"/>
        <v>-12713.167499999996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 t="e">
        <f t="shared" si="8"/>
        <v>#VALUE!</v>
      </c>
      <c r="H25" s="9" t="e">
        <f t="shared" si="9"/>
        <v>#VALUE!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 t="e">
        <f t="shared" si="8"/>
        <v>#VALUE!</v>
      </c>
      <c r="H26" s="9" t="e">
        <f t="shared" si="9"/>
        <v>#VALUE!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 t="e">
        <f t="shared" si="8"/>
        <v>#VALUE!</v>
      </c>
      <c r="H27" s="9" t="e">
        <f t="shared" si="9"/>
        <v>#VALUE!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 t="e">
        <f t="shared" si="8"/>
        <v>#VALUE!</v>
      </c>
      <c r="H28" s="9" t="e">
        <f t="shared" si="9"/>
        <v>#VALUE!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19112.75</v>
      </c>
      <c r="G29" s="9" t="e">
        <f t="shared" si="12"/>
        <v>#VALUE!</v>
      </c>
      <c r="H29" s="9" t="e">
        <f t="shared" si="12"/>
        <v>#VALUE!</v>
      </c>
      <c r="I29" s="9">
        <f t="shared" si="12"/>
        <v>-48554.437500000007</v>
      </c>
      <c r="J29" s="9">
        <f t="shared" si="12"/>
        <v>-12713.167499999996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19112.75</v>
      </c>
      <c r="G30" s="9" t="e">
        <f>G29/G20</f>
        <v>#VALUE!</v>
      </c>
      <c r="H30" s="9" t="e">
        <f>H29/H20</f>
        <v>#VALUE!</v>
      </c>
      <c r="I30" s="9">
        <f>I29/I20</f>
        <v>-48554.437500000007</v>
      </c>
      <c r="J30" s="9">
        <f>J29/J20</f>
        <v>-12713.167499999996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'REV-REVCALC_CWS'!D84</f>
        <v>0</v>
      </c>
      <c r="F49" s="9">
        <f>'REV-REVCALC_CWS'!E84</f>
        <v>0</v>
      </c>
      <c r="G49" s="9">
        <f>'REV-REVCALC_CWS'!F84</f>
        <v>0</v>
      </c>
      <c r="H49" s="9">
        <f>'REV-REVCALC_CWS'!G84</f>
        <v>0</v>
      </c>
      <c r="I49" s="9">
        <f>'REV-REVCALC_CWS'!H84</f>
        <v>88840</v>
      </c>
      <c r="J49" s="9">
        <f>'REV-REVCALC_CWS'!I84</f>
        <v>102650</v>
      </c>
      <c r="K49" s="9">
        <f>'REV-REVCALC_CWS'!J84</f>
        <v>113960</v>
      </c>
      <c r="L49" s="9">
        <f>'REV-REVCALC_CWS'!K84</f>
        <v>88840</v>
      </c>
      <c r="M49" s="9">
        <f>'REV-REVCALC_CWS'!L84</f>
        <v>102650</v>
      </c>
      <c r="N49" s="9">
        <f>'REV-REVCALC_CWS'!M84</f>
        <v>75030</v>
      </c>
      <c r="O49" s="9">
        <f>'REV-REVCALC_CWS'!N84</f>
        <v>75030</v>
      </c>
      <c r="P49" s="9">
        <f>'REV-REVCALC_CWS'!O84</f>
        <v>75030</v>
      </c>
      <c r="Q49" s="9">
        <f>'REV-REVCALC_CWS'!P84</f>
        <v>42480</v>
      </c>
      <c r="R49" s="9" t="e">
        <f>'REV-REVCALC_CWS'!Q84</f>
        <v>#VALUE!</v>
      </c>
      <c r="S49" s="9" t="e">
        <f>'REV-REVCALC_CWS'!R84</f>
        <v>#VALUE!</v>
      </c>
      <c r="T49" s="9" t="e">
        <f>'REV-REVCALC_CWS'!S84</f>
        <v>#VALUE!</v>
      </c>
      <c r="U49" s="9" t="e">
        <f>'REV-REVCALC_CWS'!T84</f>
        <v>#VALUE!</v>
      </c>
      <c r="V49" s="9" t="e">
        <f>'REV-REVCALC_CWS'!U84</f>
        <v>#VALUE!</v>
      </c>
      <c r="W49" s="9" t="e">
        <f>'REV-REVCALC_CWS'!V84</f>
        <v>#VALUE!</v>
      </c>
      <c r="X49" s="9" t="e">
        <f>'REV-REVCALC_CWS'!W84</f>
        <v>#VALUE!</v>
      </c>
      <c r="Y49" s="9" t="e">
        <f>'REV-REVCALC_CWS'!X84</f>
        <v>#VALUE!</v>
      </c>
      <c r="Z49" s="9" t="e">
        <f>'REV-REVCALC_CWS'!Y84</f>
        <v>#VALUE!</v>
      </c>
      <c r="AA49" s="9" t="e">
        <f>'REV-REVCALC_CWS'!Z84</f>
        <v>#VALUE!</v>
      </c>
      <c r="AB49" s="9" t="e">
        <f>'REV-REVCALC_CWS'!AA84</f>
        <v>#VALUE!</v>
      </c>
      <c r="AC49" s="9" t="e">
        <f>'REV-REVCALC_CWS'!AB84</f>
        <v>#VALUE!</v>
      </c>
      <c r="AD49" s="9" t="e">
        <f>'REV-REVCALC_CWS'!AC84</f>
        <v>#VALUE!</v>
      </c>
      <c r="AE49" s="9" t="e">
        <f>'REV-REVCALC_CWS'!AD84</f>
        <v>#VALUE!</v>
      </c>
      <c r="AF49" s="9" t="e">
        <f>'REV-REVCALC_CWS'!AE84</f>
        <v>#VALUE!</v>
      </c>
      <c r="AG49" s="9" t="e">
        <f>'REV-REVCALC_CWS'!AF84</f>
        <v>#VALUE!</v>
      </c>
      <c r="AH49" s="9" t="e">
        <f>'REV-REVCALC_CWS'!AG84</f>
        <v>#VALUE!</v>
      </c>
      <c r="AI49" s="9" t="e">
        <f>'REV-REVCALC_CWS'!AH84</f>
        <v>#VALUE!</v>
      </c>
      <c r="AJ49" s="9" t="e">
        <f>'REV-REVCALC_CWS'!AI84</f>
        <v>#VALUE!</v>
      </c>
      <c r="AK49" s="9" t="e">
        <f>'REV-REVCALC_CWS'!AJ84</f>
        <v>#VALUE!</v>
      </c>
      <c r="AL49" s="9" t="e">
        <f>'REV-REVCALC_CWS'!AK84</f>
        <v>#VALUE!</v>
      </c>
      <c r="AM49" s="9" t="e">
        <f>'REV-REVCALC_CWS'!AL84</f>
        <v>#VALUE!</v>
      </c>
      <c r="AN49" s="9" t="e">
        <f>'REV-REVCALC_CWS'!AM84</f>
        <v>#VALUE!</v>
      </c>
      <c r="AO49" s="9" t="e">
        <f>'REV-REVCALC_CWS'!AN84</f>
        <v>#VALUE!</v>
      </c>
      <c r="AP49" s="9">
        <f>'REV-REVCALC_CWS'!AO84</f>
        <v>-96918.5</v>
      </c>
      <c r="AQ49" s="9">
        <f>'REV-REVCALC_CWS'!AP84</f>
        <v>-156320</v>
      </c>
      <c r="AR49" s="9">
        <f>'REV-REVCALC_CWS'!AQ84</f>
        <v>-175196.5</v>
      </c>
      <c r="AS49" s="9">
        <f>'REV-REVCALC_CWS'!AR84</f>
        <v>-174718.5</v>
      </c>
      <c r="AT49" s="9">
        <f>'REV-REVCALC_CWS'!AS84</f>
        <v>-193627</v>
      </c>
      <c r="AU49" s="9">
        <f>'REV-REVCALC_CWS'!AT84</f>
        <v>-212333</v>
      </c>
      <c r="AV49" s="9">
        <f>'REV-REVCALC_CWS'!AU84</f>
        <v>-174718.5</v>
      </c>
      <c r="AW49" s="9">
        <f>'REV-REVCALC_CWS'!AV84</f>
        <v>-193627</v>
      </c>
      <c r="AX49" s="9">
        <f>'REV-REVCALC_CWS'!AW84</f>
        <v>-156012.5</v>
      </c>
      <c r="AY49" s="9">
        <f>'REV-REVCALC_CWS'!AX84</f>
        <v>-156012.5</v>
      </c>
      <c r="AZ49" s="9">
        <f>'REV-REVCALC_CWS'!AY84</f>
        <v>-156012.5</v>
      </c>
      <c r="BA49" s="9">
        <f>'REV-REVCALC_CWS'!AZ84</f>
        <v>-96681</v>
      </c>
      <c r="BB49" s="9">
        <f>'REV-REVCALC_CWS'!BA84</f>
        <v>-25616.899999999994</v>
      </c>
      <c r="BC49" s="9">
        <f>'REV-REVCALC_CWS'!BB84</f>
        <v>-41137.899999999965</v>
      </c>
      <c r="BD49" s="9">
        <f>'REV-REVCALC_CWS'!BC84</f>
        <v>-45804.200000000012</v>
      </c>
      <c r="BE49" s="9">
        <f>'REV-REVCALC_CWS'!BD84</f>
        <v>-45326.200000000012</v>
      </c>
      <c r="BF49" s="9">
        <f>'REV-REVCALC_CWS'!BE84</f>
        <v>-51023.799999999988</v>
      </c>
      <c r="BG49" s="9">
        <f>'REV-REVCALC_CWS'!BF84</f>
        <v>-55397.099999999977</v>
      </c>
      <c r="BH49" s="9">
        <f>'REV-REVCALC_CWS'!BG84</f>
        <v>-45326.200000000012</v>
      </c>
      <c r="BI49" s="9">
        <f>'REV-REVCALC_CWS'!BH84</f>
        <v>-51023.799999999988</v>
      </c>
      <c r="BJ49" s="9">
        <f>'REV-REVCALC_CWS'!BI84</f>
        <v>-40830.399999999965</v>
      </c>
      <c r="BK49" s="9">
        <f>'REV-REVCALC_CWS'!BJ84</f>
        <v>-40830.399999999965</v>
      </c>
      <c r="BL49" s="9">
        <f>'REV-REVCALC_CWS'!BK84</f>
        <v>-40830.399999999965</v>
      </c>
      <c r="BM49" s="9">
        <f>'REV-REVCALC_CWS'!BL84</f>
        <v>-25379.399999999994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2221</v>
      </c>
      <c r="J50" s="9">
        <f t="shared" si="14"/>
        <v>2566.25</v>
      </c>
      <c r="K50" s="9">
        <f t="shared" si="14"/>
        <v>2849</v>
      </c>
      <c r="L50" s="9">
        <f t="shared" si="14"/>
        <v>2221</v>
      </c>
      <c r="M50" s="9">
        <f t="shared" si="14"/>
        <v>2566.25</v>
      </c>
      <c r="N50" s="9">
        <f t="shared" si="14"/>
        <v>1875.75</v>
      </c>
      <c r="O50" s="9">
        <f t="shared" si="14"/>
        <v>1875.75</v>
      </c>
      <c r="P50" s="9">
        <f t="shared" si="14"/>
        <v>1875.75</v>
      </c>
      <c r="Q50" s="9">
        <f t="shared" si="14"/>
        <v>1062</v>
      </c>
      <c r="R50" s="9" t="e">
        <f t="shared" si="14"/>
        <v>#VALUE!</v>
      </c>
      <c r="S50" s="9" t="e">
        <f t="shared" si="14"/>
        <v>#VALUE!</v>
      </c>
      <c r="T50" s="9" t="e">
        <f t="shared" si="14"/>
        <v>#VALUE!</v>
      </c>
      <c r="U50" s="9" t="e">
        <f t="shared" si="14"/>
        <v>#VALUE!</v>
      </c>
      <c r="V50" s="9" t="e">
        <f t="shared" si="14"/>
        <v>#VALUE!</v>
      </c>
      <c r="W50" s="9" t="e">
        <f t="shared" si="14"/>
        <v>#VALUE!</v>
      </c>
      <c r="X50" s="9" t="e">
        <f t="shared" si="14"/>
        <v>#VALUE!</v>
      </c>
      <c r="Y50" s="9" t="e">
        <f t="shared" si="14"/>
        <v>#VALUE!</v>
      </c>
      <c r="Z50" s="9" t="e">
        <f t="shared" si="14"/>
        <v>#VALUE!</v>
      </c>
      <c r="AA50" s="9" t="e">
        <f t="shared" si="14"/>
        <v>#VALUE!</v>
      </c>
      <c r="AB50" s="9" t="e">
        <f t="shared" si="14"/>
        <v>#VALUE!</v>
      </c>
      <c r="AC50" s="9" t="e">
        <f t="shared" si="14"/>
        <v>#VALUE!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>
        <f t="shared" si="15"/>
        <v>-2422.9625000000001</v>
      </c>
      <c r="AQ50" s="9">
        <f t="shared" si="15"/>
        <v>-3908</v>
      </c>
      <c r="AR50" s="9">
        <f t="shared" si="15"/>
        <v>-4379.9125000000004</v>
      </c>
      <c r="AS50" s="9">
        <f t="shared" si="15"/>
        <v>-4367.9625000000005</v>
      </c>
      <c r="AT50" s="9">
        <f t="shared" si="15"/>
        <v>-4840.6750000000002</v>
      </c>
      <c r="AU50" s="9">
        <f t="shared" si="15"/>
        <v>-5308.3250000000007</v>
      </c>
      <c r="AV50" s="9">
        <f t="shared" si="15"/>
        <v>-4367.9625000000005</v>
      </c>
      <c r="AW50" s="9">
        <f t="shared" si="15"/>
        <v>-4840.6750000000002</v>
      </c>
      <c r="AX50" s="9">
        <f t="shared" si="15"/>
        <v>-3900.3125</v>
      </c>
      <c r="AY50" s="9">
        <f t="shared" si="15"/>
        <v>-3900.3125</v>
      </c>
      <c r="AZ50" s="9">
        <f t="shared" si="15"/>
        <v>-3900.3125</v>
      </c>
      <c r="BA50" s="9">
        <f t="shared" si="15"/>
        <v>-2417.0250000000001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-1145.1050000000002</v>
      </c>
      <c r="BE50" s="9">
        <f t="shared" si="15"/>
        <v>-1133.1550000000004</v>
      </c>
      <c r="BF50" s="9">
        <f t="shared" si="15"/>
        <v>-1275.5949999999998</v>
      </c>
      <c r="BG50" s="9">
        <f t="shared" si="15"/>
        <v>-1384.9274999999996</v>
      </c>
      <c r="BH50" s="9">
        <f t="shared" si="15"/>
        <v>-1133.1550000000004</v>
      </c>
      <c r="BI50" s="9">
        <f t="shared" si="15"/>
        <v>-1275.5949999999998</v>
      </c>
      <c r="BJ50" s="9">
        <f t="shared" si="15"/>
        <v>-1020.7599999999992</v>
      </c>
      <c r="BK50" s="9">
        <f t="shared" si="15"/>
        <v>-1020.7599999999992</v>
      </c>
      <c r="BL50" s="9">
        <f t="shared" si="15"/>
        <v>-1020.7599999999992</v>
      </c>
      <c r="BM50" s="9">
        <f t="shared" si="15"/>
        <v>-634.4849999999999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4442</v>
      </c>
      <c r="J51" s="9">
        <f t="shared" si="16"/>
        <v>5132.5</v>
      </c>
      <c r="K51" s="9">
        <f t="shared" si="16"/>
        <v>5698</v>
      </c>
      <c r="L51" s="9">
        <f t="shared" si="16"/>
        <v>4442</v>
      </c>
      <c r="M51" s="9">
        <f t="shared" si="16"/>
        <v>5132.5</v>
      </c>
      <c r="N51" s="9">
        <f t="shared" si="16"/>
        <v>3751.5</v>
      </c>
      <c r="O51" s="9">
        <f t="shared" si="16"/>
        <v>3751.5</v>
      </c>
      <c r="P51" s="9">
        <f t="shared" si="16"/>
        <v>3751.5</v>
      </c>
      <c r="Q51" s="9">
        <f t="shared" si="16"/>
        <v>2124</v>
      </c>
      <c r="R51" s="9" t="e">
        <f t="shared" si="16"/>
        <v>#VALUE!</v>
      </c>
      <c r="S51" s="9" t="e">
        <f t="shared" si="16"/>
        <v>#VALUE!</v>
      </c>
      <c r="T51" s="9" t="e">
        <f t="shared" si="16"/>
        <v>#VALUE!</v>
      </c>
      <c r="U51" s="9" t="e">
        <f t="shared" si="16"/>
        <v>#VALUE!</v>
      </c>
      <c r="V51" s="9" t="e">
        <f t="shared" si="16"/>
        <v>#VALUE!</v>
      </c>
      <c r="W51" s="9" t="e">
        <f t="shared" si="16"/>
        <v>#VALUE!</v>
      </c>
      <c r="X51" s="9" t="e">
        <f t="shared" si="16"/>
        <v>#VALUE!</v>
      </c>
      <c r="Y51" s="9" t="e">
        <f t="shared" si="16"/>
        <v>#VALUE!</v>
      </c>
      <c r="Z51" s="9" t="e">
        <f t="shared" si="16"/>
        <v>#VALUE!</v>
      </c>
      <c r="AA51" s="9" t="e">
        <f t="shared" si="16"/>
        <v>#VALUE!</v>
      </c>
      <c r="AB51" s="9" t="e">
        <f t="shared" si="16"/>
        <v>#VALUE!</v>
      </c>
      <c r="AC51" s="9" t="e">
        <f t="shared" si="16"/>
        <v>#VALUE!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>
        <f t="shared" si="17"/>
        <v>-4845.9250000000002</v>
      </c>
      <c r="AQ51" s="9">
        <f t="shared" si="17"/>
        <v>-7816</v>
      </c>
      <c r="AR51" s="9">
        <f t="shared" si="17"/>
        <v>-8759.8250000000007</v>
      </c>
      <c r="AS51" s="9">
        <f t="shared" si="17"/>
        <v>-8735.9250000000011</v>
      </c>
      <c r="AT51" s="9">
        <f t="shared" si="17"/>
        <v>-9681.35</v>
      </c>
      <c r="AU51" s="9">
        <f t="shared" si="17"/>
        <v>-10616.650000000001</v>
      </c>
      <c r="AV51" s="9">
        <f t="shared" si="17"/>
        <v>-8735.9250000000011</v>
      </c>
      <c r="AW51" s="9">
        <f t="shared" si="17"/>
        <v>-9681.35</v>
      </c>
      <c r="AX51" s="9">
        <f t="shared" si="17"/>
        <v>-7800.625</v>
      </c>
      <c r="AY51" s="9">
        <f t="shared" si="17"/>
        <v>-7800.625</v>
      </c>
      <c r="AZ51" s="9">
        <f t="shared" si="17"/>
        <v>-7800.625</v>
      </c>
      <c r="BA51" s="9">
        <f t="shared" si="17"/>
        <v>-4834.05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-2290.2100000000005</v>
      </c>
      <c r="BE51" s="9">
        <f t="shared" si="17"/>
        <v>-2266.3100000000009</v>
      </c>
      <c r="BF51" s="9">
        <f t="shared" si="17"/>
        <v>-2551.1899999999996</v>
      </c>
      <c r="BG51" s="9">
        <f t="shared" si="17"/>
        <v>-2769.8549999999991</v>
      </c>
      <c r="BH51" s="9">
        <f t="shared" si="17"/>
        <v>-2266.3100000000009</v>
      </c>
      <c r="BI51" s="9">
        <f t="shared" si="17"/>
        <v>-2551.1899999999996</v>
      </c>
      <c r="BJ51" s="9">
        <f t="shared" si="17"/>
        <v>-2041.5199999999984</v>
      </c>
      <c r="BK51" s="9">
        <f t="shared" si="17"/>
        <v>-2041.5199999999984</v>
      </c>
      <c r="BL51" s="9">
        <f t="shared" si="17"/>
        <v>-2041.5199999999984</v>
      </c>
      <c r="BM51" s="9">
        <f t="shared" si="17"/>
        <v>-1268.9699999999998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 t="e">
        <f t="shared" si="20"/>
        <v>#VALUE!</v>
      </c>
      <c r="S71" s="9" t="e">
        <f t="shared" si="20"/>
        <v>#VALUE!</v>
      </c>
      <c r="T71" s="9" t="e">
        <f t="shared" si="20"/>
        <v>#VALUE!</v>
      </c>
      <c r="U71" s="9" t="e">
        <f t="shared" si="20"/>
        <v>#VALUE!</v>
      </c>
      <c r="V71" s="9" t="e">
        <f t="shared" si="20"/>
        <v>#VALUE!</v>
      </c>
      <c r="W71" s="9" t="e">
        <f t="shared" si="20"/>
        <v>#VALUE!</v>
      </c>
      <c r="X71" s="9" t="e">
        <f t="shared" si="20"/>
        <v>#VALUE!</v>
      </c>
      <c r="Y71" s="9" t="e">
        <f t="shared" si="20"/>
        <v>#VALUE!</v>
      </c>
      <c r="Z71" s="9" t="e">
        <f t="shared" si="20"/>
        <v>#VALUE!</v>
      </c>
      <c r="AA71" s="9" t="e">
        <f t="shared" si="20"/>
        <v>#VALUE!</v>
      </c>
      <c r="AB71" s="9" t="e">
        <f t="shared" si="20"/>
        <v>#VALUE!</v>
      </c>
      <c r="AC71" s="9" t="e">
        <f t="shared" si="20"/>
        <v>#VALUE!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2221</v>
      </c>
      <c r="J72" s="9">
        <f t="shared" si="21"/>
        <v>2566.25</v>
      </c>
      <c r="K72" s="9">
        <f t="shared" si="21"/>
        <v>2849</v>
      </c>
      <c r="L72" s="9">
        <f t="shared" si="21"/>
        <v>2221</v>
      </c>
      <c r="M72" s="9">
        <f t="shared" si="21"/>
        <v>2566.25</v>
      </c>
      <c r="N72" s="9">
        <f t="shared" si="21"/>
        <v>1875.75</v>
      </c>
      <c r="O72" s="9">
        <f t="shared" si="21"/>
        <v>1875.75</v>
      </c>
      <c r="P72" s="9">
        <f t="shared" si="21"/>
        <v>1875.75</v>
      </c>
      <c r="Q72" s="9">
        <f t="shared" si="21"/>
        <v>1062</v>
      </c>
      <c r="R72" s="9" t="e">
        <f t="shared" si="21"/>
        <v>#VALUE!</v>
      </c>
      <c r="S72" s="9" t="e">
        <f t="shared" si="21"/>
        <v>#VALUE!</v>
      </c>
      <c r="T72" s="9" t="e">
        <f t="shared" si="21"/>
        <v>#VALUE!</v>
      </c>
      <c r="U72" s="9" t="e">
        <f t="shared" si="21"/>
        <v>#VALUE!</v>
      </c>
      <c r="V72" s="9" t="e">
        <f t="shared" si="21"/>
        <v>#VALUE!</v>
      </c>
      <c r="W72" s="9" t="e">
        <f t="shared" si="21"/>
        <v>#VALUE!</v>
      </c>
      <c r="X72" s="9" t="e">
        <f t="shared" si="21"/>
        <v>#VALUE!</v>
      </c>
      <c r="Y72" s="9" t="e">
        <f t="shared" si="21"/>
        <v>#VALUE!</v>
      </c>
      <c r="Z72" s="9" t="e">
        <f t="shared" si="21"/>
        <v>#VALUE!</v>
      </c>
      <c r="AA72" s="9" t="e">
        <f t="shared" si="21"/>
        <v>#VALUE!</v>
      </c>
      <c r="AB72" s="9" t="e">
        <f t="shared" si="21"/>
        <v>#VALUE!</v>
      </c>
      <c r="AC72" s="9" t="e">
        <f t="shared" si="21"/>
        <v>#VALUE!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>
        <f t="shared" si="21"/>
        <v>-2422.9625000000001</v>
      </c>
      <c r="AQ72" s="9">
        <f t="shared" si="21"/>
        <v>-3908</v>
      </c>
      <c r="AR72" s="9">
        <f t="shared" si="21"/>
        <v>-4379.9125000000004</v>
      </c>
      <c r="AS72" s="9">
        <f t="shared" si="21"/>
        <v>-4367.9625000000005</v>
      </c>
      <c r="AT72" s="9">
        <f t="shared" si="21"/>
        <v>-4840.6750000000002</v>
      </c>
      <c r="AU72" s="9">
        <f t="shared" si="21"/>
        <v>-5308.3250000000007</v>
      </c>
      <c r="AV72" s="9">
        <f t="shared" si="21"/>
        <v>-4367.9625000000005</v>
      </c>
      <c r="AW72" s="9">
        <f t="shared" si="21"/>
        <v>-4840.6750000000002</v>
      </c>
      <c r="AX72" s="9">
        <f t="shared" si="21"/>
        <v>-3900.3125</v>
      </c>
      <c r="AY72" s="9">
        <f t="shared" si="21"/>
        <v>-3900.3125</v>
      </c>
      <c r="AZ72" s="9">
        <f t="shared" si="21"/>
        <v>-3900.3125</v>
      </c>
      <c r="BA72" s="9">
        <f t="shared" si="21"/>
        <v>-2417.0250000000001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-1145.1050000000002</v>
      </c>
      <c r="BE72" s="9">
        <f t="shared" si="21"/>
        <v>-1133.1550000000004</v>
      </c>
      <c r="BF72" s="9">
        <f t="shared" si="21"/>
        <v>-1275.5949999999998</v>
      </c>
      <c r="BG72" s="9">
        <f t="shared" si="21"/>
        <v>-1384.9274999999996</v>
      </c>
      <c r="BH72" s="9">
        <f t="shared" si="21"/>
        <v>-1133.1550000000004</v>
      </c>
      <c r="BI72" s="9">
        <f t="shared" si="21"/>
        <v>-1275.5949999999998</v>
      </c>
      <c r="BJ72" s="9">
        <f t="shared" si="21"/>
        <v>-1020.7599999999992</v>
      </c>
      <c r="BK72" s="9">
        <f t="shared" si="21"/>
        <v>-1020.7599999999992</v>
      </c>
      <c r="BL72" s="9">
        <f t="shared" si="21"/>
        <v>-1020.7599999999992</v>
      </c>
      <c r="BM72" s="9">
        <f t="shared" si="21"/>
        <v>-634.4849999999999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 t="e">
        <f t="shared" si="22"/>
        <v>#VALUE!</v>
      </c>
      <c r="S73" s="9" t="e">
        <f t="shared" si="22"/>
        <v>#VALUE!</v>
      </c>
      <c r="T73" s="9" t="e">
        <f t="shared" si="22"/>
        <v>#VALUE!</v>
      </c>
      <c r="U73" s="9" t="e">
        <f t="shared" si="22"/>
        <v>#VALUE!</v>
      </c>
      <c r="V73" s="9" t="e">
        <f t="shared" si="22"/>
        <v>#VALUE!</v>
      </c>
      <c r="W73" s="9" t="e">
        <f t="shared" si="22"/>
        <v>#VALUE!</v>
      </c>
      <c r="X73" s="9" t="e">
        <f t="shared" si="22"/>
        <v>#VALUE!</v>
      </c>
      <c r="Y73" s="9" t="e">
        <f t="shared" si="22"/>
        <v>#VALUE!</v>
      </c>
      <c r="Z73" s="9" t="e">
        <f t="shared" si="22"/>
        <v>#VALUE!</v>
      </c>
      <c r="AA73" s="9" t="e">
        <f t="shared" si="22"/>
        <v>#VALUE!</v>
      </c>
      <c r="AB73" s="9" t="e">
        <f t="shared" si="22"/>
        <v>#VALUE!</v>
      </c>
      <c r="AC73" s="9" t="e">
        <f t="shared" si="22"/>
        <v>#VALUE!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 t="e">
        <f t="shared" si="23"/>
        <v>#VALUE!</v>
      </c>
      <c r="S74" s="9" t="e">
        <f t="shared" si="23"/>
        <v>#VALUE!</v>
      </c>
      <c r="T74" s="9" t="e">
        <f t="shared" si="23"/>
        <v>#VALUE!</v>
      </c>
      <c r="U74" s="9" t="e">
        <f t="shared" si="23"/>
        <v>#VALUE!</v>
      </c>
      <c r="V74" s="9" t="e">
        <f t="shared" si="23"/>
        <v>#VALUE!</v>
      </c>
      <c r="W74" s="9" t="e">
        <f t="shared" si="23"/>
        <v>#VALUE!</v>
      </c>
      <c r="X74" s="9" t="e">
        <f t="shared" si="23"/>
        <v>#VALUE!</v>
      </c>
      <c r="Y74" s="9" t="e">
        <f t="shared" si="23"/>
        <v>#VALUE!</v>
      </c>
      <c r="Z74" s="9" t="e">
        <f t="shared" si="23"/>
        <v>#VALUE!</v>
      </c>
      <c r="AA74" s="9" t="e">
        <f t="shared" si="23"/>
        <v>#VALUE!</v>
      </c>
      <c r="AB74" s="9" t="e">
        <f t="shared" si="23"/>
        <v>#VALUE!</v>
      </c>
      <c r="AC74" s="9" t="e">
        <f t="shared" si="23"/>
        <v>#VALUE!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 t="e">
        <f t="shared" si="24"/>
        <v>#VALUE!</v>
      </c>
      <c r="S75" s="9" t="e">
        <f t="shared" si="24"/>
        <v>#VALUE!</v>
      </c>
      <c r="T75" s="9" t="e">
        <f t="shared" si="24"/>
        <v>#VALUE!</v>
      </c>
      <c r="U75" s="9" t="e">
        <f t="shared" si="24"/>
        <v>#VALUE!</v>
      </c>
      <c r="V75" s="9" t="e">
        <f t="shared" si="24"/>
        <v>#VALUE!</v>
      </c>
      <c r="W75" s="9" t="e">
        <f t="shared" si="24"/>
        <v>#VALUE!</v>
      </c>
      <c r="X75" s="9" t="e">
        <f t="shared" si="24"/>
        <v>#VALUE!</v>
      </c>
      <c r="Y75" s="9" t="e">
        <f t="shared" si="24"/>
        <v>#VALUE!</v>
      </c>
      <c r="Z75" s="9" t="e">
        <f t="shared" si="24"/>
        <v>#VALUE!</v>
      </c>
      <c r="AA75" s="9" t="e">
        <f t="shared" si="24"/>
        <v>#VALUE!</v>
      </c>
      <c r="AB75" s="9" t="e">
        <f t="shared" si="24"/>
        <v>#VALUE!</v>
      </c>
      <c r="AC75" s="9" t="e">
        <f t="shared" si="24"/>
        <v>#VALUE!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 t="e">
        <f t="shared" si="26"/>
        <v>#VALUE!</v>
      </c>
      <c r="S76" s="9" t="e">
        <f t="shared" si="26"/>
        <v>#VALUE!</v>
      </c>
      <c r="T76" s="9" t="e">
        <f t="shared" si="26"/>
        <v>#VALUE!</v>
      </c>
      <c r="U76" s="9" t="e">
        <f t="shared" si="26"/>
        <v>#VALUE!</v>
      </c>
      <c r="V76" s="9" t="e">
        <f t="shared" si="26"/>
        <v>#VALUE!</v>
      </c>
      <c r="W76" s="9" t="e">
        <f t="shared" si="26"/>
        <v>#VALUE!</v>
      </c>
      <c r="X76" s="9" t="e">
        <f t="shared" si="26"/>
        <v>#VALUE!</v>
      </c>
      <c r="Y76" s="9" t="e">
        <f t="shared" si="26"/>
        <v>#VALUE!</v>
      </c>
      <c r="Z76" s="9" t="e">
        <f t="shared" si="26"/>
        <v>#VALUE!</v>
      </c>
      <c r="AA76" s="9" t="e">
        <f t="shared" si="26"/>
        <v>#VALUE!</v>
      </c>
      <c r="AB76" s="9" t="e">
        <f t="shared" si="26"/>
        <v>#VALUE!</v>
      </c>
      <c r="AC76" s="9" t="e">
        <f t="shared" si="26"/>
        <v>#VALUE!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 t="e">
        <f t="shared" si="27"/>
        <v>#VALUE!</v>
      </c>
      <c r="S77" s="9" t="e">
        <f t="shared" si="27"/>
        <v>#VALUE!</v>
      </c>
      <c r="T77" s="9" t="e">
        <f t="shared" si="27"/>
        <v>#VALUE!</v>
      </c>
      <c r="U77" s="9" t="e">
        <f t="shared" si="27"/>
        <v>#VALUE!</v>
      </c>
      <c r="V77" s="9" t="e">
        <f t="shared" si="26"/>
        <v>#VALUE!</v>
      </c>
      <c r="W77" s="9" t="e">
        <f t="shared" si="26"/>
        <v>#VALUE!</v>
      </c>
      <c r="X77" s="9" t="e">
        <f t="shared" si="26"/>
        <v>#VALUE!</v>
      </c>
      <c r="Y77" s="9" t="e">
        <f t="shared" si="26"/>
        <v>#VALUE!</v>
      </c>
      <c r="Z77" s="9" t="e">
        <f t="shared" si="26"/>
        <v>#VALUE!</v>
      </c>
      <c r="AA77" s="9" t="e">
        <f t="shared" si="26"/>
        <v>#VALUE!</v>
      </c>
      <c r="AB77" s="9" t="e">
        <f t="shared" si="26"/>
        <v>#VALUE!</v>
      </c>
      <c r="AC77" s="9" t="e">
        <f t="shared" si="26"/>
        <v>#VALUE!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 t="e">
        <f t="shared" si="26"/>
        <v>#VALUE!</v>
      </c>
      <c r="S78" s="9" t="e">
        <f t="shared" si="26"/>
        <v>#VALUE!</v>
      </c>
      <c r="T78" s="9" t="e">
        <f t="shared" si="26"/>
        <v>#VALUE!</v>
      </c>
      <c r="U78" s="9" t="e">
        <f t="shared" si="26"/>
        <v>#VALUE!</v>
      </c>
      <c r="V78" s="9" t="e">
        <f t="shared" si="26"/>
        <v>#VALUE!</v>
      </c>
      <c r="W78" s="9" t="e">
        <f t="shared" si="26"/>
        <v>#VALUE!</v>
      </c>
      <c r="X78" s="9" t="e">
        <f t="shared" si="26"/>
        <v>#VALUE!</v>
      </c>
      <c r="Y78" s="9" t="e">
        <f t="shared" si="26"/>
        <v>#VALUE!</v>
      </c>
      <c r="Z78" s="9" t="e">
        <f t="shared" si="26"/>
        <v>#VALUE!</v>
      </c>
      <c r="AA78" s="9" t="e">
        <f t="shared" si="26"/>
        <v>#VALUE!</v>
      </c>
      <c r="AB78" s="9" t="e">
        <f t="shared" si="26"/>
        <v>#VALUE!</v>
      </c>
      <c r="AC78" s="9" t="e">
        <f t="shared" si="26"/>
        <v>#VALUE!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 t="e">
        <f t="shared" si="26"/>
        <v>#VALUE!</v>
      </c>
      <c r="S79" s="9" t="e">
        <f t="shared" si="26"/>
        <v>#VALUE!</v>
      </c>
      <c r="T79" s="9" t="e">
        <f t="shared" si="26"/>
        <v>#VALUE!</v>
      </c>
      <c r="U79" s="9" t="e">
        <f t="shared" si="26"/>
        <v>#VALUE!</v>
      </c>
      <c r="V79" s="9" t="e">
        <f t="shared" si="26"/>
        <v>#VALUE!</v>
      </c>
      <c r="W79" s="9" t="e">
        <f t="shared" si="26"/>
        <v>#VALUE!</v>
      </c>
      <c r="X79" s="9" t="e">
        <f t="shared" si="26"/>
        <v>#VALUE!</v>
      </c>
      <c r="Y79" s="9" t="e">
        <f t="shared" si="26"/>
        <v>#VALUE!</v>
      </c>
      <c r="Z79" s="9" t="e">
        <f t="shared" si="26"/>
        <v>#VALUE!</v>
      </c>
      <c r="AA79" s="9" t="e">
        <f t="shared" si="26"/>
        <v>#VALUE!</v>
      </c>
      <c r="AB79" s="9" t="e">
        <f t="shared" si="26"/>
        <v>#VALUE!</v>
      </c>
      <c r="AC79" s="9" t="e">
        <f t="shared" si="26"/>
        <v>#VALUE!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 t="e">
        <f t="shared" si="26"/>
        <v>#VALUE!</v>
      </c>
      <c r="S80" s="9" t="e">
        <f t="shared" si="26"/>
        <v>#VALUE!</v>
      </c>
      <c r="T80" s="9" t="e">
        <f t="shared" si="26"/>
        <v>#VALUE!</v>
      </c>
      <c r="U80" s="9" t="e">
        <f t="shared" si="26"/>
        <v>#VALUE!</v>
      </c>
      <c r="V80" s="9" t="e">
        <f t="shared" si="26"/>
        <v>#VALUE!</v>
      </c>
      <c r="W80" s="9" t="e">
        <f t="shared" si="26"/>
        <v>#VALUE!</v>
      </c>
      <c r="X80" s="9" t="e">
        <f t="shared" si="26"/>
        <v>#VALUE!</v>
      </c>
      <c r="Y80" s="9" t="e">
        <f t="shared" si="26"/>
        <v>#VALUE!</v>
      </c>
      <c r="Z80" s="9" t="e">
        <f t="shared" si="26"/>
        <v>#VALUE!</v>
      </c>
      <c r="AA80" s="9" t="e">
        <f t="shared" si="26"/>
        <v>#VALUE!</v>
      </c>
      <c r="AB80" s="9" t="e">
        <f t="shared" si="26"/>
        <v>#VALUE!</v>
      </c>
      <c r="AC80" s="9" t="e">
        <f t="shared" si="26"/>
        <v>#VALUE!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2221</v>
      </c>
      <c r="J82" s="9">
        <f t="shared" si="29"/>
        <v>2566.25</v>
      </c>
      <c r="K82" s="9">
        <f t="shared" si="29"/>
        <v>2849</v>
      </c>
      <c r="L82" s="9">
        <f t="shared" si="29"/>
        <v>2221</v>
      </c>
      <c r="M82" s="9">
        <f t="shared" si="29"/>
        <v>2566.25</v>
      </c>
      <c r="N82" s="9">
        <f t="shared" si="29"/>
        <v>1875.75</v>
      </c>
      <c r="O82" s="9">
        <f t="shared" si="29"/>
        <v>1875.75</v>
      </c>
      <c r="P82" s="9">
        <f t="shared" si="29"/>
        <v>1875.75</v>
      </c>
      <c r="Q82" s="9">
        <f t="shared" si="29"/>
        <v>1062</v>
      </c>
      <c r="R82" s="9" t="e">
        <f t="shared" si="29"/>
        <v>#VALUE!</v>
      </c>
      <c r="S82" s="9" t="e">
        <f t="shared" si="29"/>
        <v>#VALUE!</v>
      </c>
      <c r="T82" s="9" t="e">
        <f t="shared" si="29"/>
        <v>#VALUE!</v>
      </c>
      <c r="U82" s="9" t="e">
        <f t="shared" si="29"/>
        <v>#VALUE!</v>
      </c>
      <c r="V82" s="9" t="e">
        <f t="shared" si="29"/>
        <v>#VALUE!</v>
      </c>
      <c r="W82" s="9" t="e">
        <f t="shared" si="29"/>
        <v>#VALUE!</v>
      </c>
      <c r="X82" s="9" t="e">
        <f t="shared" si="29"/>
        <v>#VALUE!</v>
      </c>
      <c r="Y82" s="9" t="e">
        <f t="shared" si="29"/>
        <v>#VALUE!</v>
      </c>
      <c r="Z82" s="9" t="e">
        <f t="shared" si="29"/>
        <v>#VALUE!</v>
      </c>
      <c r="AA82" s="9" t="e">
        <f t="shared" si="29"/>
        <v>#VALUE!</v>
      </c>
      <c r="AB82" s="9" t="e">
        <f t="shared" si="29"/>
        <v>#VALUE!</v>
      </c>
      <c r="AC82" s="9" t="e">
        <f t="shared" si="29"/>
        <v>#VALUE!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>
        <f t="shared" si="29"/>
        <v>-2422.9625000000001</v>
      </c>
      <c r="AQ82" s="9">
        <f t="shared" si="29"/>
        <v>-3908</v>
      </c>
      <c r="AR82" s="9">
        <f t="shared" si="29"/>
        <v>-4379.9125000000004</v>
      </c>
      <c r="AS82" s="9">
        <f t="shared" si="29"/>
        <v>-4367.9625000000005</v>
      </c>
      <c r="AT82" s="9">
        <f t="shared" si="29"/>
        <v>-4840.6750000000002</v>
      </c>
      <c r="AU82" s="9">
        <f t="shared" si="29"/>
        <v>-5308.3250000000007</v>
      </c>
      <c r="AV82" s="9">
        <f t="shared" si="29"/>
        <v>-4367.9625000000005</v>
      </c>
      <c r="AW82" s="9">
        <f t="shared" si="29"/>
        <v>-4840.6750000000002</v>
      </c>
      <c r="AX82" s="9">
        <f t="shared" si="29"/>
        <v>-3900.3125</v>
      </c>
      <c r="AY82" s="9">
        <f t="shared" si="29"/>
        <v>-3900.3125</v>
      </c>
      <c r="AZ82" s="9">
        <f t="shared" si="29"/>
        <v>-3900.3125</v>
      </c>
      <c r="BA82" s="9">
        <f t="shared" si="29"/>
        <v>-2417.0250000000001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-1145.1050000000002</v>
      </c>
      <c r="BE82" s="9">
        <f t="shared" si="29"/>
        <v>-1133.1550000000004</v>
      </c>
      <c r="BF82" s="9">
        <f t="shared" si="29"/>
        <v>-1275.5949999999998</v>
      </c>
      <c r="BG82" s="9">
        <f t="shared" si="29"/>
        <v>-1384.9274999999996</v>
      </c>
      <c r="BH82" s="9">
        <f t="shared" si="29"/>
        <v>-1133.1550000000004</v>
      </c>
      <c r="BI82" s="9">
        <f t="shared" si="29"/>
        <v>-1275.5949999999998</v>
      </c>
      <c r="BJ82" s="9">
        <f t="shared" si="29"/>
        <v>-1020.7599999999992</v>
      </c>
      <c r="BK82" s="9">
        <f t="shared" si="29"/>
        <v>-1020.7599999999992</v>
      </c>
      <c r="BL82" s="9">
        <f t="shared" si="29"/>
        <v>-1020.7599999999992</v>
      </c>
      <c r="BM82" s="9">
        <f t="shared" si="29"/>
        <v>-634.4849999999999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16408215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1196000</v>
      </c>
      <c r="F5" s="63">
        <f>REV_DB!G17</f>
        <v>-2891543.75</v>
      </c>
      <c r="G5" s="63">
        <f>REV_DB!H17</f>
        <v>-1942209.5</v>
      </c>
      <c r="H5" s="63">
        <f>REV_DB!I17</f>
        <v>-508558.70000000112</v>
      </c>
      <c r="I5" s="181">
        <f>SUM(D5:H5)</f>
        <v>-3944471.9500000011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 t="e">
        <f>SUM(P159:AA159)</f>
        <v>#VALUE!</v>
      </c>
      <c r="F19" s="63" t="e">
        <f>SUM(AB159:AM159)</f>
        <v>#VALUE!</v>
      </c>
      <c r="G19" s="63">
        <f>SUM(AN159:AY159)</f>
        <v>0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 t="e">
        <f>SUM(P164:AA164)</f>
        <v>#VALUE!</v>
      </c>
      <c r="F20" s="63" t="e">
        <f>SUM(AB164:AM164)</f>
        <v>#VALUE!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 t="e">
        <f>SUM(P166:AA166)</f>
        <v>#VALUE!</v>
      </c>
      <c r="F22" s="63" t="e">
        <f>SUM(AB166:AM166)</f>
        <v>#VALUE!</v>
      </c>
      <c r="G22" s="63" t="e">
        <f>SUM(AN166:AY166)</f>
        <v>#VALUE!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#VALUE!</v>
      </c>
      <c r="F25" s="63" t="e">
        <f>F19/F16</f>
        <v>#VALUE!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 t="e">
        <f>STAFF_CWS!T305</f>
        <v>#VALUE!</v>
      </c>
      <c r="Q117" s="26" t="e">
        <f>STAFF_CWS!U305</f>
        <v>#VALUE!</v>
      </c>
      <c r="R117" s="26" t="e">
        <f>STAFF_CWS!V305</f>
        <v>#VALUE!</v>
      </c>
      <c r="S117" s="26" t="e">
        <f>STAFF_CWS!W305</f>
        <v>#VALUE!</v>
      </c>
      <c r="T117" s="26" t="e">
        <f>STAFF_CWS!X305</f>
        <v>#VALUE!</v>
      </c>
      <c r="U117" s="26" t="e">
        <f>STAFF_CWS!Y305</f>
        <v>#VALUE!</v>
      </c>
      <c r="V117" s="26" t="e">
        <f>STAFF_CWS!Z305</f>
        <v>#VALUE!</v>
      </c>
      <c r="W117" s="26" t="e">
        <f>STAFF_CWS!AA305</f>
        <v>#VALUE!</v>
      </c>
      <c r="X117" s="26" t="e">
        <f>STAFF_CWS!AB305</f>
        <v>#VALUE!</v>
      </c>
      <c r="Y117" s="26" t="e">
        <f>STAFF_CWS!AC305</f>
        <v>#VALUE!</v>
      </c>
      <c r="Z117" s="26" t="e">
        <f>STAFF_CWS!AD305</f>
        <v>#VALUE!</v>
      </c>
      <c r="AA117" s="26" t="e">
        <f>STAFF_CWS!AE305</f>
        <v>#VALUE!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 t="e">
        <f t="shared" si="3"/>
        <v>#VALUE!</v>
      </c>
      <c r="Q118" s="26" t="e">
        <f t="shared" si="3"/>
        <v>#VALUE!</v>
      </c>
      <c r="R118" s="26" t="e">
        <f t="shared" si="3"/>
        <v>#VALUE!</v>
      </c>
      <c r="S118" s="26" t="e">
        <f t="shared" si="3"/>
        <v>#VALUE!</v>
      </c>
      <c r="T118" s="26" t="e">
        <f t="shared" si="3"/>
        <v>#VALUE!</v>
      </c>
      <c r="U118" s="26" t="e">
        <f t="shared" si="3"/>
        <v>#VALUE!</v>
      </c>
      <c r="V118" s="26" t="e">
        <f t="shared" si="3"/>
        <v>#VALUE!</v>
      </c>
      <c r="W118" s="26" t="e">
        <f t="shared" si="3"/>
        <v>#VALUE!</v>
      </c>
      <c r="X118" s="26" t="e">
        <f t="shared" si="3"/>
        <v>#VALUE!</v>
      </c>
      <c r="Y118" s="26" t="e">
        <f t="shared" si="3"/>
        <v>#VALUE!</v>
      </c>
      <c r="Z118" s="26" t="e">
        <f t="shared" si="3"/>
        <v>#VALUE!</v>
      </c>
      <c r="AA118" s="26" t="e">
        <f t="shared" si="3"/>
        <v>#VALUE!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 t="e">
        <f>STAFF_CWS!T341</f>
        <v>#VALUE!</v>
      </c>
      <c r="Q145" s="26" t="e">
        <f>STAFF_CWS!U341</f>
        <v>#VALUE!</v>
      </c>
      <c r="R145" s="26" t="e">
        <f>STAFF_CWS!V341</f>
        <v>#VALUE!</v>
      </c>
      <c r="S145" s="26" t="e">
        <f>STAFF_CWS!W341</f>
        <v>#VALUE!</v>
      </c>
      <c r="T145" s="26" t="e">
        <f>STAFF_CWS!X341</f>
        <v>#VALUE!</v>
      </c>
      <c r="U145" s="26" t="e">
        <f>STAFF_CWS!Y341</f>
        <v>#VALUE!</v>
      </c>
      <c r="V145" s="26" t="e">
        <f>STAFF_CWS!Z341</f>
        <v>#VALUE!</v>
      </c>
      <c r="W145" s="26" t="e">
        <f>STAFF_CWS!AA341</f>
        <v>#VALUE!</v>
      </c>
      <c r="X145" s="26" t="e">
        <f>STAFF_CWS!AB341</f>
        <v>#VALUE!</v>
      </c>
      <c r="Y145" s="26" t="e">
        <f>STAFF_CWS!AC341</f>
        <v>#VALUE!</v>
      </c>
      <c r="Z145" s="26" t="e">
        <f>STAFF_CWS!AD341</f>
        <v>#VALUE!</v>
      </c>
      <c r="AA145" s="26" t="e">
        <f>STAFF_CWS!AE341</f>
        <v>#VALUE!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 t="e">
        <f t="shared" si="7"/>
        <v>#VALUE!</v>
      </c>
      <c r="Q146" s="26" t="e">
        <f t="shared" si="7"/>
        <v>#VALUE!</v>
      </c>
      <c r="R146" s="26" t="e">
        <f t="shared" si="7"/>
        <v>#VALUE!</v>
      </c>
      <c r="S146" s="26" t="e">
        <f t="shared" si="7"/>
        <v>#VALUE!</v>
      </c>
      <c r="T146" s="26" t="e">
        <f t="shared" si="7"/>
        <v>#VALUE!</v>
      </c>
      <c r="U146" s="26" t="e">
        <f t="shared" si="7"/>
        <v>#VALUE!</v>
      </c>
      <c r="V146" s="26" t="e">
        <f t="shared" si="7"/>
        <v>#VALUE!</v>
      </c>
      <c r="W146" s="26" t="e">
        <f t="shared" si="7"/>
        <v>#VALUE!</v>
      </c>
      <c r="X146" s="26" t="e">
        <f t="shared" si="7"/>
        <v>#VALUE!</v>
      </c>
      <c r="Y146" s="26" t="e">
        <f t="shared" si="7"/>
        <v>#VALUE!</v>
      </c>
      <c r="Z146" s="26" t="e">
        <f t="shared" si="7"/>
        <v>#VALUE!</v>
      </c>
      <c r="AA146" s="26" t="e">
        <f t="shared" si="7"/>
        <v>#VALUE!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 t="e">
        <f t="shared" si="11"/>
        <v>#VALUE!</v>
      </c>
      <c r="Q159" s="26" t="e">
        <f t="shared" si="11"/>
        <v>#VALUE!</v>
      </c>
      <c r="R159" s="26" t="e">
        <f t="shared" si="11"/>
        <v>#VALUE!</v>
      </c>
      <c r="S159" s="26" t="e">
        <f t="shared" si="11"/>
        <v>#VALUE!</v>
      </c>
      <c r="T159" s="26" t="e">
        <f t="shared" si="11"/>
        <v>#VALUE!</v>
      </c>
      <c r="U159" s="26" t="e">
        <f t="shared" si="11"/>
        <v>#VALUE!</v>
      </c>
      <c r="V159" s="26" t="e">
        <f t="shared" si="11"/>
        <v>#VALUE!</v>
      </c>
      <c r="W159" s="26" t="e">
        <f t="shared" si="11"/>
        <v>#VALUE!</v>
      </c>
      <c r="X159" s="26" t="e">
        <f t="shared" si="11"/>
        <v>#VALUE!</v>
      </c>
      <c r="Y159" s="26" t="e">
        <f t="shared" si="11"/>
        <v>#VALUE!</v>
      </c>
      <c r="Z159" s="26" t="e">
        <f t="shared" si="11"/>
        <v>#VALUE!</v>
      </c>
      <c r="AA159" s="26" t="e">
        <f t="shared" si="11"/>
        <v>#VALUE!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 t="e">
        <f t="shared" si="13"/>
        <v>#VALUE!</v>
      </c>
      <c r="Q160" s="26" t="e">
        <f t="shared" si="13"/>
        <v>#VALUE!</v>
      </c>
      <c r="R160" s="26" t="e">
        <f t="shared" si="13"/>
        <v>#VALUE!</v>
      </c>
      <c r="S160" s="26" t="e">
        <f t="shared" si="13"/>
        <v>#VALUE!</v>
      </c>
      <c r="T160" s="26" t="e">
        <f t="shared" si="13"/>
        <v>#VALUE!</v>
      </c>
      <c r="U160" s="26" t="e">
        <f t="shared" si="13"/>
        <v>#VALUE!</v>
      </c>
      <c r="V160" s="26" t="e">
        <f t="shared" si="13"/>
        <v>#VALUE!</v>
      </c>
      <c r="W160" s="26" t="e">
        <f t="shared" si="13"/>
        <v>#VALUE!</v>
      </c>
      <c r="X160" s="26" t="e">
        <f t="shared" si="13"/>
        <v>#VALUE!</v>
      </c>
      <c r="Y160" s="26" t="e">
        <f t="shared" si="13"/>
        <v>#VALUE!</v>
      </c>
      <c r="Z160" s="26" t="e">
        <f t="shared" si="13"/>
        <v>#VALUE!</v>
      </c>
      <c r="AA160" s="26" t="e">
        <f t="shared" si="13"/>
        <v>#VALUE!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 t="e">
        <f>STAFF_CWS!T372</f>
        <v>#VALUE!</v>
      </c>
      <c r="Q164" s="26" t="e">
        <f>STAFF_CWS!U372</f>
        <v>#VALUE!</v>
      </c>
      <c r="R164" s="26" t="e">
        <f>STAFF_CWS!V372</f>
        <v>#VALUE!</v>
      </c>
      <c r="S164" s="26" t="e">
        <f>STAFF_CWS!W372</f>
        <v>#VALUE!</v>
      </c>
      <c r="T164" s="26" t="e">
        <f>STAFF_CWS!X372</f>
        <v>#VALUE!</v>
      </c>
      <c r="U164" s="26" t="e">
        <f>STAFF_CWS!Y372</f>
        <v>#VALUE!</v>
      </c>
      <c r="V164" s="26" t="e">
        <f>STAFF_CWS!Z372</f>
        <v>#VALUE!</v>
      </c>
      <c r="W164" s="26" t="e">
        <f>STAFF_CWS!AA372</f>
        <v>#VALUE!</v>
      </c>
      <c r="X164" s="26" t="e">
        <f>STAFF_CWS!AB372</f>
        <v>#VALUE!</v>
      </c>
      <c r="Y164" s="26" t="e">
        <f>STAFF_CWS!AC372</f>
        <v>#VALUE!</v>
      </c>
      <c r="Z164" s="26" t="e">
        <f>STAFF_CWS!AD372</f>
        <v>#VALUE!</v>
      </c>
      <c r="AA164" s="26" t="e">
        <f>STAFF_CWS!AE372</f>
        <v>#VALUE!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 t="e">
        <f>STAFF_CWS!AE376</f>
        <v>#VALUE!</v>
      </c>
      <c r="AB166" s="26" t="e">
        <f>STAFF_CWS!AF376</f>
        <v>#VALUE!</v>
      </c>
      <c r="AC166" s="26" t="e">
        <f>STAFF_CWS!AG376</f>
        <v>#VALUE!</v>
      </c>
      <c r="AD166" s="26" t="e">
        <f>STAFF_CWS!AH376</f>
        <v>#VALUE!</v>
      </c>
      <c r="AE166" s="26" t="e">
        <f>STAFF_CWS!AI376</f>
        <v>#VALUE!</v>
      </c>
      <c r="AF166" s="26" t="e">
        <f>STAFF_CWS!AJ376</f>
        <v>#VALUE!</v>
      </c>
      <c r="AG166" s="26" t="e">
        <f>STAFF_CWS!AK376</f>
        <v>#VALUE!</v>
      </c>
      <c r="AH166" s="26" t="e">
        <f>STAFF_CWS!AL376</f>
        <v>#VALUE!</v>
      </c>
      <c r="AI166" s="26" t="e">
        <f>STAFF_CWS!AM376</f>
        <v>#VALUE!</v>
      </c>
      <c r="AJ166" s="26" t="e">
        <f>STAFF_CWS!AN376</f>
        <v>#VALUE!</v>
      </c>
      <c r="AK166" s="26" t="e">
        <f>STAFF_CWS!AO376</f>
        <v>#VALUE!</v>
      </c>
      <c r="AL166" s="26" t="e">
        <f>STAFF_CWS!AP376</f>
        <v>#VALUE!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 t="e">
        <f>STAFF_CWS!T380</f>
        <v>#VALUE!</v>
      </c>
      <c r="Q168" s="26" t="e">
        <f>STAFF_CWS!U380</f>
        <v>#VALUE!</v>
      </c>
      <c r="R168" s="26" t="e">
        <f>STAFF_CWS!V380</f>
        <v>#VALUE!</v>
      </c>
      <c r="S168" s="26" t="e">
        <f>STAFF_CWS!W380</f>
        <v>#VALUE!</v>
      </c>
      <c r="T168" s="26" t="e">
        <f>STAFF_CWS!X380</f>
        <v>#VALUE!</v>
      </c>
      <c r="U168" s="26" t="e">
        <f>STAFF_CWS!Y380</f>
        <v>#VALUE!</v>
      </c>
      <c r="V168" s="26" t="e">
        <f>STAFF_CWS!Z380</f>
        <v>#VALUE!</v>
      </c>
      <c r="W168" s="26" t="e">
        <f>STAFF_CWS!AA380</f>
        <v>#VALUE!</v>
      </c>
      <c r="X168" s="26" t="e">
        <f>STAFF_CWS!AB380</f>
        <v>#VALUE!</v>
      </c>
      <c r="Y168" s="26" t="e">
        <f>STAFF_CWS!AC380</f>
        <v>#VALUE!</v>
      </c>
      <c r="Z168" s="26" t="e">
        <f>STAFF_CWS!AD380</f>
        <v>#VALUE!</v>
      </c>
      <c r="AA168" s="26" t="e">
        <f>STAFF_CWS!AE380</f>
        <v>#VALUE!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704340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16408215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21276685.700000003</v>
      </c>
    </row>
    <row r="6" spans="2:11" x14ac:dyDescent="0.15">
      <c r="B6" s="33" t="s">
        <v>345</v>
      </c>
      <c r="E6" s="66">
        <f>E3-E5</f>
        <v>166840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-4868470.7000000011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5425</v>
      </c>
      <c r="G10" s="66">
        <f t="shared" si="0"/>
        <v>11125</v>
      </c>
      <c r="H10" s="66">
        <f t="shared" si="0"/>
        <v>19845</v>
      </c>
      <c r="I10" s="66">
        <f t="shared" si="0"/>
        <v>21945</v>
      </c>
      <c r="J10" s="118">
        <f t="shared" si="1"/>
        <v>58340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40675</v>
      </c>
      <c r="G11" s="66">
        <f>SUM(G9:G10)</f>
        <v>59575</v>
      </c>
      <c r="H11" s="66">
        <f>SUM(H9:H10)</f>
        <v>58275</v>
      </c>
      <c r="I11" s="66">
        <f>SUM(I9:I10)</f>
        <v>40845</v>
      </c>
      <c r="J11" s="118">
        <f t="shared" si="1"/>
        <v>199370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35000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74750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24975</v>
      </c>
      <c r="G14" s="66">
        <f t="shared" si="2"/>
        <v>96581.25</v>
      </c>
      <c r="H14" s="66">
        <f t="shared" si="2"/>
        <v>203512.5</v>
      </c>
      <c r="I14" s="66">
        <f t="shared" si="2"/>
        <v>324810</v>
      </c>
      <c r="J14" s="118">
        <f t="shared" si="1"/>
        <v>649878.75</v>
      </c>
    </row>
    <row r="15" spans="2:11" x14ac:dyDescent="0.15">
      <c r="B15" s="33" t="s">
        <v>375</v>
      </c>
      <c r="E15" s="66">
        <f>SUM(E13:E14)</f>
        <v>35000</v>
      </c>
      <c r="F15" s="66">
        <f>SUM(F13:F14)</f>
        <v>28325</v>
      </c>
      <c r="G15" s="66">
        <f>SUM(G13:G14)</f>
        <v>105506.25</v>
      </c>
      <c r="H15" s="66">
        <f>SUM(H13:H14)</f>
        <v>216012.5</v>
      </c>
      <c r="I15" s="66">
        <f>SUM(I13:I14)</f>
        <v>339785</v>
      </c>
      <c r="J15" s="118">
        <f t="shared" si="1"/>
        <v>724628.75</v>
      </c>
      <c r="K15" s="120">
        <f>J15+J14+J13+J11+J6</f>
        <v>-3219843.2000000011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201840</v>
      </c>
      <c r="F17" s="66">
        <f>F6+F11+F15</f>
        <v>1196000</v>
      </c>
      <c r="G17" s="66">
        <f>G6+G11+G15</f>
        <v>-2891543.75</v>
      </c>
      <c r="H17" s="66">
        <f>H6+H11+H15</f>
        <v>-1942209.5</v>
      </c>
      <c r="I17" s="66">
        <f>I6+I11+I15</f>
        <v>-508558.70000000112</v>
      </c>
      <c r="J17" s="118">
        <f t="shared" si="1"/>
        <v>-3944471.9500000011</v>
      </c>
      <c r="K17" s="120">
        <f>J15+J11+J3</f>
        <v>17332213.75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SUM('REV-REVCALC_CWS'!E13:P13)</f>
        <v>43</v>
      </c>
      <c r="F20">
        <f>SUM('REV-REVCALC_CWS'!Q13:AB13)</f>
        <v>322</v>
      </c>
      <c r="G20">
        <f>SUM('REV-REVCALC_CWS'!AC13:AN13)</f>
        <v>585</v>
      </c>
      <c r="H20">
        <f>SUM('REV-REVCALC_CWS'!AO13:AZ13)</f>
        <v>622</v>
      </c>
      <c r="I20">
        <f>SUM('REV-REVCALC_CWS'!BA13:BL13)</f>
        <v>659</v>
      </c>
      <c r="J20" s="118">
        <f>SUM(E20:I20)</f>
        <v>2231</v>
      </c>
      <c r="K20" s="120">
        <f>J20-'REV-REVCALC_CWS'!BM13</f>
        <v>0</v>
      </c>
    </row>
    <row r="21" spans="2:11" x14ac:dyDescent="0.15">
      <c r="B21" s="47" t="s">
        <v>322</v>
      </c>
      <c r="C21" s="47"/>
      <c r="E21" s="66">
        <f>SUM('REV-REVCALC_CWS'!E14:P14)</f>
        <v>774000</v>
      </c>
      <c r="F21" s="66">
        <f>SUM('REV-REVCALC_CWS'!Q14:AB14)</f>
        <v>6375600</v>
      </c>
      <c r="G21" s="66">
        <f>SUM('REV-REVCALC_CWS'!AC14:AN14)</f>
        <v>3510000</v>
      </c>
      <c r="H21" s="66">
        <f>SUM('REV-REVCALC_CWS'!AO14:AZ14)</f>
        <v>4043000</v>
      </c>
      <c r="I21" s="66">
        <f>SUM('REV-REVCALC_CWS'!BA14:BL14)</f>
        <v>4777750</v>
      </c>
      <c r="J21" s="118">
        <f>SUM(E21:I21)</f>
        <v>19480350</v>
      </c>
      <c r="K21" s="120">
        <f>J21-'REV-REVCALC_CWS'!BM14</f>
        <v>0</v>
      </c>
    </row>
    <row r="22" spans="2:11" x14ac:dyDescent="0.15">
      <c r="B22" s="47" t="s">
        <v>351</v>
      </c>
      <c r="C22" s="47"/>
      <c r="E22" s="98">
        <f>'REV-REVCALC_CWS'!P15</f>
        <v>0.09</v>
      </c>
      <c r="F22" s="98">
        <f>'REV-REVCALC_CWS'!AB15</f>
        <v>0.25</v>
      </c>
      <c r="G22" s="98">
        <f>'REV-REVCALC_CWS'!AN15</f>
        <v>0.15</v>
      </c>
      <c r="H22" s="98">
        <f>'REV-REVCALC_CWS'!AZ15</f>
        <v>0.1</v>
      </c>
      <c r="I22" s="98">
        <f>'REV-REVCALC_CWS'!BL15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SUM('REV-REVCALC_CWS'!E17:P17)</f>
        <v>704340</v>
      </c>
      <c r="F24" s="66">
        <f>SUM('REV-REVCALC_CWS'!Q17:AB17)</f>
        <v>4781700</v>
      </c>
      <c r="G24" s="66">
        <f>SUM('REV-REVCALC_CWS'!AC17:AN17)</f>
        <v>2983500</v>
      </c>
      <c r="H24" s="66">
        <f>SUM('REV-REVCALC_CWS'!AO17:AZ17)</f>
        <v>3638700</v>
      </c>
      <c r="I24" s="66">
        <f>SUM('REV-REVCALC_CWS'!BA17:BL17)</f>
        <v>4299975</v>
      </c>
      <c r="J24" s="118">
        <f>SUM(E24:I24)</f>
        <v>16408215</v>
      </c>
      <c r="K24" s="120">
        <f>J24-'REV-REVCALC_CWS'!BM17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SUM('REV-REVCALC_CWS'!E21:P21)</f>
        <v>516000</v>
      </c>
      <c r="F27" s="66">
        <f>SUM('REV-REVCALC_CWS'!Q21:AB21)</f>
        <v>3477600</v>
      </c>
      <c r="G27" s="66">
        <f>SUM('REV-REVCALC_CWS'!AC21:AN21)</f>
        <v>5686200</v>
      </c>
      <c r="H27" s="66">
        <f>SUM('REV-REVCALC_CWS'!AO21:AZ21)</f>
        <v>5441256</v>
      </c>
      <c r="I27" s="66">
        <f>SUM('REV-REVCALC_CWS'!BA21:BL21)</f>
        <v>5188438.7999999989</v>
      </c>
      <c r="J27" s="118">
        <f>SUM(E27:I27)</f>
        <v>20309494.799999997</v>
      </c>
      <c r="K27" s="120">
        <f>J27-'REV-REVCALC_CWS'!BM21</f>
        <v>0</v>
      </c>
    </row>
    <row r="28" spans="2:11" x14ac:dyDescent="0.15">
      <c r="B28" s="17" t="s">
        <v>325</v>
      </c>
      <c r="C28" s="17"/>
      <c r="E28" s="66">
        <f>SUM('REV-REVCALC_CWS'!E22:P22)</f>
        <v>21500</v>
      </c>
      <c r="F28" s="66">
        <f>SUM('REV-REVCALC_CWS'!Q22:AB22)</f>
        <v>177100</v>
      </c>
      <c r="G28" s="66">
        <f>SUM('REV-REVCALC_CWS'!AC22:AN22)</f>
        <v>353925</v>
      </c>
      <c r="H28" s="66">
        <f>SUM('REV-REVCALC_CWS'!AO22:AZ22)</f>
        <v>413941</v>
      </c>
      <c r="I28" s="66">
        <f>SUM('REV-REVCALC_CWS'!BA22:BL22)</f>
        <v>724.89999999999986</v>
      </c>
      <c r="J28" s="118">
        <f>SUM(E28:I28)</f>
        <v>967190.9</v>
      </c>
      <c r="K28" s="120">
        <f>J28-'REV-REVCALC_CWS'!BM22</f>
        <v>0</v>
      </c>
    </row>
    <row r="29" spans="2:11" x14ac:dyDescent="0.15">
      <c r="B29" s="17" t="s">
        <v>328</v>
      </c>
      <c r="C29" s="17"/>
      <c r="E29" s="66">
        <f>SUM('REV-REVCALC_CWS'!E23:P23)</f>
        <v>0</v>
      </c>
      <c r="F29" s="66">
        <f>SUM('REV-REVCALC_CWS'!Q23:AB23)</f>
        <v>0</v>
      </c>
      <c r="G29" s="66">
        <f>SUM('REV-REVCALC_CWS'!AC23:AN23)</f>
        <v>0</v>
      </c>
      <c r="H29" s="66">
        <f>SUM('REV-REVCALC_CWS'!AO23:AZ23)</f>
        <v>0</v>
      </c>
      <c r="I29" s="66">
        <f>SUM('REV-REVCALC_CWS'!BA23:BL23)</f>
        <v>0</v>
      </c>
      <c r="J29" s="118">
        <f>SUM(E29:I29)</f>
        <v>0</v>
      </c>
      <c r="K29" s="120">
        <f>J29-'REV-REVCALC_CWS'!BM23</f>
        <v>0</v>
      </c>
    </row>
    <row r="30" spans="2:11" x14ac:dyDescent="0.15">
      <c r="B30" s="17" t="s">
        <v>326</v>
      </c>
      <c r="C30" s="17"/>
      <c r="E30" s="66">
        <f>SUM('REV-REVCALC_CWS'!E24:P24)</f>
        <v>0</v>
      </c>
      <c r="F30" s="66">
        <f>SUM('REV-REVCALC_CWS'!Q24:AB24)</f>
        <v>0</v>
      </c>
      <c r="G30" s="66">
        <f>SUM('REV-REVCALC_CWS'!AC24:AN24)</f>
        <v>0</v>
      </c>
      <c r="H30" s="66">
        <f>SUM('REV-REVCALC_CWS'!AO24:AZ24)</f>
        <v>0</v>
      </c>
      <c r="I30" s="66">
        <f>SUM('REV-REVCALC_CWS'!BA24:BL24)</f>
        <v>0</v>
      </c>
      <c r="J30" s="118">
        <f>SUM(E30:I30)</f>
        <v>0</v>
      </c>
      <c r="K30" s="120">
        <f>J30-'REV-REVCALC_CWS'!BM24</f>
        <v>0</v>
      </c>
    </row>
    <row r="31" spans="2:11" s="14" customFormat="1" x14ac:dyDescent="0.15">
      <c r="B31" s="16" t="s">
        <v>348</v>
      </c>
      <c r="C31" s="73"/>
      <c r="E31" s="66">
        <f>SUM('REV-REVCALC_CWS'!E26:P26)</f>
        <v>537500</v>
      </c>
      <c r="F31" s="66">
        <f>SUM('REV-REVCALC_CWS'!Q26:AB26)</f>
        <v>3654700</v>
      </c>
      <c r="G31" s="66">
        <f>SUM('REV-REVCALC_CWS'!AC26:AN26)</f>
        <v>6040125</v>
      </c>
      <c r="H31" s="66">
        <f>SUM('REV-REVCALC_CWS'!AO26:AZ26)</f>
        <v>5855197</v>
      </c>
      <c r="I31" s="66">
        <f>SUM('REV-REVCALC_CWS'!BA26:BL26)</f>
        <v>5189163.7000000011</v>
      </c>
      <c r="J31" s="118">
        <f>SUM(E31:I31)</f>
        <v>21276685.700000003</v>
      </c>
      <c r="K31" s="120">
        <f>J31-'REV-REVCALC_CWS'!BM26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SUM('REV-REVCALC_CWS'!E28:P28)</f>
        <v>166840</v>
      </c>
      <c r="F33" s="66">
        <f>SUM('REV-REVCALC_CWS'!Q28:AB28)</f>
        <v>1127000</v>
      </c>
      <c r="G33" s="66">
        <f>SUM('REV-REVCALC_CWS'!AC28:AN28)</f>
        <v>-3056625</v>
      </c>
      <c r="H33" s="66">
        <f>SUM('REV-REVCALC_CWS'!AO28:AZ28)</f>
        <v>-2216497</v>
      </c>
      <c r="I33" s="66">
        <f>SUM('REV-REVCALC_CWS'!BA28:BL28)</f>
        <v>-889188.6999999996</v>
      </c>
      <c r="J33" s="118">
        <f>SUM(E33:I33)</f>
        <v>-4868470.6999999993</v>
      </c>
      <c r="K33" s="120">
        <f>J33-'REV-REVCALC_CWS'!BM28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'REV-REVCALC_CWS'!P33</f>
        <v>0.25</v>
      </c>
      <c r="F37" s="98">
        <f>'REV-REVCALC_CWS'!AB33</f>
        <v>0.4</v>
      </c>
      <c r="G37" s="98">
        <f>'REV-REVCALC_CWS'!AN33</f>
        <v>0.6</v>
      </c>
      <c r="H37" s="98">
        <f>'REV-REVCALC_CWS'!AZ33</f>
        <v>0.8</v>
      </c>
      <c r="I37" s="98">
        <f>'REV-REVCALC_CWS'!BL33</f>
        <v>0.9</v>
      </c>
    </row>
    <row r="38" spans="2:11" x14ac:dyDescent="0.15">
      <c r="B38" s="47" t="s">
        <v>350</v>
      </c>
      <c r="C38" s="47"/>
      <c r="E38">
        <f>SUM('REV-REVCALC_CWS'!E34:P34)</f>
        <v>29</v>
      </c>
      <c r="F38">
        <f>SUM('REV-REVCALC_CWS'!Q34:AB34)</f>
        <v>188</v>
      </c>
      <c r="G38">
        <f>SUM('REV-REVCALC_CWS'!AC34:AN34)</f>
        <v>228</v>
      </c>
      <c r="H38">
        <f>SUM('REV-REVCALC_CWS'!AO34:AZ34)</f>
        <v>122</v>
      </c>
      <c r="I38">
        <f>SUM('REV-REVCALC_CWS'!BA34:BL34)</f>
        <v>60</v>
      </c>
      <c r="J38" s="118">
        <f>SUM(E38:I38)</f>
        <v>627</v>
      </c>
      <c r="K38" s="120">
        <f>J38-'REV-REVCALC_CWS'!BM34</f>
        <v>0</v>
      </c>
    </row>
    <row r="39" spans="2:11" x14ac:dyDescent="0.15">
      <c r="B39" s="47" t="s">
        <v>352</v>
      </c>
      <c r="C39" s="47"/>
      <c r="E39">
        <f>SUM('REV-REVCALC_CWS'!E35:P35)</f>
        <v>14</v>
      </c>
      <c r="F39">
        <f>SUM('REV-REVCALC_CWS'!Q35:AB35)</f>
        <v>134</v>
      </c>
      <c r="G39">
        <f>SUM('REV-REVCALC_CWS'!AC35:AN35)</f>
        <v>357</v>
      </c>
      <c r="H39">
        <f>SUM('REV-REVCALC_CWS'!AO35:AZ35)</f>
        <v>500</v>
      </c>
      <c r="I39">
        <f>SUM('REV-REVCALC_CWS'!BA35:BL35)</f>
        <v>599</v>
      </c>
      <c r="J39" s="118">
        <f>SUM(E39:I39)</f>
        <v>1604</v>
      </c>
      <c r="K39" s="120">
        <f>J39-'REV-REVCALC_CWS'!BM35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SUM('REV-REVCALC_CWS'!E38:P38)</f>
        <v>0</v>
      </c>
      <c r="F42" s="66">
        <f>SUM('REV-REVCALC_CWS'!Q38:AB38)</f>
        <v>47000</v>
      </c>
      <c r="G42" s="66">
        <f>SUM('REV-REVCALC_CWS'!AC38:AN38)</f>
        <v>57000</v>
      </c>
      <c r="H42" s="66">
        <f>SUM('REV-REVCALC_CWS'!AO38:AZ38)</f>
        <v>42700</v>
      </c>
      <c r="I42" s="66">
        <f>SUM('REV-REVCALC_CWS'!BA38:BL38)</f>
        <v>21000</v>
      </c>
      <c r="J42" s="118">
        <f>SUM(E42:I42)</f>
        <v>167700</v>
      </c>
      <c r="K42" s="120">
        <f>J42-'REV-REVCALC_CWS'!BM38</f>
        <v>0</v>
      </c>
    </row>
    <row r="43" spans="2:11" x14ac:dyDescent="0.15">
      <c r="B43" s="47" t="s">
        <v>347</v>
      </c>
      <c r="C43" s="47"/>
      <c r="E43" s="98">
        <f>'REV-REVCALC_CWS'!P39</f>
        <v>0</v>
      </c>
      <c r="F43" s="98">
        <f>'REV-REVCALC_CWS'!AB39</f>
        <v>0.25</v>
      </c>
      <c r="G43" s="98">
        <f>'REV-REVCALC_CWS'!AN39</f>
        <v>0.15</v>
      </c>
      <c r="H43" s="98">
        <f>'REV-REVCALC_CWS'!AZ39</f>
        <v>0.1</v>
      </c>
      <c r="I43" s="98">
        <f>'REV-REVCALC_CWS'!BL39</f>
        <v>0.1</v>
      </c>
    </row>
    <row r="44" spans="2:11" x14ac:dyDescent="0.15">
      <c r="B44" s="47" t="s">
        <v>355</v>
      </c>
      <c r="C44" s="47"/>
      <c r="E44" s="66">
        <f>SUM('REV-REVCALC_CWS'!E40:P40)</f>
        <v>0</v>
      </c>
      <c r="F44" s="66">
        <f>SUM('REV-REVCALC_CWS'!Q40:AB40)</f>
        <v>35250</v>
      </c>
      <c r="G44" s="66">
        <f>SUM('REV-REVCALC_CWS'!AC40:AN40)</f>
        <v>48450</v>
      </c>
      <c r="H44" s="66">
        <f>SUM('REV-REVCALC_CWS'!AO40:AZ40)</f>
        <v>38430</v>
      </c>
      <c r="I44" s="66">
        <f>SUM('REV-REVCALC_CWS'!BA40:BL40)</f>
        <v>18900</v>
      </c>
      <c r="J44" s="118">
        <f>SUM(E44:I44)</f>
        <v>141030</v>
      </c>
      <c r="K44" s="120">
        <f>J44-'REV-REVCALC_CWS'!BM40</f>
        <v>0</v>
      </c>
    </row>
    <row r="45" spans="2:11" x14ac:dyDescent="0.15">
      <c r="B45" s="47" t="s">
        <v>365</v>
      </c>
      <c r="C45" s="47"/>
      <c r="E45" s="66">
        <f>SUM('REV-REVCALC_CWS'!E41:P41)</f>
        <v>0</v>
      </c>
      <c r="F45" s="66">
        <f>SUM('REV-REVCALC_CWS'!Q41:AB41)</f>
        <v>5425</v>
      </c>
      <c r="G45" s="66">
        <f>SUM('REV-REVCALC_CWS'!AC41:AN41)</f>
        <v>11125</v>
      </c>
      <c r="H45" s="66">
        <f>SUM('REV-REVCALC_CWS'!AO41:AZ41)</f>
        <v>19845</v>
      </c>
      <c r="I45" s="66">
        <f>SUM('REV-REVCALC_CWS'!BA41:BL41)</f>
        <v>21945</v>
      </c>
      <c r="J45" s="118">
        <f>SUM(E45:I45)</f>
        <v>58340</v>
      </c>
      <c r="K45" s="120">
        <f>J45-'REV-REVCALC_CWS'!BM41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SUM('REV-REVCALC_CWS'!E44:P44)</f>
        <v>35000</v>
      </c>
      <c r="F47" s="66">
        <f>SUM('REV-REVCALC_CWS'!Q44:AB44)</f>
        <v>3350</v>
      </c>
      <c r="G47" s="66">
        <f>SUM('REV-REVCALC_CWS'!AC44:AN44)</f>
        <v>8925</v>
      </c>
      <c r="H47" s="66">
        <f>SUM('REV-REVCALC_CWS'!AO44:AZ44)</f>
        <v>12500</v>
      </c>
      <c r="I47" s="66">
        <f>SUM('REV-REVCALC_CWS'!BA44:BL44)</f>
        <v>14975</v>
      </c>
      <c r="J47" s="118">
        <f>SUM(E47:I47)</f>
        <v>74750</v>
      </c>
      <c r="K47" s="120">
        <f>J47-'REV-REVCALC_CWS'!BM44</f>
        <v>0</v>
      </c>
    </row>
    <row r="48" spans="2:11" x14ac:dyDescent="0.15">
      <c r="B48" s="47" t="s">
        <v>364</v>
      </c>
      <c r="E48" s="66">
        <f>SUM('REV-REVCALC_CWS'!E45:P45)</f>
        <v>0</v>
      </c>
      <c r="F48" s="66">
        <f>SUM('REV-REVCALC_CWS'!Q45:AB45)</f>
        <v>24975</v>
      </c>
      <c r="G48" s="66">
        <f>SUM('REV-REVCALC_CWS'!AC45:AN45)</f>
        <v>96581.25</v>
      </c>
      <c r="H48" s="66">
        <f>SUM('REV-REVCALC_CWS'!AO45:AZ45)</f>
        <v>203512.5</v>
      </c>
      <c r="I48" s="66">
        <f>SUM('REV-REVCALC_CWS'!BA45:BL45)</f>
        <v>324810</v>
      </c>
      <c r="J48" s="118">
        <f>SUM(E48:I48)</f>
        <v>649878.75</v>
      </c>
      <c r="K48" s="120">
        <f>J48-'REV-REVCALC_CWS'!BM45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'REV-REVCALC_CWS'!D13</f>
        <v>0</v>
      </c>
      <c r="D25" s="314">
        <f>'REV-REVCALC_CWS'!E13</f>
        <v>0</v>
      </c>
      <c r="E25" s="314">
        <f>'REV-REVCALC_CWS'!F13</f>
        <v>0</v>
      </c>
      <c r="F25" s="314">
        <f>'REV-REVCALC_CWS'!G13</f>
        <v>0</v>
      </c>
      <c r="G25" s="314">
        <f>'REV-REVCALC_CWS'!H13</f>
        <v>5</v>
      </c>
      <c r="H25" s="314">
        <f>'REV-REVCALC_CWS'!I13</f>
        <v>6</v>
      </c>
      <c r="I25" s="314">
        <f>'REV-REVCALC_CWS'!J13</f>
        <v>7</v>
      </c>
      <c r="J25" s="314">
        <f>'REV-REVCALC_CWS'!K13</f>
        <v>5</v>
      </c>
      <c r="K25" s="314">
        <f>'REV-REVCALC_CWS'!L13</f>
        <v>6</v>
      </c>
      <c r="L25" s="314">
        <f>'REV-REVCALC_CWS'!M13</f>
        <v>4</v>
      </c>
      <c r="M25" s="314">
        <f>'REV-REVCALC_CWS'!N13</f>
        <v>4</v>
      </c>
      <c r="N25" s="314">
        <f>'REV-REVCALC_CWS'!O13</f>
        <v>4</v>
      </c>
      <c r="O25" s="314">
        <f>'REV-REVCALC_CWS'!P13</f>
        <v>2</v>
      </c>
      <c r="P25" s="314">
        <f>'REV-REVCALC_CWS'!Q13</f>
        <v>16</v>
      </c>
      <c r="Q25" s="314">
        <f>'REV-REVCALC_CWS'!R13</f>
        <v>26</v>
      </c>
      <c r="R25" s="314">
        <f>'REV-REVCALC_CWS'!S13</f>
        <v>29</v>
      </c>
      <c r="S25" s="314">
        <f>'REV-REVCALC_CWS'!T13</f>
        <v>29</v>
      </c>
      <c r="T25" s="314">
        <f>'REV-REVCALC_CWS'!U13</f>
        <v>32</v>
      </c>
      <c r="U25" s="314">
        <f>'REV-REVCALC_CWS'!V13</f>
        <v>35</v>
      </c>
      <c r="V25" s="314">
        <f>'REV-REVCALC_CWS'!W13</f>
        <v>29</v>
      </c>
      <c r="W25" s="314">
        <f>'REV-REVCALC_CWS'!X13</f>
        <v>32</v>
      </c>
      <c r="X25" s="314">
        <f>'REV-REVCALC_CWS'!Y13</f>
        <v>26</v>
      </c>
      <c r="Y25" s="314">
        <f>'REV-REVCALC_CWS'!Z13</f>
        <v>26</v>
      </c>
      <c r="Z25" s="314">
        <f>'REV-REVCALC_CWS'!AA13</f>
        <v>26</v>
      </c>
      <c r="AA25" s="314">
        <f>'REV-REVCALC_CWS'!AB13</f>
        <v>16</v>
      </c>
      <c r="AB25" s="314">
        <f>'REV-REVCALC_CWS'!AC13</f>
        <v>29</v>
      </c>
      <c r="AC25" s="314">
        <f>'REV-REVCALC_CWS'!AD13</f>
        <v>47</v>
      </c>
      <c r="AD25" s="314">
        <f>'REV-REVCALC_CWS'!AE13</f>
        <v>53</v>
      </c>
      <c r="AE25" s="314">
        <f>'REV-REVCALC_CWS'!AF13</f>
        <v>53</v>
      </c>
      <c r="AF25" s="314">
        <f>'REV-REVCALC_CWS'!AG13</f>
        <v>58</v>
      </c>
      <c r="AG25" s="314">
        <f>'REV-REVCALC_CWS'!AH13</f>
        <v>64</v>
      </c>
      <c r="AH25" s="314">
        <f>'REV-REVCALC_CWS'!AI13</f>
        <v>53</v>
      </c>
      <c r="AI25" s="314">
        <f>'REV-REVCALC_CWS'!AJ13</f>
        <v>58</v>
      </c>
      <c r="AJ25" s="314">
        <f>'REV-REVCALC_CWS'!AK13</f>
        <v>47</v>
      </c>
      <c r="AK25" s="314">
        <f>'REV-REVCALC_CWS'!AL13</f>
        <v>47</v>
      </c>
      <c r="AL25" s="314">
        <f>'REV-REVCALC_CWS'!AM13</f>
        <v>47</v>
      </c>
      <c r="AM25" s="314">
        <f>'REV-REVCALC_CWS'!AN13</f>
        <v>29</v>
      </c>
      <c r="AN25" s="314">
        <f>'REV-REVCALC_CWS'!AO13</f>
        <v>31</v>
      </c>
      <c r="AO25" s="314">
        <f>'REV-REVCALC_CWS'!AP13</f>
        <v>50</v>
      </c>
      <c r="AP25" s="314">
        <f>'REV-REVCALC_CWS'!AQ13</f>
        <v>56</v>
      </c>
      <c r="AQ25" s="314">
        <f>'REV-REVCALC_CWS'!AR13</f>
        <v>56</v>
      </c>
      <c r="AR25" s="314">
        <f>'REV-REVCALC_CWS'!AS13</f>
        <v>62</v>
      </c>
      <c r="AS25" s="314">
        <f>'REV-REVCALC_CWS'!AT13</f>
        <v>68</v>
      </c>
      <c r="AT25" s="314">
        <f>'REV-REVCALC_CWS'!AU13</f>
        <v>56</v>
      </c>
      <c r="AU25" s="314">
        <f>'REV-REVCALC_CWS'!AV13</f>
        <v>62</v>
      </c>
      <c r="AV25" s="314">
        <f>'REV-REVCALC_CWS'!AW13</f>
        <v>50</v>
      </c>
      <c r="AW25" s="314">
        <f>'REV-REVCALC_CWS'!AX13</f>
        <v>50</v>
      </c>
      <c r="AX25" s="314">
        <f>'REV-REVCALC_CWS'!AY13</f>
        <v>50</v>
      </c>
      <c r="AY25" s="314">
        <f>'REV-REVCALC_CWS'!AZ13</f>
        <v>31</v>
      </c>
      <c r="AZ25" s="314">
        <f>'REV-REVCALC_CWS'!BA13</f>
        <v>33</v>
      </c>
      <c r="BA25" s="314">
        <f>'REV-REVCALC_CWS'!BB13</f>
        <v>53</v>
      </c>
      <c r="BB25" s="314">
        <f>'REV-REVCALC_CWS'!BC13</f>
        <v>59</v>
      </c>
      <c r="BC25" s="314">
        <f>'REV-REVCALC_CWS'!BD13</f>
        <v>59</v>
      </c>
      <c r="BD25" s="314">
        <f>'REV-REVCALC_CWS'!BE13</f>
        <v>66</v>
      </c>
      <c r="BE25" s="314">
        <f>'REV-REVCALC_CWS'!BF13</f>
        <v>72</v>
      </c>
      <c r="BF25" s="314">
        <f>'REV-REVCALC_CWS'!BG13</f>
        <v>59</v>
      </c>
      <c r="BG25" s="314">
        <f>'REV-REVCALC_CWS'!BH13</f>
        <v>66</v>
      </c>
      <c r="BH25" s="314">
        <f>'REV-REVCALC_CWS'!BI13</f>
        <v>53</v>
      </c>
      <c r="BI25" s="314">
        <f>'REV-REVCALC_CWS'!BJ13</f>
        <v>53</v>
      </c>
      <c r="BJ25" s="314">
        <f>'REV-REVCALC_CWS'!BK13</f>
        <v>53</v>
      </c>
      <c r="BK25" s="314">
        <f>'REV-REVCALC_CWS'!BL13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10800</v>
      </c>
      <c r="Q27" s="145">
        <f>'COGS-PRICE-MARGIN_CWS'!$E56</f>
        <v>10800</v>
      </c>
      <c r="R27" s="145">
        <f>'COGS-PRICE-MARGIN_CWS'!$E56</f>
        <v>10800</v>
      </c>
      <c r="S27" s="145">
        <f>'COGS-PRICE-MARGIN_CWS'!$E56</f>
        <v>10800</v>
      </c>
      <c r="T27" s="145">
        <f>'COGS-PRICE-MARGIN_CWS'!$E56</f>
        <v>10800</v>
      </c>
      <c r="U27" s="145">
        <f>'COGS-PRICE-MARGIN_CWS'!$E56</f>
        <v>10800</v>
      </c>
      <c r="V27" s="145">
        <f>'COGS-PRICE-MARGIN_CWS'!$E56</f>
        <v>10800</v>
      </c>
      <c r="W27" s="145">
        <f>'COGS-PRICE-MARGIN_CWS'!$E56</f>
        <v>10800</v>
      </c>
      <c r="X27" s="145">
        <f>'COGS-PRICE-MARGIN_CWS'!$E56</f>
        <v>10800</v>
      </c>
      <c r="Y27" s="145">
        <f>'COGS-PRICE-MARGIN_CWS'!$E56</f>
        <v>10800</v>
      </c>
      <c r="Z27" s="145">
        <f>'COGS-PRICE-MARGIN_CWS'!$E56</f>
        <v>10800</v>
      </c>
      <c r="AA27" s="145">
        <f>'COGS-PRICE-MARGIN_CWS'!$E56</f>
        <v>10800</v>
      </c>
      <c r="AB27" s="145">
        <f>'COGS-PRICE-MARGIN_CWS'!$E77</f>
        <v>9720</v>
      </c>
      <c r="AC27" s="145">
        <f>'COGS-PRICE-MARGIN_CWS'!$E77</f>
        <v>9720</v>
      </c>
      <c r="AD27" s="145">
        <f>'COGS-PRICE-MARGIN_CWS'!$E77</f>
        <v>9720</v>
      </c>
      <c r="AE27" s="145">
        <f>'COGS-PRICE-MARGIN_CWS'!$E77</f>
        <v>9720</v>
      </c>
      <c r="AF27" s="145">
        <f>'COGS-PRICE-MARGIN_CWS'!$E77</f>
        <v>9720</v>
      </c>
      <c r="AG27" s="145">
        <f>'COGS-PRICE-MARGIN_CWS'!$E77</f>
        <v>9720</v>
      </c>
      <c r="AH27" s="145">
        <f>'COGS-PRICE-MARGIN_CWS'!$E77</f>
        <v>9720</v>
      </c>
      <c r="AI27" s="145">
        <f>'COGS-PRICE-MARGIN_CWS'!$E77</f>
        <v>9720</v>
      </c>
      <c r="AJ27" s="145">
        <f>'COGS-PRICE-MARGIN_CWS'!$E77</f>
        <v>9720</v>
      </c>
      <c r="AK27" s="145">
        <f>'COGS-PRICE-MARGIN_CWS'!$E77</f>
        <v>9720</v>
      </c>
      <c r="AL27" s="145">
        <f>'COGS-PRICE-MARGIN_CWS'!$E77</f>
        <v>9720</v>
      </c>
      <c r="AM27" s="145">
        <f>'COGS-PRICE-MARGIN_CWS'!$E77</f>
        <v>9720</v>
      </c>
      <c r="AN27" s="145">
        <f>'COGS-PRICE-MARGIN_CWS'!$E98</f>
        <v>8748</v>
      </c>
      <c r="AO27" s="145">
        <f>'COGS-PRICE-MARGIN_CWS'!$E98</f>
        <v>8748</v>
      </c>
      <c r="AP27" s="145">
        <f>'COGS-PRICE-MARGIN_CWS'!$E98</f>
        <v>8748</v>
      </c>
      <c r="AQ27" s="145">
        <f>'COGS-PRICE-MARGIN_CWS'!$E98</f>
        <v>8748</v>
      </c>
      <c r="AR27" s="145">
        <f>'COGS-PRICE-MARGIN_CWS'!$E98</f>
        <v>8748</v>
      </c>
      <c r="AS27" s="145">
        <f>'COGS-PRICE-MARGIN_CWS'!$E98</f>
        <v>8748</v>
      </c>
      <c r="AT27" s="145">
        <f>'COGS-PRICE-MARGIN_CWS'!$E98</f>
        <v>8748</v>
      </c>
      <c r="AU27" s="145">
        <f>'COGS-PRICE-MARGIN_CWS'!$E98</f>
        <v>8748</v>
      </c>
      <c r="AV27" s="145">
        <f>'COGS-PRICE-MARGIN_CWS'!$E98</f>
        <v>8748</v>
      </c>
      <c r="AW27" s="145">
        <f>'COGS-PRICE-MARGIN_CWS'!$E98</f>
        <v>8748</v>
      </c>
      <c r="AX27" s="145">
        <f>'COGS-PRICE-MARGIN_CWS'!$E98</f>
        <v>8748</v>
      </c>
      <c r="AY27" s="145">
        <f>'COGS-PRICE-MARGIN_CWS'!$E98</f>
        <v>8748</v>
      </c>
      <c r="AZ27" s="145">
        <f>'COGS-PRICE-MARGIN_CWS'!$E119</f>
        <v>7873.2</v>
      </c>
      <c r="BA27" s="145">
        <f>'COGS-PRICE-MARGIN_CWS'!$E119</f>
        <v>7873.2</v>
      </c>
      <c r="BB27" s="145">
        <f>'COGS-PRICE-MARGIN_CWS'!$E119</f>
        <v>7873.2</v>
      </c>
      <c r="BC27" s="145">
        <f>'COGS-PRICE-MARGIN_CWS'!$E119</f>
        <v>7873.2</v>
      </c>
      <c r="BD27" s="145">
        <f>'COGS-PRICE-MARGIN_CWS'!$E119</f>
        <v>7873.2</v>
      </c>
      <c r="BE27" s="145">
        <f>'COGS-PRICE-MARGIN_CWS'!$E119</f>
        <v>7873.2</v>
      </c>
      <c r="BF27" s="145">
        <f>'COGS-PRICE-MARGIN_CWS'!$E119</f>
        <v>7873.2</v>
      </c>
      <c r="BG27" s="145">
        <f>'COGS-PRICE-MARGIN_CWS'!$E119</f>
        <v>7873.2</v>
      </c>
      <c r="BH27" s="145">
        <f>'COGS-PRICE-MARGIN_CWS'!$E119</f>
        <v>7873.2</v>
      </c>
      <c r="BI27" s="145">
        <f>'COGS-PRICE-MARGIN_CWS'!$E119</f>
        <v>7873.2</v>
      </c>
      <c r="BJ27" s="145">
        <f>'COGS-PRICE-MARGIN_CWS'!$E119</f>
        <v>7873.2</v>
      </c>
      <c r="BK27" s="145">
        <f>'COGS-PRICE-MARGIN_CWS'!$E119</f>
        <v>7873.2</v>
      </c>
      <c r="BL27" s="145">
        <f>'COGS-PRICE-MARGIN_CWS'!$E119</f>
        <v>7873.2</v>
      </c>
      <c r="BM27" s="145">
        <f>'COGS-PRICE-MARGIN_CWS'!$E119</f>
        <v>7873.2</v>
      </c>
      <c r="BN27" s="145">
        <f>'COGS-PRICE-MARGIN_CWS'!$E119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18746089.199999999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'REV-REVCALC_CWS'!E13</f>
        <v>0</v>
      </c>
      <c r="E38" s="169">
        <f>'REV-REVCALC_CWS'!F13</f>
        <v>0</v>
      </c>
      <c r="F38" s="169">
        <f>'REV-REVCALC_CWS'!G13</f>
        <v>0</v>
      </c>
      <c r="G38" s="169">
        <f>'REV-REVCALC_CWS'!H13</f>
        <v>5</v>
      </c>
      <c r="H38" s="169">
        <f>'REV-REVCALC_CWS'!I13</f>
        <v>6</v>
      </c>
      <c r="I38" s="169">
        <f>'REV-REVCALC_CWS'!J13</f>
        <v>7</v>
      </c>
      <c r="J38" s="169">
        <f>'REV-REVCALC_CWS'!K13</f>
        <v>5</v>
      </c>
      <c r="K38" s="169">
        <f>'REV-REVCALC_CWS'!L13</f>
        <v>6</v>
      </c>
      <c r="L38" s="169">
        <f>'REV-REVCALC_CWS'!M13</f>
        <v>4</v>
      </c>
      <c r="M38" s="169">
        <f>'REV-REVCALC_CWS'!N13</f>
        <v>4</v>
      </c>
      <c r="N38" s="169">
        <f>'REV-REVCALC_CWS'!O13</f>
        <v>4</v>
      </c>
      <c r="O38" s="169">
        <f>'REV-REVCALC_CWS'!P13</f>
        <v>2</v>
      </c>
      <c r="P38" s="169">
        <f>'REV-REVCALC_CWS'!Q13</f>
        <v>16</v>
      </c>
      <c r="Q38" s="169">
        <f>'REV-REVCALC_CWS'!R13</f>
        <v>26</v>
      </c>
      <c r="R38" s="169">
        <f>'REV-REVCALC_CWS'!S13</f>
        <v>29</v>
      </c>
      <c r="S38" s="169">
        <f>'REV-REVCALC_CWS'!T13</f>
        <v>29</v>
      </c>
      <c r="T38" s="169">
        <f>'REV-REVCALC_CWS'!U13</f>
        <v>32</v>
      </c>
      <c r="U38" s="169">
        <f>'REV-REVCALC_CWS'!V13</f>
        <v>35</v>
      </c>
      <c r="V38" s="169">
        <f>'REV-REVCALC_CWS'!W13</f>
        <v>29</v>
      </c>
      <c r="W38" s="169">
        <f>'REV-REVCALC_CWS'!X13</f>
        <v>32</v>
      </c>
      <c r="X38" s="169">
        <f>'REV-REVCALC_CWS'!Y13</f>
        <v>26</v>
      </c>
      <c r="Y38" s="169">
        <f>'REV-REVCALC_CWS'!Z13</f>
        <v>26</v>
      </c>
      <c r="Z38" s="169">
        <f>'REV-REVCALC_CWS'!AA13</f>
        <v>26</v>
      </c>
      <c r="AA38" s="169">
        <f>'REV-REVCALC_CWS'!AB13</f>
        <v>16</v>
      </c>
      <c r="AB38" s="169">
        <f>'REV-REVCALC_CWS'!AC13</f>
        <v>29</v>
      </c>
      <c r="AC38" s="169">
        <f>'REV-REVCALC_CWS'!AD13</f>
        <v>47</v>
      </c>
      <c r="AD38" s="169">
        <f>'REV-REVCALC_CWS'!AE13</f>
        <v>53</v>
      </c>
      <c r="AE38" s="169">
        <f>'REV-REVCALC_CWS'!AF13</f>
        <v>53</v>
      </c>
      <c r="AF38" s="169">
        <f>'REV-REVCALC_CWS'!AG13</f>
        <v>58</v>
      </c>
      <c r="AG38" s="169">
        <f>'REV-REVCALC_CWS'!AH13</f>
        <v>64</v>
      </c>
      <c r="AH38" s="169">
        <f>'REV-REVCALC_CWS'!AI13</f>
        <v>53</v>
      </c>
      <c r="AI38" s="169">
        <f>'REV-REVCALC_CWS'!AJ13</f>
        <v>58</v>
      </c>
      <c r="AJ38" s="169">
        <f>'REV-REVCALC_CWS'!AK13</f>
        <v>47</v>
      </c>
      <c r="AK38" s="169">
        <f>'REV-REVCALC_CWS'!AL13</f>
        <v>47</v>
      </c>
      <c r="AL38" s="169">
        <f>'REV-REVCALC_CWS'!AM13</f>
        <v>47</v>
      </c>
      <c r="AM38" s="169">
        <f>'REV-REVCALC_CWS'!AN13</f>
        <v>29</v>
      </c>
      <c r="AN38" s="169">
        <f>'REV-REVCALC_CWS'!AO13</f>
        <v>31</v>
      </c>
      <c r="AO38" s="169">
        <f>'REV-REVCALC_CWS'!AP13</f>
        <v>50</v>
      </c>
      <c r="AP38" s="169">
        <f>'REV-REVCALC_CWS'!AQ13</f>
        <v>56</v>
      </c>
      <c r="AQ38" s="169">
        <f>'REV-REVCALC_CWS'!AR13</f>
        <v>56</v>
      </c>
      <c r="AR38" s="169">
        <f>'REV-REVCALC_CWS'!AS13</f>
        <v>62</v>
      </c>
      <c r="AS38" s="169">
        <f>'REV-REVCALC_CWS'!AT13</f>
        <v>68</v>
      </c>
      <c r="AT38" s="169">
        <f>'REV-REVCALC_CWS'!AU13</f>
        <v>56</v>
      </c>
      <c r="AU38" s="169">
        <f>'REV-REVCALC_CWS'!AV13</f>
        <v>62</v>
      </c>
      <c r="AV38" s="169">
        <f>'REV-REVCALC_CWS'!AW13</f>
        <v>50</v>
      </c>
      <c r="AW38" s="169">
        <f>'REV-REVCALC_CWS'!AX13</f>
        <v>50</v>
      </c>
      <c r="AX38" s="169">
        <f>'REV-REVCALC_CWS'!AY13</f>
        <v>50</v>
      </c>
      <c r="AY38" s="169">
        <f>'REV-REVCALC_CWS'!AZ13</f>
        <v>31</v>
      </c>
      <c r="AZ38" s="169">
        <f>'REV-REVCALC_CWS'!BA13</f>
        <v>33</v>
      </c>
      <c r="BA38" s="169">
        <f>'REV-REVCALC_CWS'!BB13</f>
        <v>53</v>
      </c>
      <c r="BB38" s="169">
        <f>'REV-REVCALC_CWS'!BC13</f>
        <v>59</v>
      </c>
      <c r="BC38" s="169">
        <f>'REV-REVCALC_CWS'!BD13</f>
        <v>59</v>
      </c>
      <c r="BD38" s="169">
        <f>'REV-REVCALC_CWS'!BE13</f>
        <v>66</v>
      </c>
      <c r="BE38" s="169">
        <f>'REV-REVCALC_CWS'!BF13</f>
        <v>72</v>
      </c>
      <c r="BF38" s="169">
        <f>'REV-REVCALC_CWS'!BG13</f>
        <v>59</v>
      </c>
      <c r="BG38" s="169">
        <f>'REV-REVCALC_CWS'!BH13</f>
        <v>66</v>
      </c>
      <c r="BH38" s="169">
        <f>'REV-REVCALC_CWS'!BI13</f>
        <v>53</v>
      </c>
      <c r="BI38" s="169">
        <f>'REV-REVCALC_CWS'!BJ13</f>
        <v>53</v>
      </c>
      <c r="BJ38" s="169">
        <f>'REV-REVCALC_CWS'!BK13</f>
        <v>53</v>
      </c>
      <c r="BK38" s="169">
        <f>'REV-REVCALC_CWS'!BL13</f>
        <v>33</v>
      </c>
      <c r="BL38" s="169">
        <f>'REV-REVCALC_CWS'!BM13</f>
        <v>2231</v>
      </c>
      <c r="BM38" s="169">
        <f>'REV-REVCALC_CWS'!BN13</f>
        <v>0</v>
      </c>
      <c r="BN38" s="169">
        <f>'REV-REVCALC_CWS'!BO13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17565109.199999999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23863669.199999999</v>
      </c>
      <c r="BN65" s="9">
        <f t="shared" si="22"/>
        <v>19927069.199999999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18746089.199999999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27800269.199999999</v>
      </c>
      <c r="BM67" s="9">
        <f t="shared" si="26"/>
        <v>25044649.199999999</v>
      </c>
      <c r="BN67" s="9">
        <f t="shared" si="26"/>
        <v>19927069.199999999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18746089.199999999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23863669.199999999</v>
      </c>
      <c r="BM69" s="9">
        <f t="shared" si="30"/>
        <v>19927069.199999999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14809489.199999999</v>
      </c>
      <c r="BM70" s="9">
        <f t="shared" si="32"/>
        <v>-3936600</v>
      </c>
      <c r="BN70" s="9">
        <f t="shared" si="32"/>
        <v>-18746089.199999999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workbookViewId="0"/>
    <sheetView tabSelected="1" zoomScale="110" zoomScaleNormal="110" workbookViewId="1">
      <pane ySplit="1" topLeftCell="A2" activePane="bottomLeft" state="frozen"/>
      <selection pane="bottomLeft" activeCell="A32" sqref="A32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337</v>
      </c>
    </row>
    <row r="56" spans="1:7" x14ac:dyDescent="0.15">
      <c r="A56" s="47" t="s">
        <v>638</v>
      </c>
      <c r="B56" s="93">
        <f>B4*1.1</f>
        <v>19800</v>
      </c>
      <c r="C56" s="313">
        <v>0.25</v>
      </c>
      <c r="D56" s="93">
        <f>B56*(1-C56)</f>
        <v>14850</v>
      </c>
      <c r="E56" s="93">
        <f>E4*0.9</f>
        <v>10800</v>
      </c>
      <c r="F56" s="93">
        <f>D56-E56</f>
        <v>4050</v>
      </c>
      <c r="G56" s="4">
        <f>F56/D56</f>
        <v>0.27272727272727271</v>
      </c>
    </row>
    <row r="57" spans="1:7" x14ac:dyDescent="0.15">
      <c r="A57" s="17" t="s">
        <v>680</v>
      </c>
      <c r="B57" s="93" t="s">
        <v>329</v>
      </c>
      <c r="C57" s="93"/>
      <c r="D57" s="93"/>
      <c r="E57" s="93">
        <f>E5*1.1</f>
        <v>550</v>
      </c>
      <c r="F57" s="93">
        <f>D57-E57</f>
        <v>-550</v>
      </c>
      <c r="G57" s="4"/>
    </row>
    <row r="58" spans="1:7" x14ac:dyDescent="0.15">
      <c r="A58" s="17" t="s">
        <v>328</v>
      </c>
      <c r="B58" s="93" t="s">
        <v>329</v>
      </c>
      <c r="C58" s="93"/>
      <c r="D58" s="93"/>
      <c r="E58" s="93">
        <f>E6*0.9</f>
        <v>0</v>
      </c>
      <c r="F58" s="93"/>
      <c r="G58" s="4"/>
    </row>
    <row r="59" spans="1:7" x14ac:dyDescent="0.15">
      <c r="A59" s="17" t="s">
        <v>326</v>
      </c>
      <c r="B59" s="93" t="s">
        <v>329</v>
      </c>
      <c r="C59" s="93"/>
      <c r="D59" s="93"/>
      <c r="E59" s="93">
        <f>E7*0.9</f>
        <v>0</v>
      </c>
      <c r="F59" s="93">
        <f>D59-E59</f>
        <v>0</v>
      </c>
      <c r="G59" s="4"/>
    </row>
    <row r="60" spans="1:7" x14ac:dyDescent="0.15">
      <c r="A60" s="14" t="s">
        <v>218</v>
      </c>
      <c r="B60" s="92">
        <f>SUM(B56:B59)</f>
        <v>19800</v>
      </c>
      <c r="C60" s="92"/>
      <c r="D60" s="92">
        <f>SUM(D56:D59)</f>
        <v>14850</v>
      </c>
      <c r="E60" s="92">
        <f>SUM(E56:E59)</f>
        <v>11350</v>
      </c>
      <c r="F60" s="93">
        <f>D60-E60</f>
        <v>3500</v>
      </c>
      <c r="G60" s="4">
        <f>F60/D60</f>
        <v>0.2356902356902357</v>
      </c>
    </row>
    <row r="62" spans="1:7" x14ac:dyDescent="0.15">
      <c r="A62" s="14" t="s">
        <v>639</v>
      </c>
    </row>
    <row r="63" spans="1:7" x14ac:dyDescent="0.15">
      <c r="A63" s="47" t="s">
        <v>338</v>
      </c>
      <c r="B63" s="281">
        <v>250</v>
      </c>
      <c r="C63" s="313">
        <f>C56</f>
        <v>0.25</v>
      </c>
      <c r="D63" s="93">
        <f>B63*(1-C63)</f>
        <v>187.5</v>
      </c>
      <c r="E63" s="93"/>
      <c r="F63" s="93">
        <f>D63-E63</f>
        <v>187.5</v>
      </c>
      <c r="G63" s="4">
        <f>F63/D63</f>
        <v>1</v>
      </c>
    </row>
    <row r="64" spans="1:7" x14ac:dyDescent="0.15">
      <c r="A64" s="47" t="s">
        <v>343</v>
      </c>
      <c r="B64" s="313">
        <v>0.1</v>
      </c>
      <c r="C64" s="3"/>
      <c r="D64" s="93">
        <f>B63*B64</f>
        <v>25</v>
      </c>
      <c r="E64" s="93"/>
      <c r="F64" s="93">
        <f>D64-E64</f>
        <v>25</v>
      </c>
      <c r="G64" s="218">
        <f>F64/D64</f>
        <v>1</v>
      </c>
    </row>
    <row r="65" spans="1:7" x14ac:dyDescent="0.15">
      <c r="A65" s="47"/>
      <c r="B65" s="4"/>
      <c r="C65" s="3"/>
      <c r="D65" s="3"/>
      <c r="E65" s="93"/>
      <c r="F65" s="93"/>
      <c r="G65" s="4"/>
    </row>
    <row r="66" spans="1:7" s="14" customFormat="1" x14ac:dyDescent="0.15">
      <c r="A66" s="14" t="s">
        <v>682</v>
      </c>
      <c r="B66" s="27">
        <f>B63+B60</f>
        <v>20050</v>
      </c>
      <c r="C66" s="64"/>
      <c r="D66" s="27">
        <f>D63+D60</f>
        <v>15037.5</v>
      </c>
      <c r="E66" s="27">
        <f>E63+E60</f>
        <v>11350</v>
      </c>
      <c r="F66" s="27">
        <f>F63+F60</f>
        <v>3687.5</v>
      </c>
      <c r="G66" s="179">
        <f>F66/D66</f>
        <v>0.24522028262676643</v>
      </c>
    </row>
    <row r="67" spans="1:7" x14ac:dyDescent="0.15">
      <c r="B67" s="3"/>
      <c r="C67" s="3"/>
      <c r="D67" s="3"/>
      <c r="E67" s="93"/>
      <c r="F67" s="3"/>
    </row>
    <row r="68" spans="1:7" x14ac:dyDescent="0.15">
      <c r="A68" s="14" t="s">
        <v>640</v>
      </c>
      <c r="B68" s="91"/>
      <c r="D68" s="91"/>
      <c r="E68" s="91"/>
      <c r="F68" s="3"/>
      <c r="G68" s="94"/>
    </row>
    <row r="69" spans="1:7" x14ac:dyDescent="0.15">
      <c r="A69" s="47" t="s">
        <v>341</v>
      </c>
      <c r="B69" s="281">
        <v>25</v>
      </c>
      <c r="C69" s="313">
        <v>0.9</v>
      </c>
      <c r="D69" s="93">
        <f>B69*(1-C69)</f>
        <v>2.4999999999999996</v>
      </c>
      <c r="F69" s="93">
        <f>D69-E69</f>
        <v>2.4999999999999996</v>
      </c>
      <c r="G69" s="4">
        <f>F69/D69</f>
        <v>1</v>
      </c>
    </row>
    <row r="70" spans="1:7" x14ac:dyDescent="0.15">
      <c r="A70" s="47" t="s">
        <v>342</v>
      </c>
      <c r="B70" s="281">
        <v>225</v>
      </c>
      <c r="C70" s="313">
        <f>C56</f>
        <v>0.25</v>
      </c>
      <c r="D70" s="93">
        <f>B70*(1-C70)</f>
        <v>168.75</v>
      </c>
      <c r="F70" s="93">
        <f>D70-E70</f>
        <v>168.75</v>
      </c>
      <c r="G70" s="4">
        <f>F70/D70</f>
        <v>1</v>
      </c>
    </row>
    <row r="71" spans="1:7" x14ac:dyDescent="0.15">
      <c r="A71" s="47" t="s">
        <v>346</v>
      </c>
      <c r="B71" s="313">
        <v>0.4</v>
      </c>
      <c r="C71" s="4"/>
      <c r="D71" s="93"/>
      <c r="F71" s="93"/>
      <c r="G71" s="4"/>
    </row>
    <row r="72" spans="1:7" x14ac:dyDescent="0.15">
      <c r="A72" s="47"/>
      <c r="B72" s="96"/>
      <c r="C72" s="4"/>
      <c r="D72" s="93"/>
      <c r="F72" s="93"/>
      <c r="G72" s="4"/>
    </row>
    <row r="73" spans="1:7" s="14" customFormat="1" x14ac:dyDescent="0.15">
      <c r="A73" s="14" t="s">
        <v>683</v>
      </c>
      <c r="B73" s="27">
        <f>B70+B69+B60</f>
        <v>20050</v>
      </c>
      <c r="C73" s="64"/>
      <c r="D73" s="27">
        <f>D70+D69+D60</f>
        <v>15021.25</v>
      </c>
      <c r="E73" s="27">
        <f>E70+E69+E60</f>
        <v>11350</v>
      </c>
      <c r="F73" s="27">
        <f>F70+F69+F60</f>
        <v>3671.25</v>
      </c>
      <c r="G73" s="179">
        <f>F73/D73</f>
        <v>0.24440376133810435</v>
      </c>
    </row>
    <row r="75" spans="1:7" x14ac:dyDescent="0.15">
      <c r="A75" s="10" t="s">
        <v>37</v>
      </c>
    </row>
    <row r="76" spans="1:7" x14ac:dyDescent="0.15">
      <c r="A76" s="14" t="s">
        <v>337</v>
      </c>
    </row>
    <row r="77" spans="1:7" x14ac:dyDescent="0.15">
      <c r="A77" s="47" t="s">
        <v>638</v>
      </c>
      <c r="B77" s="281">
        <v>6000</v>
      </c>
      <c r="C77" s="313">
        <v>0.15</v>
      </c>
      <c r="D77" s="93">
        <f>B77*(1-C77)</f>
        <v>5100</v>
      </c>
      <c r="E77" s="93">
        <f>E56*0.9</f>
        <v>9720</v>
      </c>
      <c r="F77" s="93">
        <f>D77-E77</f>
        <v>-4620</v>
      </c>
      <c r="G77" s="4">
        <f>F77/D77</f>
        <v>-0.90588235294117647</v>
      </c>
    </row>
    <row r="78" spans="1:7" x14ac:dyDescent="0.15">
      <c r="A78" s="17" t="s">
        <v>680</v>
      </c>
      <c r="B78" s="93" t="s">
        <v>329</v>
      </c>
      <c r="C78" s="93"/>
      <c r="D78" s="93"/>
      <c r="E78" s="93">
        <f>E57*1.1</f>
        <v>605</v>
      </c>
      <c r="F78" s="93">
        <f>D78-E78</f>
        <v>-605</v>
      </c>
      <c r="G78" s="4"/>
    </row>
    <row r="79" spans="1:7" x14ac:dyDescent="0.15">
      <c r="A79" s="17" t="s">
        <v>328</v>
      </c>
      <c r="B79" s="93" t="s">
        <v>329</v>
      </c>
      <c r="C79" s="93"/>
      <c r="D79" s="93"/>
      <c r="E79" s="93">
        <f>E58*0.9</f>
        <v>0</v>
      </c>
      <c r="F79" s="93"/>
      <c r="G79" s="4"/>
    </row>
    <row r="80" spans="1:7" x14ac:dyDescent="0.15">
      <c r="A80" s="17" t="s">
        <v>326</v>
      </c>
      <c r="B80" s="93" t="s">
        <v>329</v>
      </c>
      <c r="C80" s="93"/>
      <c r="D80" s="93"/>
      <c r="E80" s="93">
        <f>E59*0.9</f>
        <v>0</v>
      </c>
      <c r="F80" s="93">
        <f>D80-E80</f>
        <v>0</v>
      </c>
      <c r="G80" s="4"/>
    </row>
    <row r="81" spans="1:7" x14ac:dyDescent="0.15">
      <c r="A81" s="14" t="s">
        <v>218</v>
      </c>
      <c r="B81" s="92">
        <f>SUM(B77:B80)</f>
        <v>6000</v>
      </c>
      <c r="C81" s="92"/>
      <c r="D81" s="92">
        <f>SUM(D77:D80)</f>
        <v>5100</v>
      </c>
      <c r="E81" s="92">
        <f>SUM(E77:E80)</f>
        <v>10325</v>
      </c>
      <c r="F81" s="93">
        <f>D81-E81</f>
        <v>-5225</v>
      </c>
      <c r="G81" s="4">
        <f>F81/D81</f>
        <v>-1.0245098039215685</v>
      </c>
    </row>
    <row r="83" spans="1:7" x14ac:dyDescent="0.15">
      <c r="A83" s="14" t="s">
        <v>639</v>
      </c>
    </row>
    <row r="84" spans="1:7" x14ac:dyDescent="0.15">
      <c r="A84" s="47" t="s">
        <v>338</v>
      </c>
      <c r="B84" s="286">
        <v>250</v>
      </c>
      <c r="C84" s="313">
        <f>C77</f>
        <v>0.15</v>
      </c>
      <c r="D84" s="93">
        <f>B84*(1-C84)</f>
        <v>212.5</v>
      </c>
      <c r="E84" s="93"/>
      <c r="F84" s="93">
        <f>D84-E84</f>
        <v>212.5</v>
      </c>
      <c r="G84" s="4">
        <f>F84/D84</f>
        <v>1</v>
      </c>
    </row>
    <row r="85" spans="1:7" x14ac:dyDescent="0.15">
      <c r="A85" s="47" t="s">
        <v>343</v>
      </c>
      <c r="B85" s="313">
        <v>0.1</v>
      </c>
      <c r="C85" s="3"/>
      <c r="D85" s="93">
        <f>B84*B85</f>
        <v>25</v>
      </c>
      <c r="E85" s="93"/>
      <c r="F85" s="93">
        <f>D85-E85</f>
        <v>25</v>
      </c>
      <c r="G85" s="218">
        <f>F85/D85</f>
        <v>1</v>
      </c>
    </row>
    <row r="86" spans="1:7" x14ac:dyDescent="0.15">
      <c r="A86" s="47"/>
      <c r="B86" s="4"/>
      <c r="C86" s="3"/>
      <c r="D86" s="3"/>
      <c r="E86" s="93"/>
      <c r="F86" s="93"/>
      <c r="G86" s="4"/>
    </row>
    <row r="87" spans="1:7" s="14" customFormat="1" x14ac:dyDescent="0.15">
      <c r="A87" s="14" t="s">
        <v>682</v>
      </c>
      <c r="B87" s="27">
        <f>B84+B81</f>
        <v>6250</v>
      </c>
      <c r="C87" s="64"/>
      <c r="D87" s="27">
        <f>D84+D81</f>
        <v>5312.5</v>
      </c>
      <c r="E87" s="27">
        <f>E84+E81</f>
        <v>10325</v>
      </c>
      <c r="F87" s="27">
        <f>F84+F81</f>
        <v>-5012.5</v>
      </c>
      <c r="G87" s="179">
        <f>F87/D87</f>
        <v>-0.94352941176470584</v>
      </c>
    </row>
    <row r="88" spans="1:7" x14ac:dyDescent="0.15">
      <c r="A88" s="47"/>
      <c r="B88" s="96"/>
      <c r="C88" s="4"/>
      <c r="D88" s="93"/>
      <c r="F88" s="93"/>
      <c r="G88" s="4"/>
    </row>
    <row r="89" spans="1:7" x14ac:dyDescent="0.15">
      <c r="A89" s="14" t="s">
        <v>640</v>
      </c>
      <c r="B89" s="91"/>
      <c r="D89" s="91"/>
      <c r="E89" s="91"/>
      <c r="F89" s="3"/>
      <c r="G89" s="94"/>
    </row>
    <row r="90" spans="1:7" x14ac:dyDescent="0.15">
      <c r="A90" s="47" t="s">
        <v>341</v>
      </c>
      <c r="B90" s="286">
        <v>25</v>
      </c>
      <c r="C90" s="313">
        <v>0.9</v>
      </c>
      <c r="D90" s="93">
        <f>B90*(1-C90)</f>
        <v>2.4999999999999996</v>
      </c>
      <c r="F90" s="93">
        <f>D90-E90</f>
        <v>2.4999999999999996</v>
      </c>
      <c r="G90" s="4">
        <f>F90/D90</f>
        <v>1</v>
      </c>
    </row>
    <row r="91" spans="1:7" x14ac:dyDescent="0.15">
      <c r="A91" s="47" t="s">
        <v>342</v>
      </c>
      <c r="B91" s="281">
        <v>225</v>
      </c>
      <c r="C91" s="313">
        <f>C77</f>
        <v>0.15</v>
      </c>
      <c r="D91" s="93">
        <f>B91*(1-C91)</f>
        <v>191.25</v>
      </c>
      <c r="F91" s="93">
        <f>D91-E91</f>
        <v>191.25</v>
      </c>
      <c r="G91" s="4">
        <f>F91/D91</f>
        <v>1</v>
      </c>
    </row>
    <row r="92" spans="1:7" x14ac:dyDescent="0.15">
      <c r="A92" s="47" t="s">
        <v>346</v>
      </c>
      <c r="B92" s="313">
        <v>0.6</v>
      </c>
      <c r="C92" s="4"/>
      <c r="D92" s="93"/>
      <c r="F92" s="93"/>
      <c r="G92" s="4"/>
    </row>
    <row r="93" spans="1:7" x14ac:dyDescent="0.15">
      <c r="A93" s="47"/>
      <c r="B93" s="96"/>
      <c r="C93" s="4"/>
      <c r="D93" s="93"/>
      <c r="F93" s="93"/>
      <c r="G93" s="4"/>
    </row>
    <row r="94" spans="1:7" s="14" customFormat="1" x14ac:dyDescent="0.15">
      <c r="A94" s="14" t="s">
        <v>683</v>
      </c>
      <c r="B94" s="27">
        <f>B91+B90+B81</f>
        <v>6250</v>
      </c>
      <c r="C94" s="64"/>
      <c r="D94" s="27">
        <f>D91+D90+D81</f>
        <v>5293.75</v>
      </c>
      <c r="E94" s="27">
        <f>E91+E90+E81</f>
        <v>10325</v>
      </c>
      <c r="F94" s="27">
        <f>F91+F90+F81</f>
        <v>-5031.25</v>
      </c>
      <c r="G94" s="179">
        <f>F94/D94</f>
        <v>-0.95041322314049592</v>
      </c>
    </row>
    <row r="96" spans="1:7" x14ac:dyDescent="0.15">
      <c r="A96" s="10" t="s">
        <v>38</v>
      </c>
    </row>
    <row r="97" spans="1:7" x14ac:dyDescent="0.15">
      <c r="A97" s="14" t="s">
        <v>337</v>
      </c>
    </row>
    <row r="98" spans="1:7" x14ac:dyDescent="0.15">
      <c r="A98" s="47" t="s">
        <v>638</v>
      </c>
      <c r="B98" s="281">
        <v>6500</v>
      </c>
      <c r="C98" s="313">
        <v>0.1</v>
      </c>
      <c r="D98" s="93">
        <f>B98*(1-C98)</f>
        <v>5850</v>
      </c>
      <c r="E98" s="93">
        <f>E77*0.9</f>
        <v>8748</v>
      </c>
      <c r="F98" s="93">
        <f>D98-E98</f>
        <v>-2898</v>
      </c>
      <c r="G98" s="4">
        <f>F98/D98</f>
        <v>-0.49538461538461537</v>
      </c>
    </row>
    <row r="99" spans="1:7" x14ac:dyDescent="0.15">
      <c r="A99" s="17" t="s">
        <v>680</v>
      </c>
      <c r="B99" s="93" t="s">
        <v>329</v>
      </c>
      <c r="C99" s="93"/>
      <c r="D99" s="93"/>
      <c r="E99" s="93">
        <f>E78*1.1</f>
        <v>665.5</v>
      </c>
      <c r="F99" s="93">
        <f>D99-E99</f>
        <v>-665.5</v>
      </c>
      <c r="G99" s="4"/>
    </row>
    <row r="100" spans="1:7" x14ac:dyDescent="0.15">
      <c r="A100" s="17" t="s">
        <v>328</v>
      </c>
      <c r="B100" s="93" t="s">
        <v>329</v>
      </c>
      <c r="C100" s="93"/>
      <c r="D100" s="93"/>
      <c r="E100" s="93">
        <f>E79*0.9</f>
        <v>0</v>
      </c>
      <c r="F100" s="93"/>
      <c r="G100" s="4"/>
    </row>
    <row r="101" spans="1:7" x14ac:dyDescent="0.15">
      <c r="A101" s="17" t="s">
        <v>326</v>
      </c>
      <c r="B101" s="93" t="s">
        <v>329</v>
      </c>
      <c r="C101" s="93"/>
      <c r="D101" s="93"/>
      <c r="E101" s="93">
        <f>E80*0.9</f>
        <v>0</v>
      </c>
      <c r="F101" s="93">
        <f>D101-E101</f>
        <v>0</v>
      </c>
      <c r="G101" s="4"/>
    </row>
    <row r="102" spans="1:7" x14ac:dyDescent="0.15">
      <c r="A102" s="14" t="s">
        <v>218</v>
      </c>
      <c r="B102" s="92">
        <f>SUM(B98:B101)</f>
        <v>6500</v>
      </c>
      <c r="C102" s="92"/>
      <c r="D102" s="92">
        <f>SUM(D98:D101)</f>
        <v>5850</v>
      </c>
      <c r="E102" s="92">
        <f>SUM(E98:E101)</f>
        <v>9413.5</v>
      </c>
      <c r="F102" s="93">
        <f>D102-E102</f>
        <v>-3563.5</v>
      </c>
      <c r="G102" s="4">
        <f>F102/D102</f>
        <v>-0.60914529914529914</v>
      </c>
    </row>
    <row r="104" spans="1:7" x14ac:dyDescent="0.15">
      <c r="A104" s="14" t="s">
        <v>639</v>
      </c>
    </row>
    <row r="105" spans="1:7" x14ac:dyDescent="0.15">
      <c r="A105" s="47" t="s">
        <v>1103</v>
      </c>
      <c r="B105" s="286">
        <v>350</v>
      </c>
      <c r="C105" s="313">
        <f>C98</f>
        <v>0.1</v>
      </c>
      <c r="D105" s="93">
        <f>B105*(1-C105)</f>
        <v>315</v>
      </c>
      <c r="E105" s="93"/>
      <c r="F105" s="93">
        <f>D105-E105</f>
        <v>315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6850</v>
      </c>
      <c r="C108" s="64"/>
      <c r="D108" s="27">
        <f>D105+D102</f>
        <v>6165</v>
      </c>
      <c r="E108" s="27">
        <f>E105+E102</f>
        <v>9413.5</v>
      </c>
      <c r="F108" s="27">
        <f>F105+F102</f>
        <v>-3248.5</v>
      </c>
      <c r="G108" s="179">
        <f>F108/D108</f>
        <v>-0.52692619626926196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0.1</v>
      </c>
      <c r="D112" s="93">
        <f>B112*(1-C112)</f>
        <v>202.5</v>
      </c>
      <c r="F112" s="93">
        <f>D112-E112</f>
        <v>202.5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6750</v>
      </c>
      <c r="C115" s="64"/>
      <c r="D115" s="27">
        <f>D112+D111+D102</f>
        <v>6055</v>
      </c>
      <c r="E115" s="27">
        <f>E112+E111+E102</f>
        <v>9413.5</v>
      </c>
      <c r="F115" s="27">
        <f>F112+F111+F102</f>
        <v>-3358.5</v>
      </c>
      <c r="G115" s="179">
        <f>F115/D115</f>
        <v>-0.55466556564822456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7873.2</v>
      </c>
      <c r="F119" s="93">
        <f>D119-E119</f>
        <v>-1348.1999999999998</v>
      </c>
      <c r="G119" s="4">
        <f>F119/D119</f>
        <v>-0.20662068965517238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7874.3</v>
      </c>
      <c r="F123" s="93">
        <f>D123-E123</f>
        <v>-1349.3000000000002</v>
      </c>
      <c r="G123" s="4">
        <f>F123/D123</f>
        <v>-0.20678927203065137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7874.3</v>
      </c>
      <c r="F129" s="27">
        <f>F126+F123</f>
        <v>-1034.3000000000002</v>
      </c>
      <c r="G129" s="179">
        <f>F129/D129</f>
        <v>-0.15121345029239769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7874.3</v>
      </c>
      <c r="F136" s="27">
        <f>F133+F132+F123</f>
        <v>-1144.3000000000002</v>
      </c>
      <c r="G136" s="179">
        <f>F136/D136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E5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4850700</v>
      </c>
      <c r="H3" s="63"/>
      <c r="I3" s="63">
        <f>SUM(AC12:AN12)</f>
        <v>3148581.25</v>
      </c>
      <c r="J3" s="63"/>
      <c r="K3" s="63">
        <f>SUM(AO12:AZ12)</f>
        <v>3912987.5</v>
      </c>
      <c r="L3" s="63"/>
      <c r="M3" s="63">
        <f>SUM(BA12:BL12)</f>
        <v>4680605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1196000</v>
      </c>
      <c r="H4" s="63"/>
      <c r="I4" s="63">
        <f>SUM(AC13:AN13)</f>
        <v>-2891543.75</v>
      </c>
      <c r="J4" s="63"/>
      <c r="K4" s="63">
        <f>SUM(AO13:AZ13)</f>
        <v>-1942209.5</v>
      </c>
      <c r="L4" s="63"/>
      <c r="M4" s="63">
        <f>SUM(BA13:BL13)</f>
        <v>-508558.69999999984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0.24656235182550973</v>
      </c>
      <c r="H5" s="96"/>
      <c r="I5" s="96">
        <f>I4/I3</f>
        <v>-0.91836402506684556</v>
      </c>
      <c r="J5" s="96"/>
      <c r="K5" s="96">
        <f>K4/K3</f>
        <v>-0.49634952833353035</v>
      </c>
      <c r="L5" s="96"/>
      <c r="M5" s="96">
        <f>M4/M3</f>
        <v>-0.10865234301975916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698675</v>
      </c>
      <c r="H6" s="96">
        <f>G6/G3</f>
        <v>0.14403591234254851</v>
      </c>
      <c r="I6" s="63">
        <f>SUM(AC15:AN15)</f>
        <v>-1131725</v>
      </c>
      <c r="J6" s="96">
        <f>I6/I3</f>
        <v>-0.35943966826328527</v>
      </c>
      <c r="K6" s="63">
        <f>SUM(AO15:AZ15)</f>
        <v>-376472</v>
      </c>
      <c r="L6" s="96">
        <f>K6/K3</f>
        <v>-9.6210887461306738E-2</v>
      </c>
      <c r="M6" s="63">
        <f>SUM(BA15:BL15)</f>
        <v>-40112.999999999993</v>
      </c>
      <c r="N6" s="96">
        <f>M6/M3</f>
        <v>-8.5700459662799988E-3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497325</v>
      </c>
      <c r="H7" s="96">
        <f>G7/G3</f>
        <v>0.10252643948296122</v>
      </c>
      <c r="I7" s="63">
        <f>SUM(AC16:AN16)</f>
        <v>-1759818.75</v>
      </c>
      <c r="J7" s="96">
        <f>I7/I3</f>
        <v>-0.55892435680356034</v>
      </c>
      <c r="K7" s="63">
        <f>SUM(AO16:AZ16)</f>
        <v>-1565737.5</v>
      </c>
      <c r="L7" s="96">
        <f>K7/K3</f>
        <v>-0.40013864087222356</v>
      </c>
      <c r="M7" s="63">
        <f>SUM(BA16:BL16)</f>
        <v>-468445.6999999999</v>
      </c>
      <c r="N7" s="96">
        <f>M7/M3</f>
        <v>-0.10008229705347918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437000</v>
      </c>
      <c r="U12" s="63">
        <f t="shared" si="0"/>
        <v>482193.75</v>
      </c>
      <c r="V12" s="63">
        <f t="shared" si="0"/>
        <v>527387.5</v>
      </c>
      <c r="W12" s="63">
        <f t="shared" si="0"/>
        <v>437000</v>
      </c>
      <c r="X12" s="63">
        <f t="shared" si="0"/>
        <v>482193.75</v>
      </c>
      <c r="Y12" s="63">
        <f t="shared" si="0"/>
        <v>391662.5</v>
      </c>
      <c r="Z12" s="63">
        <f t="shared" si="0"/>
        <v>391662.5</v>
      </c>
      <c r="AA12" s="63">
        <f t="shared" si="0"/>
        <v>391662.5</v>
      </c>
      <c r="AB12" s="63">
        <f t="shared" si="0"/>
        <v>241062.5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285385</v>
      </c>
      <c r="AG12" s="63">
        <f t="shared" si="0"/>
        <v>312275</v>
      </c>
      <c r="AH12" s="63">
        <f t="shared" si="0"/>
        <v>344481.25</v>
      </c>
      <c r="AI12" s="63">
        <f t="shared" si="0"/>
        <v>285385</v>
      </c>
      <c r="AJ12" s="63">
        <f t="shared" si="0"/>
        <v>312275</v>
      </c>
      <c r="AK12" s="63">
        <f t="shared" ref="AK12:BL12" si="1">AK82</f>
        <v>252991.25</v>
      </c>
      <c r="AL12" s="63">
        <f t="shared" si="1"/>
        <v>252991.25</v>
      </c>
      <c r="AM12" s="63">
        <f t="shared" si="1"/>
        <v>252991.25</v>
      </c>
      <c r="AN12" s="63">
        <f t="shared" si="1"/>
        <v>156185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352437.5</v>
      </c>
      <c r="AS12" s="63">
        <f t="shared" si="1"/>
        <v>390010</v>
      </c>
      <c r="AT12" s="63">
        <f t="shared" si="1"/>
        <v>427785</v>
      </c>
      <c r="AU12" s="63">
        <f t="shared" si="1"/>
        <v>352437.5</v>
      </c>
      <c r="AV12" s="63">
        <f t="shared" si="1"/>
        <v>390010</v>
      </c>
      <c r="AW12" s="63">
        <f t="shared" si="1"/>
        <v>314662.5</v>
      </c>
      <c r="AX12" s="63">
        <f t="shared" si="1"/>
        <v>314662.5</v>
      </c>
      <c r="AY12" s="63">
        <f t="shared" si="1"/>
        <v>314662.5</v>
      </c>
      <c r="AZ12" s="63">
        <f t="shared" si="1"/>
        <v>195137.5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419257.5</v>
      </c>
      <c r="BE12" s="63">
        <f t="shared" si="1"/>
        <v>468680</v>
      </c>
      <c r="BF12" s="63">
        <f t="shared" si="1"/>
        <v>511552.5</v>
      </c>
      <c r="BG12" s="63">
        <f t="shared" si="1"/>
        <v>419257.5</v>
      </c>
      <c r="BH12" s="63">
        <f t="shared" si="1"/>
        <v>468680</v>
      </c>
      <c r="BI12" s="63">
        <f t="shared" si="1"/>
        <v>376507.5</v>
      </c>
      <c r="BJ12" s="63">
        <f t="shared" si="1"/>
        <v>376507.5</v>
      </c>
      <c r="BK12" s="63">
        <f t="shared" si="1"/>
        <v>376507.5</v>
      </c>
      <c r="BL12" s="63">
        <f t="shared" si="1"/>
        <v>234472.5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107850</v>
      </c>
      <c r="U13" s="63">
        <f t="shared" si="2"/>
        <v>118993.75</v>
      </c>
      <c r="V13" s="63">
        <f t="shared" si="2"/>
        <v>130137.5</v>
      </c>
      <c r="W13" s="63">
        <f t="shared" si="2"/>
        <v>107850</v>
      </c>
      <c r="X13" s="63">
        <f t="shared" si="2"/>
        <v>118993.75</v>
      </c>
      <c r="Y13" s="63">
        <f t="shared" si="2"/>
        <v>96562.5</v>
      </c>
      <c r="Z13" s="63">
        <f t="shared" si="2"/>
        <v>96562.5</v>
      </c>
      <c r="AA13" s="63">
        <f t="shared" si="2"/>
        <v>96562.5</v>
      </c>
      <c r="AB13" s="63">
        <f t="shared" si="2"/>
        <v>59462.5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-261840</v>
      </c>
      <c r="AG13" s="63">
        <f t="shared" si="2"/>
        <v>-286575</v>
      </c>
      <c r="AH13" s="63">
        <f t="shared" si="2"/>
        <v>-316318.75</v>
      </c>
      <c r="AI13" s="63">
        <f t="shared" si="2"/>
        <v>-261840</v>
      </c>
      <c r="AJ13" s="63">
        <f t="shared" si="2"/>
        <v>-286575</v>
      </c>
      <c r="AK13" s="63">
        <f t="shared" ref="AK13:BL13" si="3">AK83</f>
        <v>-232283.75</v>
      </c>
      <c r="AL13" s="63">
        <f t="shared" si="3"/>
        <v>-232283.75</v>
      </c>
      <c r="AM13" s="63">
        <f t="shared" si="3"/>
        <v>-232283.75</v>
      </c>
      <c r="AN13" s="63">
        <f t="shared" si="3"/>
        <v>-143240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-174718.5</v>
      </c>
      <c r="AS13" s="63">
        <f t="shared" si="3"/>
        <v>-193627</v>
      </c>
      <c r="AT13" s="63">
        <f t="shared" si="3"/>
        <v>-212333</v>
      </c>
      <c r="AU13" s="63">
        <f t="shared" si="3"/>
        <v>-174718.5</v>
      </c>
      <c r="AV13" s="63">
        <f t="shared" si="3"/>
        <v>-193627</v>
      </c>
      <c r="AW13" s="63">
        <f t="shared" si="3"/>
        <v>-156012.5</v>
      </c>
      <c r="AX13" s="63">
        <f t="shared" si="3"/>
        <v>-156012.5</v>
      </c>
      <c r="AY13" s="63">
        <f t="shared" si="3"/>
        <v>-156012.5</v>
      </c>
      <c r="AZ13" s="63">
        <f t="shared" si="3"/>
        <v>-96681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-45326.200000000012</v>
      </c>
      <c r="BE13" s="63">
        <f t="shared" si="3"/>
        <v>-51023.799999999988</v>
      </c>
      <c r="BF13" s="63">
        <f t="shared" si="3"/>
        <v>-55397.099999999977</v>
      </c>
      <c r="BG13" s="63">
        <f t="shared" si="3"/>
        <v>-45326.200000000012</v>
      </c>
      <c r="BH13" s="63">
        <f t="shared" si="3"/>
        <v>-51023.799999999988</v>
      </c>
      <c r="BI13" s="63">
        <f t="shared" si="3"/>
        <v>-40830.399999999965</v>
      </c>
      <c r="BJ13" s="63">
        <f t="shared" si="3"/>
        <v>-40830.399999999965</v>
      </c>
      <c r="BK13" s="63">
        <f t="shared" si="3"/>
        <v>-40830.399999999965</v>
      </c>
      <c r="BL13" s="63">
        <f t="shared" si="3"/>
        <v>-25379.399999999994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0.24679633867276887</v>
      </c>
      <c r="U14" s="96">
        <f t="shared" si="4"/>
        <v>0.24677580329483739</v>
      </c>
      <c r="V14" s="96">
        <f t="shared" si="4"/>
        <v>0.24675878741911783</v>
      </c>
      <c r="W14" s="96">
        <f t="shared" si="4"/>
        <v>0.24679633867276887</v>
      </c>
      <c r="X14" s="96">
        <f t="shared" si="4"/>
        <v>0.24677580329483739</v>
      </c>
      <c r="Y14" s="96">
        <f t="shared" si="4"/>
        <v>0.24654517601251077</v>
      </c>
      <c r="Z14" s="96">
        <f t="shared" si="4"/>
        <v>0.24654517601251077</v>
      </c>
      <c r="AA14" s="96">
        <f t="shared" si="4"/>
        <v>0.24654517601251077</v>
      </c>
      <c r="AB14" s="96">
        <f t="shared" si="4"/>
        <v>0.2466683951257454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-0.91749741577167687</v>
      </c>
      <c r="AG14" s="96">
        <f t="shared" si="4"/>
        <v>-0.91770074453606598</v>
      </c>
      <c r="AH14" s="96">
        <f t="shared" si="4"/>
        <v>-0.91824663896801351</v>
      </c>
      <c r="AI14" s="96">
        <f t="shared" si="4"/>
        <v>-0.91749741577167687</v>
      </c>
      <c r="AJ14" s="96">
        <f t="shared" si="4"/>
        <v>-0.91770074453606598</v>
      </c>
      <c r="AK14" s="96">
        <f t="shared" si="4"/>
        <v>-0.91814934310969254</v>
      </c>
      <c r="AL14" s="96">
        <f t="shared" si="4"/>
        <v>-0.91814934310969254</v>
      </c>
      <c r="AM14" s="96">
        <f t="shared" si="4"/>
        <v>-0.91814934310969254</v>
      </c>
      <c r="AN14" s="96">
        <f t="shared" si="4"/>
        <v>-0.9171175208886897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-0.49574321688242595</v>
      </c>
      <c r="AS14" s="96">
        <f t="shared" si="4"/>
        <v>-0.49646675726263428</v>
      </c>
      <c r="AT14" s="96">
        <f t="shared" si="4"/>
        <v>-0.49635447713220426</v>
      </c>
      <c r="AU14" s="96">
        <f t="shared" si="4"/>
        <v>-0.49574321688242595</v>
      </c>
      <c r="AV14" s="96">
        <f t="shared" si="4"/>
        <v>-0.49646675726263428</v>
      </c>
      <c r="AW14" s="96">
        <f t="shared" si="4"/>
        <v>-0.49580900170817938</v>
      </c>
      <c r="AX14" s="96">
        <f t="shared" si="4"/>
        <v>-0.49580900170817938</v>
      </c>
      <c r="AY14" s="96">
        <f t="shared" si="4"/>
        <v>-0.49580900170817938</v>
      </c>
      <c r="AZ14" s="96">
        <f t="shared" si="4"/>
        <v>-0.49545064377682402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-0.10811064799079327</v>
      </c>
      <c r="BE14" s="96">
        <f t="shared" si="4"/>
        <v>-0.10886703080993426</v>
      </c>
      <c r="BF14" s="96">
        <f t="shared" si="4"/>
        <v>-0.10829211078041838</v>
      </c>
      <c r="BG14" s="96">
        <f t="shared" si="4"/>
        <v>-0.10811064799079327</v>
      </c>
      <c r="BH14" s="96">
        <f t="shared" si="4"/>
        <v>-0.10886703080993426</v>
      </c>
      <c r="BI14" s="96">
        <f t="shared" si="4"/>
        <v>-0.10844511729514011</v>
      </c>
      <c r="BJ14" s="96">
        <f t="shared" si="4"/>
        <v>-0.10844511729514011</v>
      </c>
      <c r="BK14" s="96">
        <f t="shared" si="4"/>
        <v>-0.10844511729514011</v>
      </c>
      <c r="BL14" s="96">
        <f t="shared" si="4"/>
        <v>-0.10824041198861271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63187.5</v>
      </c>
      <c r="U15" s="63">
        <f t="shared" si="5"/>
        <v>70637.5</v>
      </c>
      <c r="V15" s="63">
        <f t="shared" si="5"/>
        <v>78087.5</v>
      </c>
      <c r="W15" s="63">
        <f t="shared" si="5"/>
        <v>63187.5</v>
      </c>
      <c r="X15" s="63">
        <f t="shared" si="5"/>
        <v>70637.5</v>
      </c>
      <c r="Y15" s="63">
        <f t="shared" si="5"/>
        <v>55762.5</v>
      </c>
      <c r="Z15" s="63">
        <f t="shared" si="5"/>
        <v>55762.5</v>
      </c>
      <c r="AA15" s="63">
        <f t="shared" si="5"/>
        <v>55762.5</v>
      </c>
      <c r="AB15" s="63">
        <f t="shared" si="5"/>
        <v>33437.5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-104237.5</v>
      </c>
      <c r="AG15" s="63">
        <f t="shared" si="5"/>
        <v>-114137.5</v>
      </c>
      <c r="AH15" s="63">
        <f t="shared" si="5"/>
        <v>-124037.5</v>
      </c>
      <c r="AI15" s="63">
        <f t="shared" si="5"/>
        <v>-104237.5</v>
      </c>
      <c r="AJ15" s="63">
        <f t="shared" si="5"/>
        <v>-114137.5</v>
      </c>
      <c r="AK15" s="63">
        <f t="shared" ref="AK15:BL15" si="6">AK23</f>
        <v>-89325</v>
      </c>
      <c r="AL15" s="63">
        <f t="shared" si="6"/>
        <v>-89325</v>
      </c>
      <c r="AM15" s="63">
        <f t="shared" si="6"/>
        <v>-89325</v>
      </c>
      <c r="AN15" s="63">
        <f t="shared" si="6"/>
        <v>-54612.5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-33913.5</v>
      </c>
      <c r="AS15" s="63">
        <f t="shared" si="6"/>
        <v>-36952</v>
      </c>
      <c r="AT15" s="63">
        <f t="shared" si="6"/>
        <v>-39990.5</v>
      </c>
      <c r="AU15" s="63">
        <f t="shared" si="6"/>
        <v>-33913.5</v>
      </c>
      <c r="AV15" s="63">
        <f t="shared" si="6"/>
        <v>-36952</v>
      </c>
      <c r="AW15" s="63">
        <f t="shared" si="6"/>
        <v>-30875</v>
      </c>
      <c r="AX15" s="63">
        <f t="shared" si="6"/>
        <v>-30875</v>
      </c>
      <c r="AY15" s="63">
        <f t="shared" si="6"/>
        <v>-30875</v>
      </c>
      <c r="AZ15" s="63">
        <f t="shared" si="6"/>
        <v>-18546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-3176.5000000000009</v>
      </c>
      <c r="BE15" s="63">
        <f t="shared" si="6"/>
        <v>-3965.7999999999984</v>
      </c>
      <c r="BF15" s="63">
        <f t="shared" si="6"/>
        <v>-4755.0999999999985</v>
      </c>
      <c r="BG15" s="63">
        <f t="shared" si="6"/>
        <v>-3176.5000000000009</v>
      </c>
      <c r="BH15" s="63">
        <f t="shared" si="6"/>
        <v>-3965.7999999999984</v>
      </c>
      <c r="BI15" s="63">
        <f t="shared" si="6"/>
        <v>-3386.4999999999964</v>
      </c>
      <c r="BJ15" s="63">
        <f t="shared" si="6"/>
        <v>-3386.4999999999964</v>
      </c>
      <c r="BK15" s="63">
        <f t="shared" si="6"/>
        <v>-3386.4999999999964</v>
      </c>
      <c r="BL15" s="63">
        <f t="shared" si="6"/>
        <v>-2052.8999999999992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48356.25</v>
      </c>
      <c r="V16" s="63">
        <f t="shared" si="7"/>
        <v>52050</v>
      </c>
      <c r="W16" s="63">
        <f t="shared" si="7"/>
        <v>44662.5</v>
      </c>
      <c r="X16" s="63">
        <f t="shared" si="7"/>
        <v>48356.25</v>
      </c>
      <c r="Y16" s="63">
        <f t="shared" si="7"/>
        <v>40800</v>
      </c>
      <c r="Z16" s="63">
        <f t="shared" si="7"/>
        <v>40800</v>
      </c>
      <c r="AA16" s="63">
        <f t="shared" si="7"/>
        <v>40800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-172437.5</v>
      </c>
      <c r="AH16" s="63">
        <f t="shared" si="7"/>
        <v>-192281.25</v>
      </c>
      <c r="AI16" s="63">
        <f t="shared" si="7"/>
        <v>-157602.5</v>
      </c>
      <c r="AJ16" s="63">
        <f t="shared" si="7"/>
        <v>-172437.5</v>
      </c>
      <c r="AK16" s="63">
        <f t="shared" ref="AK16:BL16" si="8">AK31</f>
        <v>-142958.75</v>
      </c>
      <c r="AL16" s="63">
        <f t="shared" si="8"/>
        <v>-142958.75</v>
      </c>
      <c r="AM16" s="63">
        <f t="shared" si="8"/>
        <v>-142958.75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-156675</v>
      </c>
      <c r="AT16" s="63">
        <f t="shared" si="8"/>
        <v>-172342.5</v>
      </c>
      <c r="AU16" s="63">
        <f t="shared" si="8"/>
        <v>-140805</v>
      </c>
      <c r="AV16" s="63">
        <f t="shared" si="8"/>
        <v>-156675</v>
      </c>
      <c r="AW16" s="63">
        <f t="shared" si="8"/>
        <v>-125137.5</v>
      </c>
      <c r="AX16" s="63">
        <f t="shared" si="8"/>
        <v>-125137.5</v>
      </c>
      <c r="AY16" s="63">
        <f t="shared" si="8"/>
        <v>-125137.5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-47057.999999999985</v>
      </c>
      <c r="BF16" s="63">
        <f t="shared" si="8"/>
        <v>-50641.999999999985</v>
      </c>
      <c r="BG16" s="63">
        <f t="shared" si="8"/>
        <v>-42149.700000000012</v>
      </c>
      <c r="BH16" s="63">
        <f t="shared" si="8"/>
        <v>-47057.999999999985</v>
      </c>
      <c r="BI16" s="63">
        <f t="shared" si="8"/>
        <v>-37443.899999999965</v>
      </c>
      <c r="BJ16" s="63">
        <f t="shared" si="8"/>
        <v>-37443.899999999965</v>
      </c>
      <c r="BK16" s="63">
        <f t="shared" si="8"/>
        <v>-37443.899999999965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3687.5</v>
      </c>
      <c r="U22" s="63">
        <f t="shared" si="15"/>
        <v>4137.5</v>
      </c>
      <c r="V22" s="63">
        <f t="shared" si="15"/>
        <v>4587.5</v>
      </c>
      <c r="W22" s="63">
        <f t="shared" si="15"/>
        <v>3687.5</v>
      </c>
      <c r="X22" s="63">
        <f t="shared" si="15"/>
        <v>4137.5</v>
      </c>
      <c r="Y22" s="63">
        <f t="shared" si="15"/>
        <v>3262.5</v>
      </c>
      <c r="Z22" s="63">
        <f t="shared" si="15"/>
        <v>3262.5</v>
      </c>
      <c r="AA22" s="63">
        <f t="shared" si="15"/>
        <v>3262.5</v>
      </c>
      <c r="AB22" s="63">
        <f t="shared" si="15"/>
        <v>1937.5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5487.5</v>
      </c>
      <c r="AG22" s="63">
        <f t="shared" si="15"/>
        <v>6037.5</v>
      </c>
      <c r="AH22" s="63">
        <f t="shared" si="15"/>
        <v>6587.5</v>
      </c>
      <c r="AI22" s="63">
        <f t="shared" si="15"/>
        <v>5487.5</v>
      </c>
      <c r="AJ22" s="63">
        <f t="shared" si="15"/>
        <v>6037.5</v>
      </c>
      <c r="AK22" s="63">
        <f t="shared" ref="AK22:BL22" si="16">AK75</f>
        <v>4725</v>
      </c>
      <c r="AL22" s="63">
        <f t="shared" si="16"/>
        <v>4725</v>
      </c>
      <c r="AM22" s="63">
        <f t="shared" si="16"/>
        <v>4725</v>
      </c>
      <c r="AN22" s="63">
        <f t="shared" si="16"/>
        <v>2862.5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5285</v>
      </c>
      <c r="AS22" s="63">
        <f t="shared" si="16"/>
        <v>5810</v>
      </c>
      <c r="AT22" s="63">
        <f t="shared" si="16"/>
        <v>6335</v>
      </c>
      <c r="AU22" s="63">
        <f t="shared" si="16"/>
        <v>5285</v>
      </c>
      <c r="AV22" s="63">
        <f t="shared" si="16"/>
        <v>5810</v>
      </c>
      <c r="AW22" s="63">
        <f t="shared" si="16"/>
        <v>4760</v>
      </c>
      <c r="AX22" s="63">
        <f t="shared" si="16"/>
        <v>4760</v>
      </c>
      <c r="AY22" s="63">
        <f t="shared" si="16"/>
        <v>4760</v>
      </c>
      <c r="AZ22" s="63">
        <f t="shared" si="16"/>
        <v>2835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3570</v>
      </c>
      <c r="BE22" s="63">
        <f t="shared" si="16"/>
        <v>4130</v>
      </c>
      <c r="BF22" s="63">
        <f t="shared" si="16"/>
        <v>4690</v>
      </c>
      <c r="BG22" s="63">
        <f t="shared" si="16"/>
        <v>3570</v>
      </c>
      <c r="BH22" s="63">
        <f t="shared" si="16"/>
        <v>4130</v>
      </c>
      <c r="BI22" s="63">
        <f t="shared" si="16"/>
        <v>3360</v>
      </c>
      <c r="BJ22" s="63">
        <f t="shared" si="16"/>
        <v>3360</v>
      </c>
      <c r="BK22" s="63">
        <f t="shared" si="16"/>
        <v>3360</v>
      </c>
      <c r="BL22" s="63">
        <f t="shared" si="16"/>
        <v>1995</v>
      </c>
      <c r="BN22" s="104">
        <f>BL20+BL22</f>
        <v>21570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63187.5</v>
      </c>
      <c r="U23" s="63">
        <f t="shared" si="17"/>
        <v>70637.5</v>
      </c>
      <c r="V23" s="63">
        <f t="shared" si="17"/>
        <v>78087.5</v>
      </c>
      <c r="W23" s="63">
        <f t="shared" si="17"/>
        <v>63187.5</v>
      </c>
      <c r="X23" s="63">
        <f t="shared" si="17"/>
        <v>70637.5</v>
      </c>
      <c r="Y23" s="63">
        <f t="shared" si="17"/>
        <v>55762.5</v>
      </c>
      <c r="Z23" s="63">
        <f t="shared" si="17"/>
        <v>55762.5</v>
      </c>
      <c r="AA23" s="63">
        <f t="shared" si="17"/>
        <v>55762.5</v>
      </c>
      <c r="AB23" s="63">
        <f t="shared" si="17"/>
        <v>33437.5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-104237.5</v>
      </c>
      <c r="AG23" s="63">
        <f t="shared" si="17"/>
        <v>-114137.5</v>
      </c>
      <c r="AH23" s="63">
        <f t="shared" si="17"/>
        <v>-124037.5</v>
      </c>
      <c r="AI23" s="63">
        <f t="shared" si="17"/>
        <v>-104237.5</v>
      </c>
      <c r="AJ23" s="63">
        <f t="shared" si="17"/>
        <v>-114137.5</v>
      </c>
      <c r="AK23" s="63">
        <f t="shared" si="17"/>
        <v>-89325</v>
      </c>
      <c r="AL23" s="63">
        <f t="shared" si="17"/>
        <v>-89325</v>
      </c>
      <c r="AM23" s="63">
        <f t="shared" si="17"/>
        <v>-89325</v>
      </c>
      <c r="AN23" s="63">
        <f t="shared" si="17"/>
        <v>-54612.5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-33913.5</v>
      </c>
      <c r="AS23" s="63">
        <f t="shared" si="17"/>
        <v>-36952</v>
      </c>
      <c r="AT23" s="63">
        <f t="shared" si="17"/>
        <v>-39990.5</v>
      </c>
      <c r="AU23" s="63">
        <f t="shared" si="17"/>
        <v>-33913.5</v>
      </c>
      <c r="AV23" s="63">
        <f t="shared" si="17"/>
        <v>-36952</v>
      </c>
      <c r="AW23" s="63">
        <f t="shared" si="17"/>
        <v>-30875</v>
      </c>
      <c r="AX23" s="63">
        <f t="shared" si="17"/>
        <v>-30875</v>
      </c>
      <c r="AY23" s="63">
        <f t="shared" si="17"/>
        <v>-30875</v>
      </c>
      <c r="AZ23" s="63">
        <f t="shared" si="17"/>
        <v>-18546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-3176.5000000000009</v>
      </c>
      <c r="BE23" s="63">
        <f t="shared" si="17"/>
        <v>-3965.7999999999984</v>
      </c>
      <c r="BF23" s="63">
        <f t="shared" si="17"/>
        <v>-4755.0999999999985</v>
      </c>
      <c r="BG23" s="63">
        <f t="shared" si="17"/>
        <v>-3176.5000000000009</v>
      </c>
      <c r="BH23" s="63">
        <f t="shared" si="17"/>
        <v>-3965.7999999999984</v>
      </c>
      <c r="BI23" s="63">
        <f t="shared" si="17"/>
        <v>-3386.4999999999964</v>
      </c>
      <c r="BJ23" s="63">
        <f t="shared" si="17"/>
        <v>-3386.4999999999964</v>
      </c>
      <c r="BK23" s="63">
        <f t="shared" si="17"/>
        <v>-3386.4999999999964</v>
      </c>
      <c r="BL23" s="63">
        <f t="shared" si="17"/>
        <v>-2052.8999999999992</v>
      </c>
      <c r="BN23" s="104">
        <f>BL21+BL22</f>
        <v>-2052.8999999999992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0.24669367039187937</v>
      </c>
      <c r="U24" s="96">
        <f t="shared" si="18"/>
        <v>0.24673623542767323</v>
      </c>
      <c r="V24" s="96">
        <f t="shared" si="18"/>
        <v>0.24677068931463558</v>
      </c>
      <c r="W24" s="96">
        <f t="shared" si="18"/>
        <v>0.24669367039187937</v>
      </c>
      <c r="X24" s="96">
        <f t="shared" si="18"/>
        <v>0.24673623542767323</v>
      </c>
      <c r="Y24" s="96">
        <f t="shared" si="18"/>
        <v>0.24672307947569272</v>
      </c>
      <c r="Z24" s="96">
        <f t="shared" si="18"/>
        <v>0.24672307947569272</v>
      </c>
      <c r="AA24" s="96">
        <f t="shared" si="18"/>
        <v>0.24672307947569272</v>
      </c>
      <c r="AB24" s="96">
        <f t="shared" si="18"/>
        <v>0.2466119664423343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-0.92583546130787164</v>
      </c>
      <c r="AG24" s="96">
        <f t="shared" si="18"/>
        <v>-0.92540792540792538</v>
      </c>
      <c r="AH24" s="96">
        <f t="shared" si="18"/>
        <v>-0.92504894192225229</v>
      </c>
      <c r="AI24" s="96">
        <f t="shared" si="18"/>
        <v>-0.92583546130787164</v>
      </c>
      <c r="AJ24" s="96">
        <f t="shared" si="18"/>
        <v>-0.92540792540792538</v>
      </c>
      <c r="AK24" s="96">
        <f t="shared" si="18"/>
        <v>-0.92540792540792538</v>
      </c>
      <c r="AL24" s="96">
        <f t="shared" si="18"/>
        <v>-0.92540792540792538</v>
      </c>
      <c r="AM24" s="96">
        <f t="shared" si="18"/>
        <v>-0.92540792540792538</v>
      </c>
      <c r="AN24" s="96">
        <f t="shared" si="18"/>
        <v>-0.92622429510281956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-0.48701802254613341</v>
      </c>
      <c r="AS24" s="96">
        <f t="shared" si="18"/>
        <v>-0.48614655966320219</v>
      </c>
      <c r="AT24" s="96">
        <f t="shared" si="18"/>
        <v>-0.48540996540632397</v>
      </c>
      <c r="AU24" s="96">
        <f t="shared" si="18"/>
        <v>-0.48701802254613341</v>
      </c>
      <c r="AV24" s="96">
        <f t="shared" si="18"/>
        <v>-0.48614655966320219</v>
      </c>
      <c r="AW24" s="96">
        <f t="shared" si="18"/>
        <v>-0.48806512804299718</v>
      </c>
      <c r="AX24" s="96">
        <f t="shared" si="18"/>
        <v>-0.48806512804299718</v>
      </c>
      <c r="AY24" s="96">
        <f t="shared" si="18"/>
        <v>-0.48806512804299718</v>
      </c>
      <c r="AZ24" s="96">
        <f t="shared" si="18"/>
        <v>-0.48888888888888887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-8.77607404337616E-2</v>
      </c>
      <c r="BE24" s="96">
        <f t="shared" si="18"/>
        <v>-9.1631238447319741E-2</v>
      </c>
      <c r="BF24" s="96">
        <f t="shared" si="18"/>
        <v>-9.4412786657400938E-2</v>
      </c>
      <c r="BG24" s="96">
        <f t="shared" si="18"/>
        <v>-8.77607404337616E-2</v>
      </c>
      <c r="BH24" s="96">
        <f t="shared" si="18"/>
        <v>-9.1631238447319741E-2</v>
      </c>
      <c r="BI24" s="96">
        <f t="shared" si="18"/>
        <v>-9.4108656384604597E-2</v>
      </c>
      <c r="BJ24" s="96">
        <f t="shared" si="18"/>
        <v>-9.4108656384604597E-2</v>
      </c>
      <c r="BK24" s="96">
        <f t="shared" si="18"/>
        <v>-9.4108656384604597E-2</v>
      </c>
      <c r="BL24" s="96">
        <f t="shared" si="18"/>
        <v>-9.5173852573018039E-2</v>
      </c>
      <c r="BN24" s="178">
        <f>BN23/BN22</f>
        <v>-9.5173852573018039E-2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2856.25</v>
      </c>
      <c r="V30" s="63">
        <f t="shared" si="25"/>
        <v>3050</v>
      </c>
      <c r="W30" s="63">
        <f t="shared" si="25"/>
        <v>2662.5</v>
      </c>
      <c r="X30" s="63">
        <f t="shared" si="25"/>
        <v>2856.25</v>
      </c>
      <c r="Y30" s="63">
        <f t="shared" si="25"/>
        <v>2300</v>
      </c>
      <c r="Z30" s="63">
        <f t="shared" si="25"/>
        <v>2300</v>
      </c>
      <c r="AA30" s="63">
        <f t="shared" si="25"/>
        <v>2300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10437.5</v>
      </c>
      <c r="AH30" s="63">
        <f t="shared" si="25"/>
        <v>11493.75</v>
      </c>
      <c r="AI30" s="63">
        <f t="shared" si="25"/>
        <v>9597.5</v>
      </c>
      <c r="AJ30" s="63">
        <f t="shared" si="25"/>
        <v>10437.5</v>
      </c>
      <c r="AK30" s="63">
        <f t="shared" ref="AK30:BL30" si="26">AK80</f>
        <v>8566.25</v>
      </c>
      <c r="AL30" s="63">
        <f t="shared" si="26"/>
        <v>8566.25</v>
      </c>
      <c r="AM30" s="63">
        <f t="shared" si="26"/>
        <v>8566.25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21500</v>
      </c>
      <c r="AT30" s="63">
        <f t="shared" si="26"/>
        <v>23650</v>
      </c>
      <c r="AU30" s="63">
        <f t="shared" si="26"/>
        <v>19552.5</v>
      </c>
      <c r="AV30" s="63">
        <f t="shared" si="26"/>
        <v>21500</v>
      </c>
      <c r="AW30" s="63">
        <f t="shared" si="26"/>
        <v>17402.5</v>
      </c>
      <c r="AX30" s="63">
        <f t="shared" si="26"/>
        <v>17402.5</v>
      </c>
      <c r="AY30" s="63">
        <f t="shared" si="26"/>
        <v>17402.5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33900</v>
      </c>
      <c r="BF30" s="63">
        <f t="shared" si="26"/>
        <v>37062.5</v>
      </c>
      <c r="BG30" s="63">
        <f t="shared" si="26"/>
        <v>30712.5</v>
      </c>
      <c r="BH30" s="63">
        <f t="shared" si="26"/>
        <v>33900</v>
      </c>
      <c r="BI30" s="63">
        <f t="shared" si="26"/>
        <v>27322.5</v>
      </c>
      <c r="BJ30" s="63">
        <f t="shared" si="26"/>
        <v>27322.5</v>
      </c>
      <c r="BK30" s="63">
        <f t="shared" si="26"/>
        <v>27322.5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48356.25</v>
      </c>
      <c r="V31" s="63">
        <f t="shared" si="27"/>
        <v>52050</v>
      </c>
      <c r="W31" s="63">
        <f t="shared" si="27"/>
        <v>44662.5</v>
      </c>
      <c r="X31" s="63">
        <f t="shared" si="27"/>
        <v>48356.25</v>
      </c>
      <c r="Y31" s="63">
        <f t="shared" si="27"/>
        <v>40800</v>
      </c>
      <c r="Z31" s="63">
        <f t="shared" si="27"/>
        <v>40800</v>
      </c>
      <c r="AA31" s="63">
        <f t="shared" si="27"/>
        <v>40800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-172437.5</v>
      </c>
      <c r="AH31" s="63">
        <f t="shared" si="27"/>
        <v>-192281.25</v>
      </c>
      <c r="AI31" s="63">
        <f t="shared" si="27"/>
        <v>-157602.5</v>
      </c>
      <c r="AJ31" s="63">
        <f t="shared" si="27"/>
        <v>-172437.5</v>
      </c>
      <c r="AK31" s="63">
        <f t="shared" si="27"/>
        <v>-142958.75</v>
      </c>
      <c r="AL31" s="63">
        <f t="shared" si="27"/>
        <v>-142958.75</v>
      </c>
      <c r="AM31" s="63">
        <f t="shared" si="27"/>
        <v>-142958.75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-156675</v>
      </c>
      <c r="AT31" s="63">
        <f t="shared" si="27"/>
        <v>-172342.5</v>
      </c>
      <c r="AU31" s="63">
        <f t="shared" si="27"/>
        <v>-140805</v>
      </c>
      <c r="AV31" s="63">
        <f t="shared" si="27"/>
        <v>-156675</v>
      </c>
      <c r="AW31" s="63">
        <f t="shared" si="27"/>
        <v>-125137.5</v>
      </c>
      <c r="AX31" s="63">
        <f t="shared" si="27"/>
        <v>-125137.5</v>
      </c>
      <c r="AY31" s="63">
        <f t="shared" si="27"/>
        <v>-125137.5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-47057.999999999985</v>
      </c>
      <c r="BF31" s="63">
        <f t="shared" si="27"/>
        <v>-50641.999999999985</v>
      </c>
      <c r="BG31" s="63">
        <f t="shared" si="27"/>
        <v>-42149.700000000012</v>
      </c>
      <c r="BH31" s="63">
        <f t="shared" si="27"/>
        <v>-47057.999999999985</v>
      </c>
      <c r="BI31" s="63">
        <f t="shared" si="27"/>
        <v>-37443.899999999965</v>
      </c>
      <c r="BJ31" s="63">
        <f t="shared" si="27"/>
        <v>-37443.899999999965</v>
      </c>
      <c r="BK31" s="63">
        <f t="shared" si="27"/>
        <v>-37443.899999999965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0.24683362577763598</v>
      </c>
      <c r="V32" s="96">
        <f t="shared" si="28"/>
        <v>0.24674093387058546</v>
      </c>
      <c r="W32" s="96">
        <f t="shared" si="28"/>
        <v>0.24694173750777523</v>
      </c>
      <c r="X32" s="96">
        <f t="shared" si="28"/>
        <v>0.24683362577763598</v>
      </c>
      <c r="Y32" s="96">
        <f t="shared" si="28"/>
        <v>0.24630244491397524</v>
      </c>
      <c r="Z32" s="96">
        <f t="shared" si="28"/>
        <v>0.24630244491397524</v>
      </c>
      <c r="AA32" s="96">
        <f t="shared" si="28"/>
        <v>0.24630244491397524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-0.91266953357591796</v>
      </c>
      <c r="AH32" s="96">
        <f t="shared" si="28"/>
        <v>-0.91391141609482218</v>
      </c>
      <c r="AI32" s="96">
        <f t="shared" si="28"/>
        <v>-0.91206470001012752</v>
      </c>
      <c r="AJ32" s="96">
        <f t="shared" si="28"/>
        <v>-0.91266953357591796</v>
      </c>
      <c r="AK32" s="96">
        <f t="shared" ref="AK32:BL32" si="29">IF(AK30+AK28&gt;0,(+AK31/(AK30+AK28)),0)</f>
        <v>-0.91367147867351584</v>
      </c>
      <c r="AL32" s="96">
        <f t="shared" si="29"/>
        <v>-0.91367147867351584</v>
      </c>
      <c r="AM32" s="96">
        <f t="shared" si="29"/>
        <v>-0.91367147867351584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-0.49896496815286623</v>
      </c>
      <c r="AT32" s="96">
        <f t="shared" si="29"/>
        <v>-0.49896496815286623</v>
      </c>
      <c r="AU32" s="96">
        <f t="shared" si="29"/>
        <v>-0.49789163815737131</v>
      </c>
      <c r="AV32" s="96">
        <f t="shared" si="29"/>
        <v>-0.49896496815286623</v>
      </c>
      <c r="AW32" s="96">
        <f t="shared" si="29"/>
        <v>-0.4977575799763328</v>
      </c>
      <c r="AX32" s="96">
        <f t="shared" si="29"/>
        <v>-0.4977575799763328</v>
      </c>
      <c r="AY32" s="96">
        <f t="shared" si="29"/>
        <v>-0.4977575799763328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-0.11062059238363889</v>
      </c>
      <c r="BF32" s="96">
        <f t="shared" si="29"/>
        <v>-0.10980783303970724</v>
      </c>
      <c r="BG32" s="96">
        <f t="shared" si="29"/>
        <v>-0.11003348017621148</v>
      </c>
      <c r="BH32" s="96">
        <f t="shared" si="29"/>
        <v>-0.11062059238363889</v>
      </c>
      <c r="BI32" s="96">
        <f t="shared" si="29"/>
        <v>-0.10996013479285499</v>
      </c>
      <c r="BJ32" s="96">
        <f t="shared" si="29"/>
        <v>-0.10996013479285499</v>
      </c>
      <c r="BK32" s="96">
        <f t="shared" si="29"/>
        <v>-0.10996013479285499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6350</v>
      </c>
      <c r="U38" s="63">
        <f t="shared" si="36"/>
        <v>6993.75</v>
      </c>
      <c r="V38" s="63">
        <f t="shared" si="36"/>
        <v>7637.5</v>
      </c>
      <c r="W38" s="63">
        <f t="shared" si="36"/>
        <v>6350</v>
      </c>
      <c r="X38" s="63">
        <f t="shared" si="36"/>
        <v>6993.75</v>
      </c>
      <c r="Y38" s="63">
        <f t="shared" si="36"/>
        <v>5562.5</v>
      </c>
      <c r="Z38" s="63">
        <f t="shared" si="36"/>
        <v>5562.5</v>
      </c>
      <c r="AA38" s="63">
        <f t="shared" si="36"/>
        <v>5562.5</v>
      </c>
      <c r="AB38" s="63">
        <f t="shared" si="36"/>
        <v>3462.5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15085</v>
      </c>
      <c r="AG38" s="63">
        <f t="shared" si="36"/>
        <v>16475</v>
      </c>
      <c r="AH38" s="63">
        <f t="shared" si="36"/>
        <v>18081.25</v>
      </c>
      <c r="AI38" s="63">
        <f t="shared" si="36"/>
        <v>15085</v>
      </c>
      <c r="AJ38" s="63">
        <f t="shared" si="36"/>
        <v>16475</v>
      </c>
      <c r="AK38" s="63">
        <f t="shared" ref="AK38:BL38" si="37">AK22+AK30</f>
        <v>13291.25</v>
      </c>
      <c r="AL38" s="63">
        <f t="shared" si="37"/>
        <v>13291.25</v>
      </c>
      <c r="AM38" s="63">
        <f t="shared" si="37"/>
        <v>13291.25</v>
      </c>
      <c r="AN38" s="63">
        <f t="shared" si="37"/>
        <v>8285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24837.5</v>
      </c>
      <c r="AS38" s="63">
        <f t="shared" si="37"/>
        <v>27310</v>
      </c>
      <c r="AT38" s="63">
        <f t="shared" si="37"/>
        <v>29985</v>
      </c>
      <c r="AU38" s="63">
        <f t="shared" si="37"/>
        <v>24837.5</v>
      </c>
      <c r="AV38" s="63">
        <f t="shared" si="37"/>
        <v>27310</v>
      </c>
      <c r="AW38" s="63">
        <f t="shared" si="37"/>
        <v>22162.5</v>
      </c>
      <c r="AX38" s="63">
        <f t="shared" si="37"/>
        <v>22162.5</v>
      </c>
      <c r="AY38" s="63">
        <f t="shared" si="37"/>
        <v>22162.5</v>
      </c>
      <c r="AZ38" s="63">
        <f t="shared" si="37"/>
        <v>13787.5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34282.5</v>
      </c>
      <c r="BE38" s="63">
        <f t="shared" si="37"/>
        <v>38030</v>
      </c>
      <c r="BF38" s="63">
        <f t="shared" si="37"/>
        <v>41752.5</v>
      </c>
      <c r="BG38" s="63">
        <f t="shared" si="37"/>
        <v>34282.5</v>
      </c>
      <c r="BH38" s="63">
        <f t="shared" si="37"/>
        <v>38030</v>
      </c>
      <c r="BI38" s="63">
        <f t="shared" si="37"/>
        <v>30682.5</v>
      </c>
      <c r="BJ38" s="63">
        <f t="shared" si="37"/>
        <v>30682.5</v>
      </c>
      <c r="BK38" s="63">
        <f t="shared" si="37"/>
        <v>30682.5</v>
      </c>
      <c r="BL38" s="63">
        <f t="shared" si="37"/>
        <v>19147.5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107850</v>
      </c>
      <c r="U39" s="63">
        <f t="shared" si="38"/>
        <v>118993.75</v>
      </c>
      <c r="V39" s="63">
        <f t="shared" si="38"/>
        <v>130137.5</v>
      </c>
      <c r="W39" s="63">
        <f t="shared" si="38"/>
        <v>107850</v>
      </c>
      <c r="X39" s="63">
        <f t="shared" si="38"/>
        <v>118993.75</v>
      </c>
      <c r="Y39" s="63">
        <f t="shared" si="38"/>
        <v>96562.5</v>
      </c>
      <c r="Z39" s="63">
        <f t="shared" si="38"/>
        <v>96562.5</v>
      </c>
      <c r="AA39" s="63">
        <f t="shared" si="38"/>
        <v>96562.5</v>
      </c>
      <c r="AB39" s="63">
        <f t="shared" si="38"/>
        <v>59462.5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-261840</v>
      </c>
      <c r="AG39" s="63">
        <f t="shared" si="38"/>
        <v>-286575</v>
      </c>
      <c r="AH39" s="63">
        <f t="shared" si="38"/>
        <v>-316318.75</v>
      </c>
      <c r="AI39" s="63">
        <f t="shared" si="38"/>
        <v>-261840</v>
      </c>
      <c r="AJ39" s="63">
        <f t="shared" si="38"/>
        <v>-286575</v>
      </c>
      <c r="AK39" s="63">
        <f t="shared" ref="AK39:BL39" si="39">AK23+AK31</f>
        <v>-232283.75</v>
      </c>
      <c r="AL39" s="63">
        <f t="shared" si="39"/>
        <v>-232283.75</v>
      </c>
      <c r="AM39" s="63">
        <f t="shared" si="39"/>
        <v>-232283.75</v>
      </c>
      <c r="AN39" s="63">
        <f t="shared" si="39"/>
        <v>-143240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-174718.5</v>
      </c>
      <c r="AS39" s="63">
        <f t="shared" si="39"/>
        <v>-193627</v>
      </c>
      <c r="AT39" s="63">
        <f t="shared" si="39"/>
        <v>-212333</v>
      </c>
      <c r="AU39" s="63">
        <f t="shared" si="39"/>
        <v>-174718.5</v>
      </c>
      <c r="AV39" s="63">
        <f t="shared" si="39"/>
        <v>-193627</v>
      </c>
      <c r="AW39" s="63">
        <f t="shared" si="39"/>
        <v>-156012.5</v>
      </c>
      <c r="AX39" s="63">
        <f t="shared" si="39"/>
        <v>-156012.5</v>
      </c>
      <c r="AY39" s="63">
        <f t="shared" si="39"/>
        <v>-156012.5</v>
      </c>
      <c r="AZ39" s="63">
        <f t="shared" si="39"/>
        <v>-96681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-45326.200000000012</v>
      </c>
      <c r="BE39" s="63">
        <f t="shared" si="39"/>
        <v>-51023.799999999981</v>
      </c>
      <c r="BF39" s="63">
        <f t="shared" si="39"/>
        <v>-55397.099999999984</v>
      </c>
      <c r="BG39" s="63">
        <f t="shared" si="39"/>
        <v>-45326.200000000012</v>
      </c>
      <c r="BH39" s="63">
        <f t="shared" si="39"/>
        <v>-51023.799999999981</v>
      </c>
      <c r="BI39" s="63">
        <f t="shared" si="39"/>
        <v>-40830.399999999965</v>
      </c>
      <c r="BJ39" s="63">
        <f t="shared" si="39"/>
        <v>-40830.399999999965</v>
      </c>
      <c r="BK39" s="63">
        <f t="shared" si="39"/>
        <v>-40830.399999999965</v>
      </c>
      <c r="BL39" s="63">
        <f t="shared" si="39"/>
        <v>-25379.399999999991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316800</v>
      </c>
      <c r="R44" s="63">
        <f>'COGS-PRICE-MARGIN_CWS'!$B56*R43</f>
        <v>514800</v>
      </c>
      <c r="S44" s="63">
        <f>'COGS-PRICE-MARGIN_CWS'!$B56*S43</f>
        <v>574200</v>
      </c>
      <c r="T44" s="63">
        <f>'COGS-PRICE-MARGIN_CWS'!$B56*T43</f>
        <v>574200</v>
      </c>
      <c r="U44" s="63">
        <f>'COGS-PRICE-MARGIN_CWS'!$B56*U43</f>
        <v>633600</v>
      </c>
      <c r="V44" s="63">
        <f>'COGS-PRICE-MARGIN_CWS'!$B56*V43</f>
        <v>693000</v>
      </c>
      <c r="W44" s="63">
        <f>'COGS-PRICE-MARGIN_CWS'!$B56*W43</f>
        <v>574200</v>
      </c>
      <c r="X44" s="63">
        <f>'COGS-PRICE-MARGIN_CWS'!$B56*X43</f>
        <v>633600</v>
      </c>
      <c r="Y44" s="63">
        <f>'COGS-PRICE-MARGIN_CWS'!$B56*Y43</f>
        <v>514800</v>
      </c>
      <c r="Z44" s="63">
        <f>'COGS-PRICE-MARGIN_CWS'!$B56*Z43</f>
        <v>514800</v>
      </c>
      <c r="AA44" s="63">
        <f>'COGS-PRICE-MARGIN_CWS'!$B56*AA43</f>
        <v>514800</v>
      </c>
      <c r="AB44" s="63">
        <f>'COGS-PRICE-MARGIN_CWS'!$B56*AB43</f>
        <v>316800</v>
      </c>
      <c r="AC44" s="63">
        <f>'COGS-PRICE-MARGIN_CWS'!$B77*AC43</f>
        <v>174000</v>
      </c>
      <c r="AD44" s="63">
        <f>'COGS-PRICE-MARGIN_CWS'!$B77*AD43</f>
        <v>282000</v>
      </c>
      <c r="AE44" s="63">
        <f>'COGS-PRICE-MARGIN_CWS'!$B77*AE43</f>
        <v>318000</v>
      </c>
      <c r="AF44" s="63">
        <f>'COGS-PRICE-MARGIN_CWS'!$B77*AF43</f>
        <v>318000</v>
      </c>
      <c r="AG44" s="63">
        <f>'COGS-PRICE-MARGIN_CWS'!$B77*AG43</f>
        <v>348000</v>
      </c>
      <c r="AH44" s="63">
        <f>'COGS-PRICE-MARGIN_CWS'!$B77*AH43</f>
        <v>384000</v>
      </c>
      <c r="AI44" s="63">
        <f>'COGS-PRICE-MARGIN_CWS'!$B77*AI43</f>
        <v>318000</v>
      </c>
      <c r="AJ44" s="63">
        <f>'COGS-PRICE-MARGIN_CWS'!$B77*AJ43</f>
        <v>348000</v>
      </c>
      <c r="AK44" s="63">
        <f>'COGS-PRICE-MARGIN_CWS'!$B77*AK43</f>
        <v>282000</v>
      </c>
      <c r="AL44" s="63">
        <f>'COGS-PRICE-MARGIN_CWS'!$B77*AL43</f>
        <v>282000</v>
      </c>
      <c r="AM44" s="63">
        <f>'COGS-PRICE-MARGIN_CWS'!$B77*AM43</f>
        <v>282000</v>
      </c>
      <c r="AN44" s="63">
        <f>'COGS-PRICE-MARGIN_CWS'!$B77*AN43</f>
        <v>174000</v>
      </c>
      <c r="AO44" s="63">
        <f>'COGS-PRICE-MARGIN_CWS'!$B98*AO43</f>
        <v>201500</v>
      </c>
      <c r="AP44" s="63">
        <f>'COGS-PRICE-MARGIN_CWS'!$B98*AP43</f>
        <v>325000</v>
      </c>
      <c r="AQ44" s="63">
        <f>'COGS-PRICE-MARGIN_CWS'!$B98*AQ43</f>
        <v>364000</v>
      </c>
      <c r="AR44" s="63">
        <f>'COGS-PRICE-MARGIN_CWS'!$B98*AR43</f>
        <v>364000</v>
      </c>
      <c r="AS44" s="63">
        <f>'COGS-PRICE-MARGIN_CWS'!$B98*AS43</f>
        <v>403000</v>
      </c>
      <c r="AT44" s="63">
        <f>'COGS-PRICE-MARGIN_CWS'!$B98*AT43</f>
        <v>442000</v>
      </c>
      <c r="AU44" s="63">
        <f>'COGS-PRICE-MARGIN_CWS'!$B98*AU43</f>
        <v>364000</v>
      </c>
      <c r="AV44" s="63">
        <f>'COGS-PRICE-MARGIN_CWS'!$B98*AV43</f>
        <v>403000</v>
      </c>
      <c r="AW44" s="63">
        <f>'COGS-PRICE-MARGIN_CWS'!$B98*AW43</f>
        <v>325000</v>
      </c>
      <c r="AX44" s="63">
        <f>'COGS-PRICE-MARGIN_CWS'!$B98*AX43</f>
        <v>325000</v>
      </c>
      <c r="AY44" s="63">
        <f>'COGS-PRICE-MARGIN_CWS'!$B98*AY43</f>
        <v>325000</v>
      </c>
      <c r="AZ44" s="63">
        <f>'COGS-PRICE-MARGIN_CWS'!$B98*AZ43</f>
        <v>201500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0.25</v>
      </c>
      <c r="R45" s="172">
        <f>'COGS-PRICE-MARGIN_CWS'!$C56</f>
        <v>0.25</v>
      </c>
      <c r="S45" s="172">
        <f>'COGS-PRICE-MARGIN_CWS'!$C56</f>
        <v>0.25</v>
      </c>
      <c r="T45" s="172">
        <f>'COGS-PRICE-MARGIN_CWS'!$C56</f>
        <v>0.25</v>
      </c>
      <c r="U45" s="172">
        <f>'COGS-PRICE-MARGIN_CWS'!$C56</f>
        <v>0.25</v>
      </c>
      <c r="V45" s="172">
        <f>'COGS-PRICE-MARGIN_CWS'!$C56</f>
        <v>0.25</v>
      </c>
      <c r="W45" s="172">
        <f>'COGS-PRICE-MARGIN_CWS'!$C56</f>
        <v>0.25</v>
      </c>
      <c r="X45" s="172">
        <f>'COGS-PRICE-MARGIN_CWS'!$C56</f>
        <v>0.25</v>
      </c>
      <c r="Y45" s="172">
        <f>'COGS-PRICE-MARGIN_CWS'!$C56</f>
        <v>0.25</v>
      </c>
      <c r="Z45" s="172">
        <f>'COGS-PRICE-MARGIN_CWS'!$C56</f>
        <v>0.25</v>
      </c>
      <c r="AA45" s="172">
        <f>'COGS-PRICE-MARGIN_CWS'!$C56</f>
        <v>0.25</v>
      </c>
      <c r="AB45" s="172">
        <f>'COGS-PRICE-MARGIN_CWS'!$C56</f>
        <v>0.25</v>
      </c>
      <c r="AC45" s="172">
        <f>'COGS-PRICE-MARGIN_CWS'!$C77</f>
        <v>0.15</v>
      </c>
      <c r="AD45" s="172">
        <f>'COGS-PRICE-MARGIN_CWS'!$C77</f>
        <v>0.15</v>
      </c>
      <c r="AE45" s="172">
        <f>'COGS-PRICE-MARGIN_CWS'!$C77</f>
        <v>0.15</v>
      </c>
      <c r="AF45" s="172">
        <f>'COGS-PRICE-MARGIN_CWS'!$C77</f>
        <v>0.15</v>
      </c>
      <c r="AG45" s="172">
        <f>'COGS-PRICE-MARGIN_CWS'!$C77</f>
        <v>0.15</v>
      </c>
      <c r="AH45" s="172">
        <f>'COGS-PRICE-MARGIN_CWS'!$C77</f>
        <v>0.15</v>
      </c>
      <c r="AI45" s="172">
        <f>'COGS-PRICE-MARGIN_CWS'!$C77</f>
        <v>0.15</v>
      </c>
      <c r="AJ45" s="172">
        <f>'COGS-PRICE-MARGIN_CWS'!$C77</f>
        <v>0.15</v>
      </c>
      <c r="AK45" s="172">
        <f>'COGS-PRICE-MARGIN_CWS'!$C77</f>
        <v>0.15</v>
      </c>
      <c r="AL45" s="172">
        <f>'COGS-PRICE-MARGIN_CWS'!$C77</f>
        <v>0.15</v>
      </c>
      <c r="AM45" s="172">
        <f>'COGS-PRICE-MARGIN_CWS'!$C77</f>
        <v>0.15</v>
      </c>
      <c r="AN45" s="172">
        <f>'COGS-PRICE-MARGIN_CWS'!$C77</f>
        <v>0.15</v>
      </c>
      <c r="AO45" s="172">
        <f>'COGS-PRICE-MARGIN_CWS'!$C98</f>
        <v>0.1</v>
      </c>
      <c r="AP45" s="172">
        <f>'COGS-PRICE-MARGIN_CWS'!$C98</f>
        <v>0.1</v>
      </c>
      <c r="AQ45" s="172">
        <f>'COGS-PRICE-MARGIN_CWS'!$C98</f>
        <v>0.1</v>
      </c>
      <c r="AR45" s="172">
        <f>'COGS-PRICE-MARGIN_CWS'!$C98</f>
        <v>0.1</v>
      </c>
      <c r="AS45" s="172">
        <f>'COGS-PRICE-MARGIN_CWS'!$C98</f>
        <v>0.1</v>
      </c>
      <c r="AT45" s="172">
        <f>'COGS-PRICE-MARGIN_CWS'!$C98</f>
        <v>0.1</v>
      </c>
      <c r="AU45" s="172">
        <f>'COGS-PRICE-MARGIN_CWS'!$C98</f>
        <v>0.1</v>
      </c>
      <c r="AV45" s="172">
        <f>'COGS-PRICE-MARGIN_CWS'!$C98</f>
        <v>0.1</v>
      </c>
      <c r="AW45" s="172">
        <f>'COGS-PRICE-MARGIN_CWS'!$C98</f>
        <v>0.1</v>
      </c>
      <c r="AX45" s="172">
        <f>'COGS-PRICE-MARGIN_CWS'!$C98</f>
        <v>0.1</v>
      </c>
      <c r="AY45" s="172">
        <f>'COGS-PRICE-MARGIN_CWS'!$C98</f>
        <v>0.1</v>
      </c>
      <c r="AZ45" s="172">
        <f>'COGS-PRICE-MARGIN_CWS'!$C98</f>
        <v>0.1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172800</v>
      </c>
      <c r="R52" s="63">
        <f>'COGS-PRICE-MARGIN_CWS'!$E56*R43</f>
        <v>280800</v>
      </c>
      <c r="S52" s="63">
        <f>'COGS-PRICE-MARGIN_CWS'!$E56*S43</f>
        <v>313200</v>
      </c>
      <c r="T52" s="63">
        <f>'COGS-PRICE-MARGIN_CWS'!$E56*T43</f>
        <v>313200</v>
      </c>
      <c r="U52" s="63">
        <f>'COGS-PRICE-MARGIN_CWS'!$E56*U43</f>
        <v>345600</v>
      </c>
      <c r="V52" s="63">
        <f>'COGS-PRICE-MARGIN_CWS'!$E56*V43</f>
        <v>378000</v>
      </c>
      <c r="W52" s="63">
        <f>'COGS-PRICE-MARGIN_CWS'!$E56*W43</f>
        <v>313200</v>
      </c>
      <c r="X52" s="63">
        <f>'COGS-PRICE-MARGIN_CWS'!$E56*X43</f>
        <v>345600</v>
      </c>
      <c r="Y52" s="63">
        <f>'COGS-PRICE-MARGIN_CWS'!$E56*Y43</f>
        <v>280800</v>
      </c>
      <c r="Z52" s="63">
        <f>'COGS-PRICE-MARGIN_CWS'!$E56*Z43</f>
        <v>280800</v>
      </c>
      <c r="AA52" s="63">
        <f>'COGS-PRICE-MARGIN_CWS'!$E56*AA43</f>
        <v>280800</v>
      </c>
      <c r="AB52" s="63">
        <f>'COGS-PRICE-MARGIN_CWS'!$E56*AB43</f>
        <v>172800</v>
      </c>
      <c r="AC52" s="63">
        <f>'COGS-PRICE-MARGIN_CWS'!$E77*AC43</f>
        <v>281880</v>
      </c>
      <c r="AD52" s="63">
        <f>'COGS-PRICE-MARGIN_CWS'!$E77*AD43</f>
        <v>456840</v>
      </c>
      <c r="AE52" s="63">
        <f>'COGS-PRICE-MARGIN_CWS'!$E77*AE43</f>
        <v>515160</v>
      </c>
      <c r="AF52" s="63">
        <f>'COGS-PRICE-MARGIN_CWS'!$E77*AF43</f>
        <v>515160</v>
      </c>
      <c r="AG52" s="63">
        <f>'COGS-PRICE-MARGIN_CWS'!$E77*AG43</f>
        <v>563760</v>
      </c>
      <c r="AH52" s="63">
        <f>'COGS-PRICE-MARGIN_CWS'!$E77*AH43</f>
        <v>622080</v>
      </c>
      <c r="AI52" s="63">
        <f>'COGS-PRICE-MARGIN_CWS'!$E77*AI43</f>
        <v>515160</v>
      </c>
      <c r="AJ52" s="63">
        <f>'COGS-PRICE-MARGIN_CWS'!$E77*AJ43</f>
        <v>563760</v>
      </c>
      <c r="AK52" s="63">
        <f>'COGS-PRICE-MARGIN_CWS'!$E77*AK43</f>
        <v>456840</v>
      </c>
      <c r="AL52" s="63">
        <f>'COGS-PRICE-MARGIN_CWS'!$E77*AL43</f>
        <v>456840</v>
      </c>
      <c r="AM52" s="63">
        <f>'COGS-PRICE-MARGIN_CWS'!$E77*AM43</f>
        <v>456840</v>
      </c>
      <c r="AN52" s="63">
        <f>'COGS-PRICE-MARGIN_CWS'!$E77*AN43</f>
        <v>281880</v>
      </c>
      <c r="AO52" s="63">
        <f>'COGS-PRICE-MARGIN_CWS'!$E98*AO43</f>
        <v>271188</v>
      </c>
      <c r="AP52" s="63">
        <f>'COGS-PRICE-MARGIN_CWS'!$E98*AP43</f>
        <v>437400</v>
      </c>
      <c r="AQ52" s="63">
        <f>'COGS-PRICE-MARGIN_CWS'!$E98*AQ43</f>
        <v>489888</v>
      </c>
      <c r="AR52" s="63">
        <f>'COGS-PRICE-MARGIN_CWS'!$E98*AR43</f>
        <v>489888</v>
      </c>
      <c r="AS52" s="63">
        <f>'COGS-PRICE-MARGIN_CWS'!$E98*AS43</f>
        <v>542376</v>
      </c>
      <c r="AT52" s="63">
        <f>'COGS-PRICE-MARGIN_CWS'!$E98*AT43</f>
        <v>594864</v>
      </c>
      <c r="AU52" s="63">
        <f>'COGS-PRICE-MARGIN_CWS'!$E98*AU43</f>
        <v>489888</v>
      </c>
      <c r="AV52" s="63">
        <f>'COGS-PRICE-MARGIN_CWS'!$E98*AV43</f>
        <v>542376</v>
      </c>
      <c r="AW52" s="63">
        <f>'COGS-PRICE-MARGIN_CWS'!$E98*AW43</f>
        <v>437400</v>
      </c>
      <c r="AX52" s="63">
        <f>'COGS-PRICE-MARGIN_CWS'!$E98*AX43</f>
        <v>437400</v>
      </c>
      <c r="AY52" s="63">
        <f>'COGS-PRICE-MARGIN_CWS'!$E98*AY43</f>
        <v>437400</v>
      </c>
      <c r="AZ52" s="63">
        <f>'COGS-PRICE-MARGIN_CWS'!$E98*AZ43</f>
        <v>271188</v>
      </c>
      <c r="BA52" s="63">
        <f>'COGS-PRICE-MARGIN_CWS'!$E119*BA43</f>
        <v>259815.6</v>
      </c>
      <c r="BB52" s="63">
        <f>'COGS-PRICE-MARGIN_CWS'!$E119*BB43</f>
        <v>417279.6</v>
      </c>
      <c r="BC52" s="63">
        <f>'COGS-PRICE-MARGIN_CWS'!$E119*BC43</f>
        <v>464518.8</v>
      </c>
      <c r="BD52" s="63">
        <f>'COGS-PRICE-MARGIN_CWS'!$E119*BD43</f>
        <v>464518.8</v>
      </c>
      <c r="BE52" s="63">
        <f>'COGS-PRICE-MARGIN_CWS'!$E119*BE43</f>
        <v>519631.2</v>
      </c>
      <c r="BF52" s="63">
        <f>'COGS-PRICE-MARGIN_CWS'!$E119*BF43</f>
        <v>566870.4</v>
      </c>
      <c r="BG52" s="63">
        <f>'COGS-PRICE-MARGIN_CWS'!$E119*BG43</f>
        <v>464518.8</v>
      </c>
      <c r="BH52" s="63">
        <f>'COGS-PRICE-MARGIN_CWS'!$E119*BH43</f>
        <v>519631.2</v>
      </c>
      <c r="BI52" s="63">
        <f>'COGS-PRICE-MARGIN_CWS'!$E119*BI43</f>
        <v>417279.6</v>
      </c>
      <c r="BJ52" s="63">
        <f>'COGS-PRICE-MARGIN_CWS'!$E119*BJ43</f>
        <v>417279.6</v>
      </c>
      <c r="BK52" s="63">
        <f>'COGS-PRICE-MARGIN_CWS'!$E119*BK43</f>
        <v>417279.6</v>
      </c>
      <c r="BL52" s="63">
        <f>'COGS-PRICE-MARGIN_CWS'!$E119*BL43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8800</v>
      </c>
      <c r="R53" s="63">
        <f>'COGS-PRICE-MARGIN_CWS'!$E57*R43</f>
        <v>14300</v>
      </c>
      <c r="S53" s="63">
        <f>'COGS-PRICE-MARGIN_CWS'!$E57*S43</f>
        <v>15950</v>
      </c>
      <c r="T53" s="63">
        <f>'COGS-PRICE-MARGIN_CWS'!$E57*T43</f>
        <v>15950</v>
      </c>
      <c r="U53" s="63">
        <f>'COGS-PRICE-MARGIN_CWS'!$E57*U43</f>
        <v>17600</v>
      </c>
      <c r="V53" s="63">
        <f>'COGS-PRICE-MARGIN_CWS'!$E57*V43</f>
        <v>19250</v>
      </c>
      <c r="W53" s="63">
        <f>'COGS-PRICE-MARGIN_CWS'!$E57*W43</f>
        <v>15950</v>
      </c>
      <c r="X53" s="63">
        <f>'COGS-PRICE-MARGIN_CWS'!$E57*X43</f>
        <v>17600</v>
      </c>
      <c r="Y53" s="63">
        <f>'COGS-PRICE-MARGIN_CWS'!$E57*Y43</f>
        <v>14300</v>
      </c>
      <c r="Z53" s="63">
        <f>'COGS-PRICE-MARGIN_CWS'!$E57*Z43</f>
        <v>14300</v>
      </c>
      <c r="AA53" s="63">
        <f>'COGS-PRICE-MARGIN_CWS'!$E57*AA43</f>
        <v>14300</v>
      </c>
      <c r="AB53" s="63">
        <f>'COGS-PRICE-MARGIN_CWS'!$E57*AB43</f>
        <v>8800</v>
      </c>
      <c r="AC53" s="63">
        <f>'COGS-PRICE-MARGIN_CWS'!$E78*AC43</f>
        <v>17545</v>
      </c>
      <c r="AD53" s="63">
        <f>'COGS-PRICE-MARGIN_CWS'!$E78*AD43</f>
        <v>28435</v>
      </c>
      <c r="AE53" s="63">
        <f>'COGS-PRICE-MARGIN_CWS'!$E78*AE43</f>
        <v>32065</v>
      </c>
      <c r="AF53" s="63">
        <f>'COGS-PRICE-MARGIN_CWS'!$E78*AF43</f>
        <v>32065</v>
      </c>
      <c r="AG53" s="63">
        <f>'COGS-PRICE-MARGIN_CWS'!$E78*AG43</f>
        <v>35090</v>
      </c>
      <c r="AH53" s="63">
        <f>'COGS-PRICE-MARGIN_CWS'!$E78*AH43</f>
        <v>38720</v>
      </c>
      <c r="AI53" s="63">
        <f>'COGS-PRICE-MARGIN_CWS'!$E78*AI43</f>
        <v>32065</v>
      </c>
      <c r="AJ53" s="63">
        <f>'COGS-PRICE-MARGIN_CWS'!$E78*AJ43</f>
        <v>35090</v>
      </c>
      <c r="AK53" s="63">
        <f>'COGS-PRICE-MARGIN_CWS'!$E78*AK43</f>
        <v>28435</v>
      </c>
      <c r="AL53" s="63">
        <f>'COGS-PRICE-MARGIN_CWS'!$E78*AL43</f>
        <v>28435</v>
      </c>
      <c r="AM53" s="63">
        <f>'COGS-PRICE-MARGIN_CWS'!$E78*AM43</f>
        <v>28435</v>
      </c>
      <c r="AN53" s="63">
        <f>'COGS-PRICE-MARGIN_CWS'!$E78*AN43</f>
        <v>17545</v>
      </c>
      <c r="AO53" s="63">
        <f>'COGS-PRICE-MARGIN_CWS'!$E99*AO43</f>
        <v>20630.5</v>
      </c>
      <c r="AP53" s="63">
        <f>'COGS-PRICE-MARGIN_CWS'!$E99*AP43</f>
        <v>33275</v>
      </c>
      <c r="AQ53" s="63">
        <f>'COGS-PRICE-MARGIN_CWS'!$E99*AQ43</f>
        <v>37268</v>
      </c>
      <c r="AR53" s="63">
        <f>'COGS-PRICE-MARGIN_CWS'!$E99*AR43</f>
        <v>37268</v>
      </c>
      <c r="AS53" s="63">
        <f>'COGS-PRICE-MARGIN_CWS'!$E99*AS43</f>
        <v>41261</v>
      </c>
      <c r="AT53" s="63">
        <f>'COGS-PRICE-MARGIN_CWS'!$E99*AT43</f>
        <v>45254</v>
      </c>
      <c r="AU53" s="63">
        <f>'COGS-PRICE-MARGIN_CWS'!$E99*AU43</f>
        <v>37268</v>
      </c>
      <c r="AV53" s="63">
        <f>'COGS-PRICE-MARGIN_CWS'!$E99*AV43</f>
        <v>41261</v>
      </c>
      <c r="AW53" s="63">
        <f>'COGS-PRICE-MARGIN_CWS'!$E99*AW43</f>
        <v>33275</v>
      </c>
      <c r="AX53" s="63">
        <f>'COGS-PRICE-MARGIN_CWS'!$E99*AX43</f>
        <v>33275</v>
      </c>
      <c r="AY53" s="63">
        <f>'COGS-PRICE-MARGIN_CWS'!$E99*AY43</f>
        <v>33275</v>
      </c>
      <c r="AZ53" s="63">
        <f>'COGS-PRICE-MARGIN_CWS'!$E99*AZ43</f>
        <v>20630.5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0</v>
      </c>
      <c r="AP54" s="63">
        <f>'COGS-PRICE-MARGIN_CWS'!$E100*AP43</f>
        <v>0</v>
      </c>
      <c r="AQ54" s="63">
        <f>'COGS-PRICE-MARGIN_CWS'!$E100*AQ43</f>
        <v>0</v>
      </c>
      <c r="AR54" s="63">
        <f>'COGS-PRICE-MARGIN_CWS'!$E100*AR43</f>
        <v>0</v>
      </c>
      <c r="AS54" s="63">
        <f>'COGS-PRICE-MARGIN_CWS'!$E100*AS43</f>
        <v>0</v>
      </c>
      <c r="AT54" s="63">
        <f>'COGS-PRICE-MARGIN_CWS'!$E100*AT43</f>
        <v>0</v>
      </c>
      <c r="AU54" s="63">
        <f>'COGS-PRICE-MARGIN_CWS'!$E100*AU43</f>
        <v>0</v>
      </c>
      <c r="AV54" s="63">
        <f>'COGS-PRICE-MARGIN_CWS'!$E100*AV43</f>
        <v>0</v>
      </c>
      <c r="AW54" s="63">
        <f>'COGS-PRICE-MARGIN_CWS'!$E100*AW43</f>
        <v>0</v>
      </c>
      <c r="AX54" s="63">
        <f>'COGS-PRICE-MARGIN_CWS'!$E100*AX43</f>
        <v>0</v>
      </c>
      <c r="AY54" s="63">
        <f>'COGS-PRICE-MARGIN_CWS'!$E100*AY43</f>
        <v>0</v>
      </c>
      <c r="AZ54" s="63">
        <f>'COGS-PRICE-MARGIN_CWS'!$E100*AZ43</f>
        <v>0</v>
      </c>
      <c r="BA54" s="63">
        <f>'COGS-PRICE-MARGIN_CWS'!$E121*BA43</f>
        <v>0</v>
      </c>
      <c r="BB54" s="63">
        <f>'COGS-PRICE-MARGIN_CWS'!$E121*BB43</f>
        <v>0</v>
      </c>
      <c r="BC54" s="63">
        <f>'COGS-PRICE-MARGIN_CWS'!$E121*BC43</f>
        <v>0</v>
      </c>
      <c r="BD54" s="63">
        <f>'COGS-PRICE-MARGIN_CWS'!$E121*BD43</f>
        <v>0</v>
      </c>
      <c r="BE54" s="63">
        <f>'COGS-PRICE-MARGIN_CWS'!$E121*BE43</f>
        <v>0</v>
      </c>
      <c r="BF54" s="63">
        <f>'COGS-PRICE-MARGIN_CWS'!$E121*BF43</f>
        <v>0</v>
      </c>
      <c r="BG54" s="63">
        <f>'COGS-PRICE-MARGIN_CWS'!$E121*BG43</f>
        <v>0</v>
      </c>
      <c r="BH54" s="63">
        <f>'COGS-PRICE-MARGIN_CWS'!$E121*BH43</f>
        <v>0</v>
      </c>
      <c r="BI54" s="63">
        <f>'COGS-PRICE-MARGIN_CWS'!$E121*BI43</f>
        <v>0</v>
      </c>
      <c r="BJ54" s="63">
        <f>'COGS-PRICE-MARGIN_CWS'!$E121*BJ43</f>
        <v>0</v>
      </c>
      <c r="BK54" s="63">
        <f>'COGS-PRICE-MARGIN_CWS'!$E121*BK43</f>
        <v>0</v>
      </c>
      <c r="BL54" s="63">
        <f>'COGS-PRICE-MARGIN_CWS'!$E121*BL43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0</v>
      </c>
      <c r="AD55" s="63">
        <f>'COGS-PRICE-MARGIN_CWS'!$E80*AD43</f>
        <v>0</v>
      </c>
      <c r="AE55" s="63">
        <f>'COGS-PRICE-MARGIN_CWS'!$E80*AE43</f>
        <v>0</v>
      </c>
      <c r="AF55" s="63">
        <f>'COGS-PRICE-MARGIN_CWS'!$E80*AF43</f>
        <v>0</v>
      </c>
      <c r="AG55" s="63">
        <f>'COGS-PRICE-MARGIN_CWS'!$E80*AG43</f>
        <v>0</v>
      </c>
      <c r="AH55" s="63">
        <f>'COGS-PRICE-MARGIN_CWS'!$E80*AH43</f>
        <v>0</v>
      </c>
      <c r="AI55" s="63">
        <f>'COGS-PRICE-MARGIN_CWS'!$E80*AI43</f>
        <v>0</v>
      </c>
      <c r="AJ55" s="63">
        <f>'COGS-PRICE-MARGIN_CWS'!$E80*AJ43</f>
        <v>0</v>
      </c>
      <c r="AK55" s="63">
        <f>'COGS-PRICE-MARGIN_CWS'!$E80*AK43</f>
        <v>0</v>
      </c>
      <c r="AL55" s="63">
        <f>'COGS-PRICE-MARGIN_CWS'!$E80*AL43</f>
        <v>0</v>
      </c>
      <c r="AM55" s="63">
        <f>'COGS-PRICE-MARGIN_CWS'!$E80*AM43</f>
        <v>0</v>
      </c>
      <c r="AN55" s="63">
        <f>'COGS-PRICE-MARGIN_CWS'!$E80*AN43</f>
        <v>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0.4</v>
      </c>
      <c r="R65" s="172">
        <f>'COGS-PRICE-MARGIN_CWS'!$B71</f>
        <v>0.4</v>
      </c>
      <c r="S65" s="172">
        <f>'COGS-PRICE-MARGIN_CWS'!$B71</f>
        <v>0.4</v>
      </c>
      <c r="T65" s="172">
        <f>'COGS-PRICE-MARGIN_CWS'!$B71</f>
        <v>0.4</v>
      </c>
      <c r="U65" s="172">
        <f>'COGS-PRICE-MARGIN_CWS'!$B71</f>
        <v>0.4</v>
      </c>
      <c r="V65" s="172">
        <f>'COGS-PRICE-MARGIN_CWS'!$B71</f>
        <v>0.4</v>
      </c>
      <c r="W65" s="172">
        <f>'COGS-PRICE-MARGIN_CWS'!$B71</f>
        <v>0.4</v>
      </c>
      <c r="X65" s="172">
        <f>'COGS-PRICE-MARGIN_CWS'!$B71</f>
        <v>0.4</v>
      </c>
      <c r="Y65" s="172">
        <f>'COGS-PRICE-MARGIN_CWS'!$B71</f>
        <v>0.4</v>
      </c>
      <c r="Z65" s="172">
        <f>'COGS-PRICE-MARGIN_CWS'!$B71</f>
        <v>0.4</v>
      </c>
      <c r="AA65" s="172">
        <f>'COGS-PRICE-MARGIN_CWS'!$B71</f>
        <v>0.4</v>
      </c>
      <c r="AB65" s="172">
        <f>'COGS-PRICE-MARGIN_CWS'!$B71</f>
        <v>0.4</v>
      </c>
      <c r="AC65" s="172">
        <f>'COGS-PRICE-MARGIN_CWS'!$B92</f>
        <v>0.6</v>
      </c>
      <c r="AD65" s="172">
        <f>'COGS-PRICE-MARGIN_CWS'!$B92</f>
        <v>0.6</v>
      </c>
      <c r="AE65" s="172">
        <f>'COGS-PRICE-MARGIN_CWS'!$B92</f>
        <v>0.6</v>
      </c>
      <c r="AF65" s="172">
        <f>'COGS-PRICE-MARGIN_CWS'!$B92</f>
        <v>0.6</v>
      </c>
      <c r="AG65" s="172">
        <f>'COGS-PRICE-MARGIN_CWS'!$B92</f>
        <v>0.6</v>
      </c>
      <c r="AH65" s="172">
        <f>'COGS-PRICE-MARGIN_CWS'!$B92</f>
        <v>0.6</v>
      </c>
      <c r="AI65" s="172">
        <f>'COGS-PRICE-MARGIN_CWS'!$B92</f>
        <v>0.6</v>
      </c>
      <c r="AJ65" s="172">
        <f>'COGS-PRICE-MARGIN_CWS'!$B92</f>
        <v>0.6</v>
      </c>
      <c r="AK65" s="172">
        <f>'COGS-PRICE-MARGIN_CWS'!$B92</f>
        <v>0.6</v>
      </c>
      <c r="AL65" s="172">
        <f>'COGS-PRICE-MARGIN_CWS'!$B92</f>
        <v>0.6</v>
      </c>
      <c r="AM65" s="172">
        <f>'COGS-PRICE-MARGIN_CWS'!$B92</f>
        <v>0.6</v>
      </c>
      <c r="AN65" s="172">
        <f>'COGS-PRICE-MARGIN_CWS'!$B92</f>
        <v>0.6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2250</v>
      </c>
      <c r="R71" s="108">
        <f>'COGS-PRICE-MARGIN_CWS'!$B63*R66</f>
        <v>3750</v>
      </c>
      <c r="S71" s="108">
        <f>'COGS-PRICE-MARGIN_CWS'!$B63*S66</f>
        <v>4250</v>
      </c>
      <c r="T71" s="108">
        <f>'COGS-PRICE-MARGIN_CWS'!$B63*T66</f>
        <v>4250</v>
      </c>
      <c r="U71" s="108">
        <f>'COGS-PRICE-MARGIN_CWS'!$B63*U66</f>
        <v>4750</v>
      </c>
      <c r="V71" s="108">
        <f>'COGS-PRICE-MARGIN_CWS'!$B63*V66</f>
        <v>5250</v>
      </c>
      <c r="W71" s="108">
        <f>'COGS-PRICE-MARGIN_CWS'!$B63*W66</f>
        <v>4250</v>
      </c>
      <c r="X71" s="108">
        <f>'COGS-PRICE-MARGIN_CWS'!$B63*X66</f>
        <v>4750</v>
      </c>
      <c r="Y71" s="108">
        <f>'COGS-PRICE-MARGIN_CWS'!$B63*Y66</f>
        <v>3750</v>
      </c>
      <c r="Z71" s="108">
        <f>'COGS-PRICE-MARGIN_CWS'!$B63*Z66</f>
        <v>3750</v>
      </c>
      <c r="AA71" s="108">
        <f>'COGS-PRICE-MARGIN_CWS'!$B63*AA66</f>
        <v>3750</v>
      </c>
      <c r="AB71" s="108">
        <f>'COGS-PRICE-MARGIN_CWS'!$B63*AB66</f>
        <v>2250</v>
      </c>
      <c r="AC71" s="108">
        <f>'COGS-PRICE-MARGIN_CWS'!$B84*AC66</f>
        <v>2750</v>
      </c>
      <c r="AD71" s="108">
        <f>'COGS-PRICE-MARGIN_CWS'!$B84*AD66</f>
        <v>4500</v>
      </c>
      <c r="AE71" s="108">
        <f>'COGS-PRICE-MARGIN_CWS'!$B84*AE66</f>
        <v>5250</v>
      </c>
      <c r="AF71" s="108">
        <f>'COGS-PRICE-MARGIN_CWS'!$B84*AF66</f>
        <v>5250</v>
      </c>
      <c r="AG71" s="108">
        <f>'COGS-PRICE-MARGIN_CWS'!$B84*AG66</f>
        <v>5750</v>
      </c>
      <c r="AH71" s="108">
        <f>'COGS-PRICE-MARGIN_CWS'!$B84*AH66</f>
        <v>6250</v>
      </c>
      <c r="AI71" s="108">
        <f>'COGS-PRICE-MARGIN_CWS'!$B84*AI66</f>
        <v>5250</v>
      </c>
      <c r="AJ71" s="108">
        <f>'COGS-PRICE-MARGIN_CWS'!$B84*AJ66</f>
        <v>5750</v>
      </c>
      <c r="AK71" s="108">
        <f>'COGS-PRICE-MARGIN_CWS'!$B84*AK66</f>
        <v>4500</v>
      </c>
      <c r="AL71" s="108">
        <f>'COGS-PRICE-MARGIN_CWS'!$B84*AL66</f>
        <v>4500</v>
      </c>
      <c r="AM71" s="108">
        <f>'COGS-PRICE-MARGIN_CWS'!$B84*AM66</f>
        <v>4500</v>
      </c>
      <c r="AN71" s="108">
        <f>'COGS-PRICE-MARGIN_CWS'!$B84*AN66</f>
        <v>2750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0.25</v>
      </c>
      <c r="R72" s="172">
        <f>'COGS-PRICE-MARGIN_CWS'!$C63</f>
        <v>0.25</v>
      </c>
      <c r="S72" s="172">
        <f>'COGS-PRICE-MARGIN_CWS'!$C63</f>
        <v>0.25</v>
      </c>
      <c r="T72" s="172">
        <f>'COGS-PRICE-MARGIN_CWS'!$C63</f>
        <v>0.25</v>
      </c>
      <c r="U72" s="172">
        <f>'COGS-PRICE-MARGIN_CWS'!$C63</f>
        <v>0.25</v>
      </c>
      <c r="V72" s="172">
        <f>'COGS-PRICE-MARGIN_CWS'!$C63</f>
        <v>0.25</v>
      </c>
      <c r="W72" s="172">
        <f>'COGS-PRICE-MARGIN_CWS'!$C63</f>
        <v>0.25</v>
      </c>
      <c r="X72" s="172">
        <f>'COGS-PRICE-MARGIN_CWS'!$C63</f>
        <v>0.25</v>
      </c>
      <c r="Y72" s="172">
        <f>'COGS-PRICE-MARGIN_CWS'!$C63</f>
        <v>0.25</v>
      </c>
      <c r="Z72" s="172">
        <f>'COGS-PRICE-MARGIN_CWS'!$C63</f>
        <v>0.25</v>
      </c>
      <c r="AA72" s="172">
        <f>'COGS-PRICE-MARGIN_CWS'!$C63</f>
        <v>0.25</v>
      </c>
      <c r="AB72" s="172">
        <f>'COGS-PRICE-MARGIN_CWS'!$C63</f>
        <v>0.25</v>
      </c>
      <c r="AC72" s="172">
        <f>'COGS-PRICE-MARGIN_CWS'!$C84</f>
        <v>0.15</v>
      </c>
      <c r="AD72" s="172">
        <f>'COGS-PRICE-MARGIN_CWS'!$C84</f>
        <v>0.15</v>
      </c>
      <c r="AE72" s="172">
        <f>'COGS-PRICE-MARGIN_CWS'!$C84</f>
        <v>0.15</v>
      </c>
      <c r="AF72" s="172">
        <f>'COGS-PRICE-MARGIN_CWS'!$C84</f>
        <v>0.15</v>
      </c>
      <c r="AG72" s="172">
        <f>'COGS-PRICE-MARGIN_CWS'!$C84</f>
        <v>0.15</v>
      </c>
      <c r="AH72" s="172">
        <f>'COGS-PRICE-MARGIN_CWS'!$C84</f>
        <v>0.15</v>
      </c>
      <c r="AI72" s="172">
        <f>'COGS-PRICE-MARGIN_CWS'!$C84</f>
        <v>0.15</v>
      </c>
      <c r="AJ72" s="172">
        <f>'COGS-PRICE-MARGIN_CWS'!$C84</f>
        <v>0.15</v>
      </c>
      <c r="AK72" s="172">
        <f>'COGS-PRICE-MARGIN_CWS'!$C84</f>
        <v>0.15</v>
      </c>
      <c r="AL72" s="172">
        <f>'COGS-PRICE-MARGIN_CWS'!$C84</f>
        <v>0.15</v>
      </c>
      <c r="AM72" s="172">
        <f>'COGS-PRICE-MARGIN_CWS'!$C84</f>
        <v>0.15</v>
      </c>
      <c r="AN72" s="172">
        <f>'COGS-PRICE-MARGIN_CWS'!$C84</f>
        <v>0.15</v>
      </c>
      <c r="AO72" s="172">
        <f>'COGS-PRICE-MARGIN_CWS'!$C105</f>
        <v>0.1</v>
      </c>
      <c r="AP72" s="172">
        <f>'COGS-PRICE-MARGIN_CWS'!$C105</f>
        <v>0.1</v>
      </c>
      <c r="AQ72" s="172">
        <f>'COGS-PRICE-MARGIN_CWS'!$C105</f>
        <v>0.1</v>
      </c>
      <c r="AR72" s="172">
        <f>'COGS-PRICE-MARGIN_CWS'!$C105</f>
        <v>0.1</v>
      </c>
      <c r="AS72" s="172">
        <f>'COGS-PRICE-MARGIN_CWS'!$C105</f>
        <v>0.1</v>
      </c>
      <c r="AT72" s="172">
        <f>'COGS-PRICE-MARGIN_CWS'!$C105</f>
        <v>0.1</v>
      </c>
      <c r="AU72" s="172">
        <f>'COGS-PRICE-MARGIN_CWS'!$C105</f>
        <v>0.1</v>
      </c>
      <c r="AV72" s="172">
        <f>'COGS-PRICE-MARGIN_CWS'!$C105</f>
        <v>0.1</v>
      </c>
      <c r="AW72" s="172">
        <f>'COGS-PRICE-MARGIN_CWS'!$C105</f>
        <v>0.1</v>
      </c>
      <c r="AX72" s="172">
        <f>'COGS-PRICE-MARGIN_CWS'!$C105</f>
        <v>0.1</v>
      </c>
      <c r="AY72" s="172">
        <f>'COGS-PRICE-MARGIN_CWS'!$C105</f>
        <v>0.1</v>
      </c>
      <c r="AZ72" s="172">
        <f>'COGS-PRICE-MARGIN_CWS'!$C105</f>
        <v>0.1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500</v>
      </c>
      <c r="U74" s="63">
        <f>'REV-REC-MAINT_CWS'!V69</f>
        <v>575</v>
      </c>
      <c r="V74" s="63">
        <f>'REV-REC-MAINT_CWS'!W69</f>
        <v>650</v>
      </c>
      <c r="W74" s="63">
        <f>'REV-REC-MAINT_CWS'!X69</f>
        <v>500</v>
      </c>
      <c r="X74" s="63">
        <f>'REV-REC-MAINT_CWS'!Y69</f>
        <v>575</v>
      </c>
      <c r="Y74" s="63">
        <f>'REV-REC-MAINT_CWS'!Z69</f>
        <v>450</v>
      </c>
      <c r="Z74" s="63">
        <f>'REV-REC-MAINT_CWS'!AA69</f>
        <v>450</v>
      </c>
      <c r="AA74" s="63">
        <f>'REV-REC-MAINT_CWS'!AB69</f>
        <v>450</v>
      </c>
      <c r="AB74" s="63">
        <f>'REV-REC-MAINT_CWS'!AC69</f>
        <v>250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1025</v>
      </c>
      <c r="AG74" s="63">
        <f>'REV-REC-MAINT_CWS'!AH69</f>
        <v>1150</v>
      </c>
      <c r="AH74" s="63">
        <f>'REV-REC-MAINT_CWS'!AI69</f>
        <v>1275</v>
      </c>
      <c r="AI74" s="63">
        <f>'REV-REC-MAINT_CWS'!AJ69</f>
        <v>1025</v>
      </c>
      <c r="AJ74" s="63">
        <f>'REV-REC-MAINT_CWS'!AK69</f>
        <v>1150</v>
      </c>
      <c r="AK74" s="63">
        <f>'REV-REC-MAINT_CWS'!AL69</f>
        <v>900</v>
      </c>
      <c r="AL74" s="63">
        <f>'REV-REC-MAINT_CWS'!AM69</f>
        <v>900</v>
      </c>
      <c r="AM74" s="63">
        <f>'REV-REC-MAINT_CWS'!AN69</f>
        <v>900</v>
      </c>
      <c r="AN74" s="63">
        <f>'REV-REC-MAINT_CWS'!AO69</f>
        <v>525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1820</v>
      </c>
      <c r="AS74" s="63">
        <f>'REV-REC-MAINT_CWS'!AT69</f>
        <v>2030</v>
      </c>
      <c r="AT74" s="63">
        <f>'REV-REC-MAINT_CWS'!AU69</f>
        <v>2240</v>
      </c>
      <c r="AU74" s="63">
        <f>'REV-REC-MAINT_CWS'!AV69</f>
        <v>1820</v>
      </c>
      <c r="AV74" s="63">
        <f>'REV-REC-MAINT_CWS'!AW69</f>
        <v>2030</v>
      </c>
      <c r="AW74" s="63">
        <f>'REV-REC-MAINT_CWS'!AX69</f>
        <v>1610</v>
      </c>
      <c r="AX74" s="63">
        <f>'REV-REC-MAINT_CWS'!AY69</f>
        <v>1610</v>
      </c>
      <c r="AY74" s="63">
        <f>'REV-REC-MAINT_CWS'!AZ69</f>
        <v>1610</v>
      </c>
      <c r="AZ74" s="63">
        <f>'REV-REC-MAINT_CWS'!BA69</f>
        <v>945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1995</v>
      </c>
      <c r="BE74" s="63">
        <f>'REV-REC-MAINT_CWS'!BF69</f>
        <v>2240</v>
      </c>
      <c r="BF74" s="63">
        <f>'REV-REC-MAINT_CWS'!BG69</f>
        <v>2485</v>
      </c>
      <c r="BG74" s="63">
        <f>'REV-REC-MAINT_CWS'!BH69</f>
        <v>1995</v>
      </c>
      <c r="BH74" s="63">
        <f>'REV-REC-MAINT_CWS'!BI69</f>
        <v>2240</v>
      </c>
      <c r="BI74" s="63">
        <f>'REV-REC-MAINT_CWS'!BJ69</f>
        <v>1785</v>
      </c>
      <c r="BJ74" s="63">
        <f>'REV-REC-MAINT_CWS'!BK69</f>
        <v>1785</v>
      </c>
      <c r="BK74" s="63">
        <f>'REV-REC-MAINT_CWS'!BL69</f>
        <v>1785</v>
      </c>
      <c r="BL74" s="63">
        <f>'REV-REC-MAINT_CWS'!BM69</f>
        <v>1050</v>
      </c>
      <c r="BM74" s="118">
        <f>SUM(E74:BL74)</f>
        <v>58340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3687.5</v>
      </c>
      <c r="U75" s="63">
        <f t="shared" si="55"/>
        <v>4137.5</v>
      </c>
      <c r="V75" s="63">
        <f t="shared" si="55"/>
        <v>4587.5</v>
      </c>
      <c r="W75" s="63">
        <f t="shared" si="55"/>
        <v>3687.5</v>
      </c>
      <c r="X75" s="63">
        <f t="shared" si="55"/>
        <v>4137.5</v>
      </c>
      <c r="Y75" s="63">
        <f t="shared" si="55"/>
        <v>3262.5</v>
      </c>
      <c r="Z75" s="63">
        <f t="shared" si="55"/>
        <v>3262.5</v>
      </c>
      <c r="AA75" s="63">
        <f t="shared" si="55"/>
        <v>3262.5</v>
      </c>
      <c r="AB75" s="63">
        <f t="shared" si="55"/>
        <v>1937.5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5487.5</v>
      </c>
      <c r="AG75" s="63">
        <f t="shared" si="55"/>
        <v>6037.5</v>
      </c>
      <c r="AH75" s="63">
        <f t="shared" si="55"/>
        <v>6587.5</v>
      </c>
      <c r="AI75" s="63">
        <f t="shared" si="55"/>
        <v>5487.5</v>
      </c>
      <c r="AJ75" s="63">
        <f t="shared" si="55"/>
        <v>6037.5</v>
      </c>
      <c r="AK75" s="63">
        <f t="shared" si="55"/>
        <v>4725</v>
      </c>
      <c r="AL75" s="63">
        <f t="shared" si="55"/>
        <v>4725</v>
      </c>
      <c r="AM75" s="63">
        <f t="shared" si="55"/>
        <v>4725</v>
      </c>
      <c r="AN75" s="63">
        <f t="shared" si="55"/>
        <v>2862.5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5285</v>
      </c>
      <c r="AS75" s="63">
        <f t="shared" si="55"/>
        <v>5810</v>
      </c>
      <c r="AT75" s="63">
        <f t="shared" si="55"/>
        <v>6335</v>
      </c>
      <c r="AU75" s="63">
        <f t="shared" si="55"/>
        <v>5285</v>
      </c>
      <c r="AV75" s="63">
        <f t="shared" si="55"/>
        <v>5810</v>
      </c>
      <c r="AW75" s="63">
        <f t="shared" si="55"/>
        <v>4760</v>
      </c>
      <c r="AX75" s="63">
        <f t="shared" si="55"/>
        <v>4760</v>
      </c>
      <c r="AY75" s="63">
        <f t="shared" si="55"/>
        <v>4760</v>
      </c>
      <c r="AZ75" s="63">
        <f t="shared" si="55"/>
        <v>2835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3570</v>
      </c>
      <c r="BE75" s="63">
        <f t="shared" si="55"/>
        <v>4130</v>
      </c>
      <c r="BF75" s="63">
        <f t="shared" si="55"/>
        <v>4690</v>
      </c>
      <c r="BG75" s="63">
        <f t="shared" si="55"/>
        <v>3570</v>
      </c>
      <c r="BH75" s="63">
        <f t="shared" si="55"/>
        <v>4130</v>
      </c>
      <c r="BI75" s="63">
        <f t="shared" si="55"/>
        <v>3360</v>
      </c>
      <c r="BJ75" s="63">
        <f t="shared" si="55"/>
        <v>3360</v>
      </c>
      <c r="BK75" s="63">
        <f t="shared" si="55"/>
        <v>3360</v>
      </c>
      <c r="BL75" s="63">
        <f t="shared" si="55"/>
        <v>1995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175</v>
      </c>
      <c r="R78" s="63">
        <f>'COGS-PRICE-MARGIN_CWS'!$B69*R67</f>
        <v>275</v>
      </c>
      <c r="S78" s="63">
        <f>'COGS-PRICE-MARGIN_CWS'!$B69*S67</f>
        <v>300</v>
      </c>
      <c r="T78" s="63">
        <f>'COGS-PRICE-MARGIN_CWS'!$B69*T67</f>
        <v>300</v>
      </c>
      <c r="U78" s="63">
        <f>'COGS-PRICE-MARGIN_CWS'!$B69*U67</f>
        <v>325</v>
      </c>
      <c r="V78" s="63">
        <f>'COGS-PRICE-MARGIN_CWS'!$B69*V67</f>
        <v>350</v>
      </c>
      <c r="W78" s="63">
        <f>'COGS-PRICE-MARGIN_CWS'!$B69*W67</f>
        <v>300</v>
      </c>
      <c r="X78" s="63">
        <f>'COGS-PRICE-MARGIN_CWS'!$B69*X67</f>
        <v>325</v>
      </c>
      <c r="Y78" s="63">
        <f>'COGS-PRICE-MARGIN_CWS'!$B69*Y67</f>
        <v>275</v>
      </c>
      <c r="Z78" s="63">
        <f>'COGS-PRICE-MARGIN_CWS'!$B69*Z67</f>
        <v>275</v>
      </c>
      <c r="AA78" s="63">
        <f>'COGS-PRICE-MARGIN_CWS'!$B69*AA67</f>
        <v>275</v>
      </c>
      <c r="AB78" s="63">
        <f>'COGS-PRICE-MARGIN_CWS'!$B69*AB67</f>
        <v>175</v>
      </c>
      <c r="AC78" s="63">
        <f>'COGS-PRICE-MARGIN_CWS'!$B90*AC67</f>
        <v>450</v>
      </c>
      <c r="AD78" s="63">
        <f>'COGS-PRICE-MARGIN_CWS'!$B90*AD67</f>
        <v>725</v>
      </c>
      <c r="AE78" s="63">
        <f>'COGS-PRICE-MARGIN_CWS'!$B90*AE67</f>
        <v>800</v>
      </c>
      <c r="AF78" s="63">
        <f>'COGS-PRICE-MARGIN_CWS'!$B90*AF67</f>
        <v>800</v>
      </c>
      <c r="AG78" s="63">
        <f>'COGS-PRICE-MARGIN_CWS'!$B90*AG67</f>
        <v>875</v>
      </c>
      <c r="AH78" s="63">
        <f>'COGS-PRICE-MARGIN_CWS'!$B90*AH67</f>
        <v>975</v>
      </c>
      <c r="AI78" s="63">
        <f>'COGS-PRICE-MARGIN_CWS'!$B90*AI67</f>
        <v>800</v>
      </c>
      <c r="AJ78" s="63">
        <f>'COGS-PRICE-MARGIN_CWS'!$B90*AJ67</f>
        <v>875</v>
      </c>
      <c r="AK78" s="63">
        <f>'COGS-PRICE-MARGIN_CWS'!$B90*AK67</f>
        <v>725</v>
      </c>
      <c r="AL78" s="63">
        <f>'COGS-PRICE-MARGIN_CWS'!$B90*AL67</f>
        <v>725</v>
      </c>
      <c r="AM78" s="63">
        <f>'COGS-PRICE-MARGIN_CWS'!$B90*AM67</f>
        <v>725</v>
      </c>
      <c r="AN78" s="63">
        <f>'COGS-PRICE-MARGIN_CWS'!$B90*AN67</f>
        <v>450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2531.25</v>
      </c>
      <c r="V79" s="63">
        <f>'REV-REC-MAINT_CWS'!W142</f>
        <v>2700</v>
      </c>
      <c r="W79" s="63">
        <f>'REV-REC-MAINT_CWS'!X142</f>
        <v>2362.5</v>
      </c>
      <c r="X79" s="63">
        <f>'REV-REC-MAINT_CWS'!Y142</f>
        <v>2531.25</v>
      </c>
      <c r="Y79" s="63">
        <f>'REV-REC-MAINT_CWS'!Z142</f>
        <v>2025</v>
      </c>
      <c r="Z79" s="63">
        <f>'REV-REC-MAINT_CWS'!AA142</f>
        <v>2025</v>
      </c>
      <c r="AA79" s="63">
        <f>'REV-REC-MAINT_CWS'!AB142</f>
        <v>2025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9562.5</v>
      </c>
      <c r="AH79" s="63">
        <f>'REV-REC-MAINT_CWS'!AI142</f>
        <v>10518.75</v>
      </c>
      <c r="AI79" s="63">
        <f>'REV-REC-MAINT_CWS'!AJ142</f>
        <v>8797.5</v>
      </c>
      <c r="AJ79" s="63">
        <f>'REV-REC-MAINT_CWS'!AK142</f>
        <v>9562.5</v>
      </c>
      <c r="AK79" s="63">
        <f>'REV-REC-MAINT_CWS'!AL142</f>
        <v>7841.25</v>
      </c>
      <c r="AL79" s="63">
        <f>'REV-REC-MAINT_CWS'!AM142</f>
        <v>7841.25</v>
      </c>
      <c r="AM79" s="63">
        <f>'REV-REC-MAINT_CWS'!AN142</f>
        <v>7841.25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20250</v>
      </c>
      <c r="AT79" s="63">
        <f>'REV-REC-MAINT_CWS'!AU142</f>
        <v>22275</v>
      </c>
      <c r="AU79" s="63">
        <f>'REV-REC-MAINT_CWS'!AV142</f>
        <v>18427.5</v>
      </c>
      <c r="AV79" s="63">
        <f>'REV-REC-MAINT_CWS'!AW142</f>
        <v>20250</v>
      </c>
      <c r="AW79" s="63">
        <f>'REV-REC-MAINT_CWS'!AX142</f>
        <v>16402.5</v>
      </c>
      <c r="AX79" s="63">
        <f>'REV-REC-MAINT_CWS'!AY142</f>
        <v>16402.5</v>
      </c>
      <c r="AY79" s="63">
        <f>'REV-REC-MAINT_CWS'!AZ142</f>
        <v>16402.5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32400</v>
      </c>
      <c r="BF79" s="63">
        <f>'REV-REC-MAINT_CWS'!BG142</f>
        <v>35437.5</v>
      </c>
      <c r="BG79" s="63">
        <f>'REV-REC-MAINT_CWS'!BH142</f>
        <v>29362.5</v>
      </c>
      <c r="BH79" s="63">
        <f>'REV-REC-MAINT_CWS'!BI142</f>
        <v>32400</v>
      </c>
      <c r="BI79" s="63">
        <f>'REV-REC-MAINT_CWS'!BJ142</f>
        <v>26122.5</v>
      </c>
      <c r="BJ79" s="63">
        <f>'REV-REC-MAINT_CWS'!BK142</f>
        <v>26122.5</v>
      </c>
      <c r="BK79" s="63">
        <f>'REV-REC-MAINT_CWS'!BL142</f>
        <v>26122.5</v>
      </c>
      <c r="BL79" s="63">
        <f>'REV-REC-MAINT_CWS'!BM142</f>
        <v>16402.5</v>
      </c>
      <c r="BM79" s="118">
        <f>SUM(E79:BL79)</f>
        <v>649878.75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2856.25</v>
      </c>
      <c r="V80" s="63">
        <f t="shared" si="56"/>
        <v>3050</v>
      </c>
      <c r="W80" s="63">
        <f t="shared" si="56"/>
        <v>2662.5</v>
      </c>
      <c r="X80" s="63">
        <f t="shared" si="56"/>
        <v>2856.25</v>
      </c>
      <c r="Y80" s="63">
        <f t="shared" si="56"/>
        <v>2300</v>
      </c>
      <c r="Z80" s="63">
        <f t="shared" si="56"/>
        <v>2300</v>
      </c>
      <c r="AA80" s="63">
        <f t="shared" si="56"/>
        <v>2300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10437.5</v>
      </c>
      <c r="AH80" s="63">
        <f t="shared" si="56"/>
        <v>11493.75</v>
      </c>
      <c r="AI80" s="63">
        <f t="shared" si="56"/>
        <v>9597.5</v>
      </c>
      <c r="AJ80" s="63">
        <f t="shared" si="56"/>
        <v>10437.5</v>
      </c>
      <c r="AK80" s="63">
        <f t="shared" si="56"/>
        <v>8566.25</v>
      </c>
      <c r="AL80" s="63">
        <f t="shared" si="56"/>
        <v>8566.25</v>
      </c>
      <c r="AM80" s="63">
        <f t="shared" si="56"/>
        <v>8566.25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21500</v>
      </c>
      <c r="AT80" s="63">
        <f t="shared" si="56"/>
        <v>23650</v>
      </c>
      <c r="AU80" s="63">
        <f t="shared" si="56"/>
        <v>19552.5</v>
      </c>
      <c r="AV80" s="63">
        <f t="shared" si="56"/>
        <v>21500</v>
      </c>
      <c r="AW80" s="63">
        <f t="shared" si="56"/>
        <v>17402.5</v>
      </c>
      <c r="AX80" s="63">
        <f t="shared" si="56"/>
        <v>17402.5</v>
      </c>
      <c r="AY80" s="63">
        <f t="shared" si="56"/>
        <v>17402.5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33900</v>
      </c>
      <c r="BF80" s="63">
        <f t="shared" si="56"/>
        <v>37062.5</v>
      </c>
      <c r="BG80" s="63">
        <f t="shared" si="56"/>
        <v>30712.5</v>
      </c>
      <c r="BH80" s="63">
        <f t="shared" si="56"/>
        <v>33900</v>
      </c>
      <c r="BI80" s="63">
        <f t="shared" si="56"/>
        <v>27322.5</v>
      </c>
      <c r="BJ80" s="63">
        <f t="shared" si="56"/>
        <v>27322.5</v>
      </c>
      <c r="BK80" s="63">
        <f t="shared" si="56"/>
        <v>27322.5</v>
      </c>
      <c r="BL80" s="63">
        <f t="shared" si="56"/>
        <v>17152.5</v>
      </c>
      <c r="BN80" s="178">
        <f>BL80+BL75</f>
        <v>19147.5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437000</v>
      </c>
      <c r="U82" s="63">
        <f t="shared" si="57"/>
        <v>482193.75</v>
      </c>
      <c r="V82" s="63">
        <f t="shared" si="57"/>
        <v>527387.5</v>
      </c>
      <c r="W82" s="63">
        <f t="shared" si="57"/>
        <v>437000</v>
      </c>
      <c r="X82" s="63">
        <f t="shared" si="57"/>
        <v>482193.75</v>
      </c>
      <c r="Y82" s="63">
        <f t="shared" si="57"/>
        <v>391662.5</v>
      </c>
      <c r="Z82" s="63">
        <f t="shared" si="57"/>
        <v>391662.5</v>
      </c>
      <c r="AA82" s="63">
        <f t="shared" si="57"/>
        <v>391662.5</v>
      </c>
      <c r="AB82" s="63">
        <f t="shared" si="57"/>
        <v>241062.5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285385</v>
      </c>
      <c r="AG82" s="63">
        <f t="shared" si="57"/>
        <v>312275</v>
      </c>
      <c r="AH82" s="63">
        <f t="shared" si="57"/>
        <v>344481.25</v>
      </c>
      <c r="AI82" s="63">
        <f t="shared" si="57"/>
        <v>285385</v>
      </c>
      <c r="AJ82" s="63">
        <f t="shared" si="57"/>
        <v>312275</v>
      </c>
      <c r="AK82" s="63">
        <f t="shared" ref="AK82:BL82" si="58">AK80+AK75+AK48</f>
        <v>252991.25</v>
      </c>
      <c r="AL82" s="63">
        <f t="shared" si="58"/>
        <v>252991.25</v>
      </c>
      <c r="AM82" s="63">
        <f t="shared" si="58"/>
        <v>252991.25</v>
      </c>
      <c r="AN82" s="63">
        <f t="shared" si="58"/>
        <v>156185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352437.5</v>
      </c>
      <c r="AS82" s="63">
        <f t="shared" si="58"/>
        <v>390010</v>
      </c>
      <c r="AT82" s="63">
        <f t="shared" si="58"/>
        <v>427785</v>
      </c>
      <c r="AU82" s="63">
        <f t="shared" si="58"/>
        <v>352437.5</v>
      </c>
      <c r="AV82" s="63">
        <f t="shared" si="58"/>
        <v>390010</v>
      </c>
      <c r="AW82" s="63">
        <f t="shared" si="58"/>
        <v>314662.5</v>
      </c>
      <c r="AX82" s="63">
        <f t="shared" si="58"/>
        <v>314662.5</v>
      </c>
      <c r="AY82" s="63">
        <f t="shared" si="58"/>
        <v>314662.5</v>
      </c>
      <c r="AZ82" s="63">
        <f t="shared" si="58"/>
        <v>195137.5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419257.5</v>
      </c>
      <c r="BE82" s="63">
        <f t="shared" si="58"/>
        <v>468680</v>
      </c>
      <c r="BF82" s="63">
        <f t="shared" si="58"/>
        <v>511552.5</v>
      </c>
      <c r="BG82" s="63">
        <f t="shared" si="58"/>
        <v>419257.5</v>
      </c>
      <c r="BH82" s="63">
        <f t="shared" si="58"/>
        <v>468680</v>
      </c>
      <c r="BI82" s="63">
        <f t="shared" si="58"/>
        <v>376507.5</v>
      </c>
      <c r="BJ82" s="63">
        <f t="shared" si="58"/>
        <v>376507.5</v>
      </c>
      <c r="BK82" s="63">
        <f t="shared" si="58"/>
        <v>376507.5</v>
      </c>
      <c r="BL82" s="63">
        <f t="shared" si="58"/>
        <v>234472.5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107850</v>
      </c>
      <c r="U83" s="63">
        <f t="shared" si="59"/>
        <v>118993.75</v>
      </c>
      <c r="V83" s="63">
        <f t="shared" si="59"/>
        <v>130137.5</v>
      </c>
      <c r="W83" s="63">
        <f t="shared" si="59"/>
        <v>107850</v>
      </c>
      <c r="X83" s="63">
        <f t="shared" si="59"/>
        <v>118993.75</v>
      </c>
      <c r="Y83" s="63">
        <f t="shared" si="59"/>
        <v>96562.5</v>
      </c>
      <c r="Z83" s="63">
        <f t="shared" si="59"/>
        <v>96562.5</v>
      </c>
      <c r="AA83" s="63">
        <f t="shared" si="59"/>
        <v>96562.5</v>
      </c>
      <c r="AB83" s="63">
        <f t="shared" si="59"/>
        <v>59462.5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-261840</v>
      </c>
      <c r="AG83" s="63">
        <f t="shared" si="59"/>
        <v>-286575</v>
      </c>
      <c r="AH83" s="63">
        <f t="shared" si="59"/>
        <v>-316318.75</v>
      </c>
      <c r="AI83" s="63">
        <f t="shared" si="59"/>
        <v>-261840</v>
      </c>
      <c r="AJ83" s="63">
        <f t="shared" si="59"/>
        <v>-286575</v>
      </c>
      <c r="AK83" s="63">
        <f t="shared" ref="AK83:BL83" si="60">AK60+AK75+AK80</f>
        <v>-232283.75</v>
      </c>
      <c r="AL83" s="63">
        <f t="shared" si="60"/>
        <v>-232283.75</v>
      </c>
      <c r="AM83" s="63">
        <f t="shared" si="60"/>
        <v>-232283.75</v>
      </c>
      <c r="AN83" s="63">
        <f t="shared" si="60"/>
        <v>-143240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-174718.5</v>
      </c>
      <c r="AS83" s="63">
        <f t="shared" si="60"/>
        <v>-193627</v>
      </c>
      <c r="AT83" s="63">
        <f t="shared" si="60"/>
        <v>-212333</v>
      </c>
      <c r="AU83" s="63">
        <f t="shared" si="60"/>
        <v>-174718.5</v>
      </c>
      <c r="AV83" s="63">
        <f t="shared" si="60"/>
        <v>-193627</v>
      </c>
      <c r="AW83" s="63">
        <f t="shared" si="60"/>
        <v>-156012.5</v>
      </c>
      <c r="AX83" s="63">
        <f t="shared" si="60"/>
        <v>-156012.5</v>
      </c>
      <c r="AY83" s="63">
        <f t="shared" si="60"/>
        <v>-156012.5</v>
      </c>
      <c r="AZ83" s="63">
        <f t="shared" si="60"/>
        <v>-96681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-45326.200000000012</v>
      </c>
      <c r="BE83" s="63">
        <f t="shared" si="60"/>
        <v>-51023.799999999988</v>
      </c>
      <c r="BF83" s="63">
        <f t="shared" si="60"/>
        <v>-55397.099999999977</v>
      </c>
      <c r="BG83" s="63">
        <f t="shared" si="60"/>
        <v>-45326.200000000012</v>
      </c>
      <c r="BH83" s="63">
        <f t="shared" si="60"/>
        <v>-51023.799999999988</v>
      </c>
      <c r="BI83" s="63">
        <f t="shared" si="60"/>
        <v>-40830.399999999965</v>
      </c>
      <c r="BJ83" s="63">
        <f t="shared" si="60"/>
        <v>-40830.399999999965</v>
      </c>
      <c r="BK83" s="63">
        <f t="shared" si="60"/>
        <v>-40830.399999999965</v>
      </c>
      <c r="BL83" s="63">
        <f t="shared" si="60"/>
        <v>-25379.399999999994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'REV-REVCALC_CWS'!E17</f>
        <v>0</v>
      </c>
      <c r="D7" s="9">
        <f>'REV-REVCALC_CWS'!F17</f>
        <v>0</v>
      </c>
      <c r="E7" s="9">
        <f>'REV-REVCALC_CWS'!G17</f>
        <v>0</v>
      </c>
      <c r="F7" s="9">
        <f>'REV-REVCALC_CWS'!H17</f>
        <v>81900</v>
      </c>
      <c r="G7" s="9">
        <f>'REV-REVCALC_CWS'!I17</f>
        <v>98280</v>
      </c>
      <c r="H7" s="9">
        <f>'REV-REVCALC_CWS'!J17</f>
        <v>114660</v>
      </c>
      <c r="I7" s="9">
        <f>'REV-REVCALC_CWS'!K17</f>
        <v>81900</v>
      </c>
      <c r="J7" s="9">
        <f>'REV-REVCALC_CWS'!L17</f>
        <v>98280</v>
      </c>
      <c r="K7" s="9">
        <f>'REV-REVCALC_CWS'!M17</f>
        <v>65520</v>
      </c>
      <c r="L7" s="9">
        <f>'REV-REVCALC_CWS'!N17</f>
        <v>65520</v>
      </c>
      <c r="M7" s="9">
        <f>'REV-REVCALC_CWS'!O17</f>
        <v>65520</v>
      </c>
      <c r="N7" s="9">
        <f>'REV-REVCALC_CWS'!P17</f>
        <v>32760</v>
      </c>
      <c r="O7" s="9">
        <f>'REV-REVCALC_CWS'!Q17</f>
        <v>237600</v>
      </c>
      <c r="P7" s="9">
        <f>'REV-REVCALC_CWS'!R17</f>
        <v>386100</v>
      </c>
      <c r="Q7" s="9">
        <f>'REV-REVCALC_CWS'!S17</f>
        <v>430650</v>
      </c>
      <c r="R7" s="9">
        <f>'REV-REVCALC_CWS'!T17</f>
        <v>430650</v>
      </c>
      <c r="S7" s="9">
        <f>'REV-REVCALC_CWS'!U17</f>
        <v>475200</v>
      </c>
      <c r="T7" s="9">
        <f>'REV-REVCALC_CWS'!V17</f>
        <v>519750</v>
      </c>
      <c r="U7" s="9">
        <f>'REV-REVCALC_CWS'!W17</f>
        <v>430650</v>
      </c>
      <c r="V7" s="9">
        <f>'REV-REVCALC_CWS'!X17</f>
        <v>475200</v>
      </c>
      <c r="W7" s="9">
        <f>'REV-REVCALC_CWS'!Y17</f>
        <v>386100</v>
      </c>
      <c r="X7" s="9">
        <f>'REV-REVCALC_CWS'!Z17</f>
        <v>386100</v>
      </c>
      <c r="Y7" s="9">
        <f>'REV-REVCALC_CWS'!AA17</f>
        <v>386100</v>
      </c>
      <c r="Z7" s="9">
        <f>'REV-REVCALC_CWS'!AB17</f>
        <v>237600</v>
      </c>
      <c r="AA7" s="9">
        <f>'REV-REVCALC_CWS'!AC17</f>
        <v>147900</v>
      </c>
      <c r="AB7" s="9">
        <f>'REV-REVCALC_CWS'!AD17</f>
        <v>239700</v>
      </c>
      <c r="AC7" s="9">
        <f>'REV-REVCALC_CWS'!AE17</f>
        <v>270300</v>
      </c>
      <c r="AD7" s="9">
        <f>'REV-REVCALC_CWS'!AF17</f>
        <v>270300</v>
      </c>
      <c r="AE7" s="9">
        <f>'REV-REVCALC_CWS'!AG17</f>
        <v>295800</v>
      </c>
      <c r="AF7" s="9">
        <f>'REV-REVCALC_CWS'!AH17</f>
        <v>326400</v>
      </c>
      <c r="AG7" s="9">
        <f>'REV-REVCALC_CWS'!AI17</f>
        <v>270300</v>
      </c>
      <c r="AH7" s="9">
        <f>'REV-REVCALC_CWS'!AJ17</f>
        <v>295800</v>
      </c>
      <c r="AI7" s="9">
        <f>'REV-REVCALC_CWS'!AK17</f>
        <v>239700</v>
      </c>
      <c r="AJ7" s="9">
        <f>'REV-REVCALC_CWS'!AL17</f>
        <v>239700</v>
      </c>
      <c r="AK7" s="9">
        <f>'REV-REVCALC_CWS'!AM17</f>
        <v>239700</v>
      </c>
      <c r="AL7" s="9">
        <f>'REV-REVCALC_CWS'!AN17</f>
        <v>147900</v>
      </c>
      <c r="AM7" s="9">
        <f>'REV-REVCALC_CWS'!AO17</f>
        <v>181350</v>
      </c>
      <c r="AN7" s="9">
        <f>'REV-REVCALC_CWS'!AP17</f>
        <v>292500</v>
      </c>
      <c r="AO7" s="9">
        <f>'REV-REVCALC_CWS'!AQ17</f>
        <v>327600</v>
      </c>
      <c r="AP7" s="9">
        <f>'REV-REVCALC_CWS'!AR17</f>
        <v>327600</v>
      </c>
      <c r="AQ7" s="9">
        <f>'REV-REVCALC_CWS'!AS17</f>
        <v>362700</v>
      </c>
      <c r="AR7" s="9">
        <f>'REV-REVCALC_CWS'!AT17</f>
        <v>397800</v>
      </c>
      <c r="AS7" s="9">
        <f>'REV-REVCALC_CWS'!AU17</f>
        <v>327600</v>
      </c>
      <c r="AT7" s="9">
        <f>'REV-REVCALC_CWS'!AV17</f>
        <v>362700</v>
      </c>
      <c r="AU7" s="9">
        <f>'REV-REVCALC_CWS'!AW17</f>
        <v>292500</v>
      </c>
      <c r="AV7" s="9">
        <f>'REV-REVCALC_CWS'!AX17</f>
        <v>292500</v>
      </c>
      <c r="AW7" s="9">
        <f>'REV-REVCALC_CWS'!AY17</f>
        <v>292500</v>
      </c>
      <c r="AX7" s="9">
        <f>'REV-REVCALC_CWS'!AZ17</f>
        <v>181350</v>
      </c>
      <c r="AY7" s="9">
        <f>'REV-REVCALC_CWS'!BA17</f>
        <v>215325</v>
      </c>
      <c r="AZ7" s="9">
        <f>'REV-REVCALC_CWS'!BB17</f>
        <v>345825</v>
      </c>
      <c r="BA7" s="9">
        <f>'REV-REVCALC_CWS'!BC17</f>
        <v>384975</v>
      </c>
      <c r="BB7" s="9">
        <f>'REV-REVCALC_CWS'!BD17</f>
        <v>384975</v>
      </c>
      <c r="BC7" s="9">
        <f>'REV-REVCALC_CWS'!BE17</f>
        <v>430650</v>
      </c>
      <c r="BD7" s="9">
        <f>'REV-REVCALC_CWS'!BF17</f>
        <v>469800</v>
      </c>
      <c r="BE7" s="9">
        <f>'REV-REVCALC_CWS'!BG17</f>
        <v>384975</v>
      </c>
      <c r="BF7" s="9">
        <f>'REV-REVCALC_CWS'!BH17</f>
        <v>430650</v>
      </c>
      <c r="BG7" s="9">
        <f>'REV-REVCALC_CWS'!BI17</f>
        <v>345825</v>
      </c>
      <c r="BH7" s="9">
        <f>'REV-REVCALC_CWS'!BJ17</f>
        <v>345825</v>
      </c>
      <c r="BI7" s="9">
        <f>'REV-REVCALC_CWS'!BK17</f>
        <v>345825</v>
      </c>
      <c r="BJ7" s="9">
        <f>'REV-REVCALC_CWS'!BL17</f>
        <v>215325</v>
      </c>
    </row>
    <row r="8" spans="1:63" x14ac:dyDescent="0.15">
      <c r="B8" s="33" t="s">
        <v>369</v>
      </c>
      <c r="C8" s="9">
        <f>'REV-REVCALC_CWS'!E40</f>
        <v>0</v>
      </c>
      <c r="D8" s="9">
        <f>'REV-REVCALC_CWS'!F40</f>
        <v>0</v>
      </c>
      <c r="E8" s="9">
        <f>'REV-REVCALC_CWS'!G40</f>
        <v>0</v>
      </c>
      <c r="F8" s="9">
        <f>'REV-REVCALC_CWS'!H40</f>
        <v>0</v>
      </c>
      <c r="G8" s="9">
        <f>'REV-REVCALC_CWS'!I40</f>
        <v>0</v>
      </c>
      <c r="H8" s="9">
        <f>'REV-REVCALC_CWS'!J40</f>
        <v>0</v>
      </c>
      <c r="I8" s="9">
        <f>'REV-REVCALC_CWS'!K40</f>
        <v>0</v>
      </c>
      <c r="J8" s="9">
        <f>'REV-REVCALC_CWS'!L40</f>
        <v>0</v>
      </c>
      <c r="K8" s="9">
        <f>'REV-REVCALC_CWS'!M40</f>
        <v>0</v>
      </c>
      <c r="L8" s="9">
        <f>'REV-REVCALC_CWS'!N40</f>
        <v>0</v>
      </c>
      <c r="M8" s="9">
        <f>'REV-REVCALC_CWS'!O40</f>
        <v>0</v>
      </c>
      <c r="N8" s="9">
        <f>'REV-REVCALC_CWS'!P40</f>
        <v>0</v>
      </c>
      <c r="O8" s="9">
        <f>'REV-REVCALC_CWS'!Q40</f>
        <v>1687.5</v>
      </c>
      <c r="P8" s="9">
        <f>'REV-REVCALC_CWS'!R40</f>
        <v>2812.5</v>
      </c>
      <c r="Q8" s="9">
        <f>'REV-REVCALC_CWS'!S40</f>
        <v>3187.5</v>
      </c>
      <c r="R8" s="9">
        <f>'REV-REVCALC_CWS'!T40</f>
        <v>3187.5</v>
      </c>
      <c r="S8" s="9">
        <f>'REV-REVCALC_CWS'!U40</f>
        <v>3562.5</v>
      </c>
      <c r="T8" s="9">
        <f>'REV-REVCALC_CWS'!V40</f>
        <v>3937.5</v>
      </c>
      <c r="U8" s="9">
        <f>'REV-REVCALC_CWS'!W40</f>
        <v>3187.5</v>
      </c>
      <c r="V8" s="9">
        <f>'REV-REVCALC_CWS'!X40</f>
        <v>3562.5</v>
      </c>
      <c r="W8" s="9">
        <f>'REV-REVCALC_CWS'!Y40</f>
        <v>2812.5</v>
      </c>
      <c r="X8" s="9">
        <f>'REV-REVCALC_CWS'!Z40</f>
        <v>2812.5</v>
      </c>
      <c r="Y8" s="9">
        <f>'REV-REVCALC_CWS'!AA40</f>
        <v>2812.5</v>
      </c>
      <c r="Z8" s="9">
        <f>'REV-REVCALC_CWS'!AB40</f>
        <v>1687.5</v>
      </c>
      <c r="AA8" s="9">
        <f>'REV-REVCALC_CWS'!AC40</f>
        <v>2337.5</v>
      </c>
      <c r="AB8" s="9">
        <f>'REV-REVCALC_CWS'!AD40</f>
        <v>3825</v>
      </c>
      <c r="AC8" s="9">
        <f>'REV-REVCALC_CWS'!AE40</f>
        <v>4462.5</v>
      </c>
      <c r="AD8" s="9">
        <f>'REV-REVCALC_CWS'!AF40</f>
        <v>4462.5</v>
      </c>
      <c r="AE8" s="9">
        <f>'REV-REVCALC_CWS'!AG40</f>
        <v>4887.5</v>
      </c>
      <c r="AF8" s="9">
        <f>'REV-REVCALC_CWS'!AH40</f>
        <v>5312.5</v>
      </c>
      <c r="AG8" s="9">
        <f>'REV-REVCALC_CWS'!AI40</f>
        <v>4462.5</v>
      </c>
      <c r="AH8" s="9">
        <f>'REV-REVCALC_CWS'!AJ40</f>
        <v>4887.5</v>
      </c>
      <c r="AI8" s="9">
        <f>'REV-REVCALC_CWS'!AK40</f>
        <v>3825</v>
      </c>
      <c r="AJ8" s="9">
        <f>'REV-REVCALC_CWS'!AL40</f>
        <v>3825</v>
      </c>
      <c r="AK8" s="9">
        <f>'REV-REVCALC_CWS'!AM40</f>
        <v>3825</v>
      </c>
      <c r="AL8" s="9">
        <f>'REV-REVCALC_CWS'!AN40</f>
        <v>2337.5</v>
      </c>
      <c r="AM8" s="9">
        <f>'REV-REVCALC_CWS'!AO40</f>
        <v>1890</v>
      </c>
      <c r="AN8" s="9">
        <f>'REV-REVCALC_CWS'!AP40</f>
        <v>3150</v>
      </c>
      <c r="AO8" s="9">
        <f>'REV-REVCALC_CWS'!AQ40</f>
        <v>3465</v>
      </c>
      <c r="AP8" s="9">
        <f>'REV-REVCALC_CWS'!AR40</f>
        <v>3465</v>
      </c>
      <c r="AQ8" s="9">
        <f>'REV-REVCALC_CWS'!AS40</f>
        <v>3780</v>
      </c>
      <c r="AR8" s="9">
        <f>'REV-REVCALC_CWS'!AT40</f>
        <v>4095</v>
      </c>
      <c r="AS8" s="9">
        <f>'REV-REVCALC_CWS'!AU40</f>
        <v>3465</v>
      </c>
      <c r="AT8" s="9">
        <f>'REV-REVCALC_CWS'!AV40</f>
        <v>3780</v>
      </c>
      <c r="AU8" s="9">
        <f>'REV-REVCALC_CWS'!AW40</f>
        <v>3150</v>
      </c>
      <c r="AV8" s="9">
        <f>'REV-REVCALC_CWS'!AX40</f>
        <v>3150</v>
      </c>
      <c r="AW8" s="9">
        <f>'REV-REVCALC_CWS'!AY40</f>
        <v>3150</v>
      </c>
      <c r="AX8" s="9">
        <f>'REV-REVCALC_CWS'!AZ40</f>
        <v>1890</v>
      </c>
      <c r="AY8" s="9">
        <f>'REV-REVCALC_CWS'!BA40</f>
        <v>945</v>
      </c>
      <c r="AZ8" s="9">
        <f>'REV-REVCALC_CWS'!BB40</f>
        <v>1575</v>
      </c>
      <c r="BA8" s="9">
        <f>'REV-REVCALC_CWS'!BC40</f>
        <v>1575</v>
      </c>
      <c r="BB8" s="9">
        <f>'REV-REVCALC_CWS'!BD40</f>
        <v>1575</v>
      </c>
      <c r="BC8" s="9">
        <f>'REV-REVCALC_CWS'!BE40</f>
        <v>1890</v>
      </c>
      <c r="BD8" s="9">
        <f>'REV-REVCALC_CWS'!BF40</f>
        <v>2205</v>
      </c>
      <c r="BE8" s="9">
        <f>'REV-REVCALC_CWS'!BG40</f>
        <v>1575</v>
      </c>
      <c r="BF8" s="9">
        <f>'REV-REVCALC_CWS'!BH40</f>
        <v>1890</v>
      </c>
      <c r="BG8" s="9">
        <f>'REV-REVCALC_CWS'!BI40</f>
        <v>1575</v>
      </c>
      <c r="BH8" s="9">
        <f>'REV-REVCALC_CWS'!BJ40</f>
        <v>1575</v>
      </c>
      <c r="BI8" s="9">
        <f>'REV-REVCALC_CWS'!BK40</f>
        <v>1575</v>
      </c>
      <c r="BJ8" s="9">
        <f>'REV-REVCALC_CWS'!BL40</f>
        <v>945</v>
      </c>
    </row>
    <row r="9" spans="1:63" x14ac:dyDescent="0.15">
      <c r="B9" s="33" t="s">
        <v>370</v>
      </c>
      <c r="C9" s="9">
        <f>'REV-REVCALC_CWS'!E41</f>
        <v>0</v>
      </c>
      <c r="D9" s="9">
        <f>'REV-REVCALC_CWS'!F41</f>
        <v>0</v>
      </c>
      <c r="E9" s="9">
        <f>'REV-REVCALC_CWS'!G41</f>
        <v>0</v>
      </c>
      <c r="F9" s="9">
        <f>'REV-REVCALC_CWS'!H41</f>
        <v>0</v>
      </c>
      <c r="G9" s="9">
        <f>'REV-REVCALC_CWS'!I41</f>
        <v>0</v>
      </c>
      <c r="H9" s="9">
        <f>'REV-REVCALC_CWS'!J41</f>
        <v>0</v>
      </c>
      <c r="I9" s="9">
        <f>'REV-REVCALC_CWS'!K41</f>
        <v>0</v>
      </c>
      <c r="J9" s="9">
        <f>'REV-REVCALC_CWS'!L41</f>
        <v>0</v>
      </c>
      <c r="K9" s="9">
        <f>'REV-REVCALC_CWS'!M41</f>
        <v>0</v>
      </c>
      <c r="L9" s="9">
        <f>'REV-REVCALC_CWS'!N41</f>
        <v>0</v>
      </c>
      <c r="M9" s="9">
        <f>'REV-REVCALC_CWS'!O41</f>
        <v>0</v>
      </c>
      <c r="N9" s="9">
        <f>'REV-REVCALC_CWS'!P41</f>
        <v>0</v>
      </c>
      <c r="O9" s="9">
        <f>'REV-REVCALC_CWS'!Q41</f>
        <v>225</v>
      </c>
      <c r="P9" s="9">
        <f>'REV-REVCALC_CWS'!R41</f>
        <v>375</v>
      </c>
      <c r="Q9" s="9">
        <f>'REV-REVCALC_CWS'!S41</f>
        <v>425</v>
      </c>
      <c r="R9" s="9">
        <f>'REV-REVCALC_CWS'!T41</f>
        <v>500</v>
      </c>
      <c r="S9" s="9">
        <f>'REV-REVCALC_CWS'!U41</f>
        <v>575</v>
      </c>
      <c r="T9" s="9">
        <f>'REV-REVCALC_CWS'!V41</f>
        <v>650</v>
      </c>
      <c r="U9" s="9">
        <f>'REV-REVCALC_CWS'!W41</f>
        <v>500</v>
      </c>
      <c r="V9" s="9">
        <f>'REV-REVCALC_CWS'!X41</f>
        <v>575</v>
      </c>
      <c r="W9" s="9">
        <f>'REV-REVCALC_CWS'!Y41</f>
        <v>450</v>
      </c>
      <c r="X9" s="9">
        <f>'REV-REVCALC_CWS'!Z41</f>
        <v>450</v>
      </c>
      <c r="Y9" s="9">
        <f>'REV-REVCALC_CWS'!AA41</f>
        <v>450</v>
      </c>
      <c r="Z9" s="9">
        <f>'REV-REVCALC_CWS'!AB41</f>
        <v>250</v>
      </c>
      <c r="AA9" s="9">
        <f>'REV-REVCALC_CWS'!AC41</f>
        <v>500</v>
      </c>
      <c r="AB9" s="9">
        <f>'REV-REVCALC_CWS'!AD41</f>
        <v>825</v>
      </c>
      <c r="AC9" s="9">
        <f>'REV-REVCALC_CWS'!AE41</f>
        <v>950</v>
      </c>
      <c r="AD9" s="9">
        <f>'REV-REVCALC_CWS'!AF41</f>
        <v>1025</v>
      </c>
      <c r="AE9" s="9">
        <f>'REV-REVCALC_CWS'!AG41</f>
        <v>1150</v>
      </c>
      <c r="AF9" s="9">
        <f>'REV-REVCALC_CWS'!AH41</f>
        <v>1275</v>
      </c>
      <c r="AG9" s="9">
        <f>'REV-REVCALC_CWS'!AI41</f>
        <v>1025</v>
      </c>
      <c r="AH9" s="9">
        <f>'REV-REVCALC_CWS'!AJ41</f>
        <v>1150</v>
      </c>
      <c r="AI9" s="9">
        <f>'REV-REVCALC_CWS'!AK41</f>
        <v>900</v>
      </c>
      <c r="AJ9" s="9">
        <f>'REV-REVCALC_CWS'!AL41</f>
        <v>900</v>
      </c>
      <c r="AK9" s="9">
        <f>'REV-REVCALC_CWS'!AM41</f>
        <v>900</v>
      </c>
      <c r="AL9" s="9">
        <f>'REV-REVCALC_CWS'!AN41</f>
        <v>525</v>
      </c>
      <c r="AM9" s="9">
        <f>'REV-REVCALC_CWS'!AO41</f>
        <v>910</v>
      </c>
      <c r="AN9" s="9">
        <f>'REV-REVCALC_CWS'!AP41</f>
        <v>1505</v>
      </c>
      <c r="AO9" s="9">
        <f>'REV-REVCALC_CWS'!AQ41</f>
        <v>1715</v>
      </c>
      <c r="AP9" s="9">
        <f>'REV-REVCALC_CWS'!AR41</f>
        <v>1820</v>
      </c>
      <c r="AQ9" s="9">
        <f>'REV-REVCALC_CWS'!AS41</f>
        <v>2030</v>
      </c>
      <c r="AR9" s="9">
        <f>'REV-REVCALC_CWS'!AT41</f>
        <v>2240</v>
      </c>
      <c r="AS9" s="9">
        <f>'REV-REVCALC_CWS'!AU41</f>
        <v>1820</v>
      </c>
      <c r="AT9" s="9">
        <f>'REV-REVCALC_CWS'!AV41</f>
        <v>2030</v>
      </c>
      <c r="AU9" s="9">
        <f>'REV-REVCALC_CWS'!AW41</f>
        <v>1610</v>
      </c>
      <c r="AV9" s="9">
        <f>'REV-REVCALC_CWS'!AX41</f>
        <v>1610</v>
      </c>
      <c r="AW9" s="9">
        <f>'REV-REVCALC_CWS'!AY41</f>
        <v>1610</v>
      </c>
      <c r="AX9" s="9">
        <f>'REV-REVCALC_CWS'!AZ41</f>
        <v>945</v>
      </c>
      <c r="AY9" s="9">
        <f>'REV-REVCALC_CWS'!BA41</f>
        <v>1015</v>
      </c>
      <c r="AZ9" s="9">
        <f>'REV-REVCALC_CWS'!BB41</f>
        <v>1680</v>
      </c>
      <c r="BA9" s="9">
        <f>'REV-REVCALC_CWS'!BC41</f>
        <v>1890</v>
      </c>
      <c r="BB9" s="9">
        <f>'REV-REVCALC_CWS'!BD41</f>
        <v>1995</v>
      </c>
      <c r="BC9" s="9">
        <f>'REV-REVCALC_CWS'!BE41</f>
        <v>2240</v>
      </c>
      <c r="BD9" s="9">
        <f>'REV-REVCALC_CWS'!BF41</f>
        <v>2485</v>
      </c>
      <c r="BE9" s="9">
        <f>'REV-REVCALC_CWS'!BG41</f>
        <v>1995</v>
      </c>
      <c r="BF9" s="9">
        <f>'REV-REVCALC_CWS'!BH41</f>
        <v>2240</v>
      </c>
      <c r="BG9" s="9">
        <f>'REV-REVCALC_CWS'!BI41</f>
        <v>1785</v>
      </c>
      <c r="BH9" s="9">
        <f>'REV-REVCALC_CWS'!BJ41</f>
        <v>1785</v>
      </c>
      <c r="BI9" s="9">
        <f>'REV-REVCALC_CWS'!BK41</f>
        <v>1785</v>
      </c>
      <c r="BJ9" s="9">
        <f>'REV-REVCALC_CWS'!BL41</f>
        <v>1050</v>
      </c>
    </row>
    <row r="10" spans="1:63" x14ac:dyDescent="0.15">
      <c r="B10" s="33" t="s">
        <v>1092</v>
      </c>
      <c r="C10" s="9">
        <f>'REV-REVCALC_CWS'!E44</f>
        <v>0</v>
      </c>
      <c r="D10" s="9">
        <f>'REV-REVCALC_CWS'!F44</f>
        <v>0</v>
      </c>
      <c r="E10" s="9">
        <f>'REV-REVCALC_CWS'!G44</f>
        <v>0</v>
      </c>
      <c r="F10" s="9">
        <f>'REV-REVCALC_CWS'!H44</f>
        <v>5000</v>
      </c>
      <c r="G10" s="9">
        <f>'REV-REVCALC_CWS'!I44</f>
        <v>5000</v>
      </c>
      <c r="H10" s="9">
        <f>'REV-REVCALC_CWS'!J44</f>
        <v>5000</v>
      </c>
      <c r="I10" s="9">
        <f>'REV-REVCALC_CWS'!K44</f>
        <v>5000</v>
      </c>
      <c r="J10" s="9">
        <f>'REV-REVCALC_CWS'!L44</f>
        <v>5000</v>
      </c>
      <c r="K10" s="9">
        <f>'REV-REVCALC_CWS'!M44</f>
        <v>2500</v>
      </c>
      <c r="L10" s="9">
        <f>'REV-REVCALC_CWS'!N44</f>
        <v>2500</v>
      </c>
      <c r="M10" s="9">
        <f>'REV-REVCALC_CWS'!O44</f>
        <v>2500</v>
      </c>
      <c r="N10" s="9">
        <f>'REV-REVCALC_CWS'!P44</f>
        <v>2500</v>
      </c>
      <c r="O10" s="9">
        <f>'REV-REVCALC_CWS'!Q44</f>
        <v>175</v>
      </c>
      <c r="P10" s="9">
        <f>'REV-REVCALC_CWS'!R44</f>
        <v>275</v>
      </c>
      <c r="Q10" s="9">
        <f>'REV-REVCALC_CWS'!S44</f>
        <v>300</v>
      </c>
      <c r="R10" s="9">
        <f>'REV-REVCALC_CWS'!T44</f>
        <v>300</v>
      </c>
      <c r="S10" s="9">
        <f>'REV-REVCALC_CWS'!U44</f>
        <v>325</v>
      </c>
      <c r="T10" s="9">
        <f>'REV-REVCALC_CWS'!V44</f>
        <v>350</v>
      </c>
      <c r="U10" s="9">
        <f>'REV-REVCALC_CWS'!W44</f>
        <v>300</v>
      </c>
      <c r="V10" s="9">
        <f>'REV-REVCALC_CWS'!X44</f>
        <v>325</v>
      </c>
      <c r="W10" s="9">
        <f>'REV-REVCALC_CWS'!Y44</f>
        <v>275</v>
      </c>
      <c r="X10" s="9">
        <f>'REV-REVCALC_CWS'!Z44</f>
        <v>275</v>
      </c>
      <c r="Y10" s="9">
        <f>'REV-REVCALC_CWS'!AA44</f>
        <v>275</v>
      </c>
      <c r="Z10" s="9">
        <f>'REV-REVCALC_CWS'!AB44</f>
        <v>175</v>
      </c>
      <c r="AA10" s="9">
        <f>'REV-REVCALC_CWS'!AC44</f>
        <v>450</v>
      </c>
      <c r="AB10" s="9">
        <f>'REV-REVCALC_CWS'!AD44</f>
        <v>725</v>
      </c>
      <c r="AC10" s="9">
        <f>'REV-REVCALC_CWS'!AE44</f>
        <v>800</v>
      </c>
      <c r="AD10" s="9">
        <f>'REV-REVCALC_CWS'!AF44</f>
        <v>800</v>
      </c>
      <c r="AE10" s="9">
        <f>'REV-REVCALC_CWS'!AG44</f>
        <v>875</v>
      </c>
      <c r="AF10" s="9">
        <f>'REV-REVCALC_CWS'!AH44</f>
        <v>975</v>
      </c>
      <c r="AG10" s="9">
        <f>'REV-REVCALC_CWS'!AI44</f>
        <v>800</v>
      </c>
      <c r="AH10" s="9">
        <f>'REV-REVCALC_CWS'!AJ44</f>
        <v>875</v>
      </c>
      <c r="AI10" s="9">
        <f>'REV-REVCALC_CWS'!AK44</f>
        <v>725</v>
      </c>
      <c r="AJ10" s="9">
        <f>'REV-REVCALC_CWS'!AL44</f>
        <v>725</v>
      </c>
      <c r="AK10" s="9">
        <f>'REV-REVCALC_CWS'!AM44</f>
        <v>725</v>
      </c>
      <c r="AL10" s="9">
        <f>'REV-REVCALC_CWS'!AN44</f>
        <v>450</v>
      </c>
      <c r="AM10" s="9">
        <f>'REV-REVCALC_CWS'!AO44</f>
        <v>625</v>
      </c>
      <c r="AN10" s="9">
        <f>'REV-REVCALC_CWS'!AP44</f>
        <v>1000</v>
      </c>
      <c r="AO10" s="9">
        <f>'REV-REVCALC_CWS'!AQ44</f>
        <v>1125</v>
      </c>
      <c r="AP10" s="9">
        <f>'REV-REVCALC_CWS'!AR44</f>
        <v>1125</v>
      </c>
      <c r="AQ10" s="9">
        <f>'REV-REVCALC_CWS'!AS44</f>
        <v>1250</v>
      </c>
      <c r="AR10" s="9">
        <f>'REV-REVCALC_CWS'!AT44</f>
        <v>1375</v>
      </c>
      <c r="AS10" s="9">
        <f>'REV-REVCALC_CWS'!AU44</f>
        <v>1125</v>
      </c>
      <c r="AT10" s="9">
        <f>'REV-REVCALC_CWS'!AV44</f>
        <v>1250</v>
      </c>
      <c r="AU10" s="9">
        <f>'REV-REVCALC_CWS'!AW44</f>
        <v>1000</v>
      </c>
      <c r="AV10" s="9">
        <f>'REV-REVCALC_CWS'!AX44</f>
        <v>1000</v>
      </c>
      <c r="AW10" s="9">
        <f>'REV-REVCALC_CWS'!AY44</f>
        <v>1000</v>
      </c>
      <c r="AX10" s="9">
        <f>'REV-REVCALC_CWS'!AZ44</f>
        <v>625</v>
      </c>
      <c r="AY10" s="9">
        <f>'REV-REVCALC_CWS'!BA44</f>
        <v>750</v>
      </c>
      <c r="AZ10" s="9">
        <f>'REV-REVCALC_CWS'!BB44</f>
        <v>1200</v>
      </c>
      <c r="BA10" s="9">
        <f>'REV-REVCALC_CWS'!BC44</f>
        <v>1350</v>
      </c>
      <c r="BB10" s="9">
        <f>'REV-REVCALC_CWS'!BD44</f>
        <v>1350</v>
      </c>
      <c r="BC10" s="9">
        <f>'REV-REVCALC_CWS'!BE44</f>
        <v>1500</v>
      </c>
      <c r="BD10" s="9">
        <f>'REV-REVCALC_CWS'!BF44</f>
        <v>1625</v>
      </c>
      <c r="BE10" s="9">
        <f>'REV-REVCALC_CWS'!BG44</f>
        <v>1350</v>
      </c>
      <c r="BF10" s="9">
        <f>'REV-REVCALC_CWS'!BH44</f>
        <v>1500</v>
      </c>
      <c r="BG10" s="9">
        <f>'REV-REVCALC_CWS'!BI44</f>
        <v>1200</v>
      </c>
      <c r="BH10" s="9">
        <f>'REV-REVCALC_CWS'!BJ44</f>
        <v>1200</v>
      </c>
      <c r="BI10" s="9">
        <f>'REV-REVCALC_CWS'!BK44</f>
        <v>1200</v>
      </c>
      <c r="BJ10" s="9">
        <f>'REV-REVCALC_CWS'!BL44</f>
        <v>750</v>
      </c>
    </row>
    <row r="11" spans="1:63" x14ac:dyDescent="0.15">
      <c r="B11" s="33" t="s">
        <v>372</v>
      </c>
      <c r="C11" s="9">
        <f>'REV-REVCALC_CWS'!E45</f>
        <v>0</v>
      </c>
      <c r="D11" s="9">
        <f>'REV-REVCALC_CWS'!F45</f>
        <v>0</v>
      </c>
      <c r="E11" s="9">
        <f>'REV-REVCALC_CWS'!G45</f>
        <v>0</v>
      </c>
      <c r="F11" s="9">
        <f>'REV-REVCALC_CWS'!H45</f>
        <v>0</v>
      </c>
      <c r="G11" s="9">
        <f>'REV-REVCALC_CWS'!I45</f>
        <v>0</v>
      </c>
      <c r="H11" s="9">
        <f>'REV-REVCALC_CWS'!J45</f>
        <v>0</v>
      </c>
      <c r="I11" s="9">
        <f>'REV-REVCALC_CWS'!K45</f>
        <v>0</v>
      </c>
      <c r="J11" s="9">
        <f>'REV-REVCALC_CWS'!L45</f>
        <v>0</v>
      </c>
      <c r="K11" s="9">
        <f>'REV-REVCALC_CWS'!M45</f>
        <v>0</v>
      </c>
      <c r="L11" s="9">
        <f>'REV-REVCALC_CWS'!N45</f>
        <v>0</v>
      </c>
      <c r="M11" s="9">
        <f>'REV-REVCALC_CWS'!O45</f>
        <v>0</v>
      </c>
      <c r="N11" s="9">
        <f>'REV-REVCALC_CWS'!P45</f>
        <v>0</v>
      </c>
      <c r="O11" s="9">
        <f>'REV-REVCALC_CWS'!Q45</f>
        <v>1181.25</v>
      </c>
      <c r="P11" s="9">
        <f>'REV-REVCALC_CWS'!R45</f>
        <v>1856.25</v>
      </c>
      <c r="Q11" s="9">
        <f>'REV-REVCALC_CWS'!S45</f>
        <v>2025</v>
      </c>
      <c r="R11" s="9">
        <f>'REV-REVCALC_CWS'!T45</f>
        <v>2362.5</v>
      </c>
      <c r="S11" s="9">
        <f>'REV-REVCALC_CWS'!U45</f>
        <v>2531.25</v>
      </c>
      <c r="T11" s="9">
        <f>'REV-REVCALC_CWS'!V45</f>
        <v>2700</v>
      </c>
      <c r="U11" s="9">
        <f>'REV-REVCALC_CWS'!W45</f>
        <v>2362.5</v>
      </c>
      <c r="V11" s="9">
        <f>'REV-REVCALC_CWS'!X45</f>
        <v>2531.25</v>
      </c>
      <c r="W11" s="9">
        <f>'REV-REVCALC_CWS'!Y45</f>
        <v>2025</v>
      </c>
      <c r="X11" s="9">
        <f>'REV-REVCALC_CWS'!Z45</f>
        <v>2025</v>
      </c>
      <c r="Y11" s="9">
        <f>'REV-REVCALC_CWS'!AA45</f>
        <v>2025</v>
      </c>
      <c r="Z11" s="9">
        <f>'REV-REVCALC_CWS'!AB45</f>
        <v>1350</v>
      </c>
      <c r="AA11" s="9">
        <f>'REV-REVCALC_CWS'!AC45</f>
        <v>4781.25</v>
      </c>
      <c r="AB11" s="9">
        <f>'REV-REVCALC_CWS'!AD45</f>
        <v>7650</v>
      </c>
      <c r="AC11" s="9">
        <f>'REV-REVCALC_CWS'!AE45</f>
        <v>8415</v>
      </c>
      <c r="AD11" s="9">
        <f>'REV-REVCALC_CWS'!AF45</f>
        <v>8797.5</v>
      </c>
      <c r="AE11" s="9">
        <f>'REV-REVCALC_CWS'!AG45</f>
        <v>9562.5</v>
      </c>
      <c r="AF11" s="9">
        <f>'REV-REVCALC_CWS'!AH45</f>
        <v>10518.75</v>
      </c>
      <c r="AG11" s="9">
        <f>'REV-REVCALC_CWS'!AI45</f>
        <v>8797.5</v>
      </c>
      <c r="AH11" s="9">
        <f>'REV-REVCALC_CWS'!AJ45</f>
        <v>9562.5</v>
      </c>
      <c r="AI11" s="9">
        <f>'REV-REVCALC_CWS'!AK45</f>
        <v>7841.25</v>
      </c>
      <c r="AJ11" s="9">
        <f>'REV-REVCALC_CWS'!AL45</f>
        <v>7841.25</v>
      </c>
      <c r="AK11" s="9">
        <f>'REV-REVCALC_CWS'!AM45</f>
        <v>7841.25</v>
      </c>
      <c r="AL11" s="9">
        <f>'REV-REVCALC_CWS'!AN45</f>
        <v>4972.5</v>
      </c>
      <c r="AM11" s="9">
        <f>'REV-REVCALC_CWS'!AO45</f>
        <v>10125</v>
      </c>
      <c r="AN11" s="9">
        <f>'REV-REVCALC_CWS'!AP45</f>
        <v>16200</v>
      </c>
      <c r="AO11" s="9">
        <f>'REV-REVCALC_CWS'!AQ45</f>
        <v>18022.5</v>
      </c>
      <c r="AP11" s="9">
        <f>'REV-REVCALC_CWS'!AR45</f>
        <v>18427.5</v>
      </c>
      <c r="AQ11" s="9">
        <f>'REV-REVCALC_CWS'!AS45</f>
        <v>20250</v>
      </c>
      <c r="AR11" s="9">
        <f>'REV-REVCALC_CWS'!AT45</f>
        <v>22275</v>
      </c>
      <c r="AS11" s="9">
        <f>'REV-REVCALC_CWS'!AU45</f>
        <v>18427.5</v>
      </c>
      <c r="AT11" s="9">
        <f>'REV-REVCALC_CWS'!AV45</f>
        <v>20250</v>
      </c>
      <c r="AU11" s="9">
        <f>'REV-REVCALC_CWS'!AW45</f>
        <v>16402.5</v>
      </c>
      <c r="AV11" s="9">
        <f>'REV-REVCALC_CWS'!AX45</f>
        <v>16402.5</v>
      </c>
      <c r="AW11" s="9">
        <f>'REV-REVCALC_CWS'!AY45</f>
        <v>16402.5</v>
      </c>
      <c r="AX11" s="9">
        <f>'REV-REVCALC_CWS'!AZ45</f>
        <v>10327.5</v>
      </c>
      <c r="AY11" s="9">
        <f>'REV-REVCALC_CWS'!BA45</f>
        <v>16200</v>
      </c>
      <c r="AZ11" s="9">
        <f>'REV-REVCALC_CWS'!BB45</f>
        <v>25920</v>
      </c>
      <c r="BA11" s="9">
        <f>'REV-REVCALC_CWS'!BC45</f>
        <v>28957.5</v>
      </c>
      <c r="BB11" s="9">
        <f>'REV-REVCALC_CWS'!BD45</f>
        <v>29362.5</v>
      </c>
      <c r="BC11" s="9">
        <f>'REV-REVCALC_CWS'!BE45</f>
        <v>32400</v>
      </c>
      <c r="BD11" s="9">
        <f>'REV-REVCALC_CWS'!BF45</f>
        <v>35437.5</v>
      </c>
      <c r="BE11" s="9">
        <f>'REV-REVCALC_CWS'!BG45</f>
        <v>29362.5</v>
      </c>
      <c r="BF11" s="9">
        <f>'REV-REVCALC_CWS'!BH45</f>
        <v>32400</v>
      </c>
      <c r="BG11" s="9">
        <f>'REV-REVCALC_CWS'!BI45</f>
        <v>26122.5</v>
      </c>
      <c r="BH11" s="9">
        <f>'REV-REVCALC_CWS'!BJ45</f>
        <v>26122.5</v>
      </c>
      <c r="BI11" s="9">
        <f>'REV-REVCALC_CWS'!BK45</f>
        <v>26122.5</v>
      </c>
      <c r="BJ11" s="9">
        <f>'REV-REVCALC_CWS'!BL45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437000</v>
      </c>
      <c r="S12" s="9">
        <f t="shared" si="0"/>
        <v>482193.75</v>
      </c>
      <c r="T12" s="9">
        <f t="shared" si="0"/>
        <v>527387.5</v>
      </c>
      <c r="U12" s="9">
        <f t="shared" si="0"/>
        <v>437000</v>
      </c>
      <c r="V12" s="9">
        <f t="shared" si="0"/>
        <v>482193.75</v>
      </c>
      <c r="W12" s="9">
        <f t="shared" si="0"/>
        <v>391662.5</v>
      </c>
      <c r="X12" s="9">
        <f t="shared" si="0"/>
        <v>391662.5</v>
      </c>
      <c r="Y12" s="9">
        <f t="shared" si="0"/>
        <v>391662.5</v>
      </c>
      <c r="Z12" s="9">
        <f t="shared" si="0"/>
        <v>241062.5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285385</v>
      </c>
      <c r="AE12" s="9">
        <f t="shared" si="0"/>
        <v>312275</v>
      </c>
      <c r="AF12" s="9">
        <f t="shared" si="0"/>
        <v>344481.25</v>
      </c>
      <c r="AG12" s="9">
        <f t="shared" si="0"/>
        <v>285385</v>
      </c>
      <c r="AH12" s="9">
        <f t="shared" si="0"/>
        <v>312275</v>
      </c>
      <c r="AI12" s="9">
        <f t="shared" si="0"/>
        <v>252991.25</v>
      </c>
      <c r="AJ12" s="9">
        <f t="shared" si="0"/>
        <v>252991.25</v>
      </c>
      <c r="AK12" s="9">
        <f t="shared" si="0"/>
        <v>252991.25</v>
      </c>
      <c r="AL12" s="9">
        <f t="shared" si="0"/>
        <v>156185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352437.5</v>
      </c>
      <c r="AQ12" s="9">
        <f t="shared" si="0"/>
        <v>390010</v>
      </c>
      <c r="AR12" s="9">
        <f t="shared" si="0"/>
        <v>427785</v>
      </c>
      <c r="AS12" s="9">
        <f t="shared" si="0"/>
        <v>352437.5</v>
      </c>
      <c r="AT12" s="9">
        <f t="shared" si="0"/>
        <v>390010</v>
      </c>
      <c r="AU12" s="9">
        <f t="shared" si="0"/>
        <v>314662.5</v>
      </c>
      <c r="AV12" s="9">
        <f t="shared" si="0"/>
        <v>314662.5</v>
      </c>
      <c r="AW12" s="9">
        <f t="shared" si="0"/>
        <v>314662.5</v>
      </c>
      <c r="AX12" s="9">
        <f t="shared" si="0"/>
        <v>195137.5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419257.5</v>
      </c>
      <c r="BC12" s="9">
        <f t="shared" si="0"/>
        <v>468680</v>
      </c>
      <c r="BD12" s="9">
        <f t="shared" si="0"/>
        <v>511552.5</v>
      </c>
      <c r="BE12" s="9">
        <f t="shared" si="0"/>
        <v>419257.5</v>
      </c>
      <c r="BF12" s="9">
        <f t="shared" si="0"/>
        <v>468680</v>
      </c>
      <c r="BG12" s="9">
        <f t="shared" si="0"/>
        <v>376507.5</v>
      </c>
      <c r="BH12" s="9">
        <f t="shared" si="0"/>
        <v>376507.5</v>
      </c>
      <c r="BI12" s="9">
        <f t="shared" si="0"/>
        <v>376507.5</v>
      </c>
      <c r="BJ12" s="9">
        <f t="shared" si="0"/>
        <v>234472.5</v>
      </c>
      <c r="BK12" s="66">
        <f>SUM(C12:BJ12)</f>
        <v>17332213.75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4850700</v>
      </c>
      <c r="AL13" s="38">
        <f>SUM(AA7:AL11)</f>
        <v>3148581.25</v>
      </c>
      <c r="AX13" s="38">
        <f>SUM(AM7:AX11)</f>
        <v>3912987.5</v>
      </c>
      <c r="BJ13" s="38">
        <f>SUM(AY7:BJ11)</f>
        <v>4680605</v>
      </c>
      <c r="BK13" s="65">
        <f>SUM(C13:BJ13)</f>
        <v>17332213.75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107850</v>
      </c>
      <c r="S20" s="9">
        <f>'FIN-P&amp;L_CWS'!U129</f>
        <v>118993.75</v>
      </c>
      <c r="T20" s="9">
        <f>'FIN-P&amp;L_CWS'!V129</f>
        <v>130137.5</v>
      </c>
      <c r="U20" s="9">
        <f>'FIN-P&amp;L_CWS'!W129</f>
        <v>107850</v>
      </c>
      <c r="V20" s="9">
        <f>'FIN-P&amp;L_CWS'!X129</f>
        <v>118993.75</v>
      </c>
      <c r="W20" s="9">
        <f>'FIN-P&amp;L_CWS'!Y129</f>
        <v>96562.5</v>
      </c>
      <c r="X20" s="9">
        <f>'FIN-P&amp;L_CWS'!Z129</f>
        <v>96562.5</v>
      </c>
      <c r="Y20" s="9">
        <f>'FIN-P&amp;L_CWS'!AA129</f>
        <v>96562.5</v>
      </c>
      <c r="Z20" s="9">
        <f>'FIN-P&amp;L_CWS'!AB129</f>
        <v>59462.5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-261840</v>
      </c>
      <c r="AE20" s="9">
        <f>'FIN-P&amp;L_CWS'!AG129</f>
        <v>-286575</v>
      </c>
      <c r="AF20" s="9">
        <f>'FIN-P&amp;L_CWS'!AH129</f>
        <v>-316318.75</v>
      </c>
      <c r="AG20" s="9">
        <f>'FIN-P&amp;L_CWS'!AI129</f>
        <v>-261840</v>
      </c>
      <c r="AH20" s="9">
        <f>'FIN-P&amp;L_CWS'!AJ129</f>
        <v>-286575</v>
      </c>
      <c r="AI20" s="9">
        <f>'FIN-P&amp;L_CWS'!AK129</f>
        <v>-232283.75</v>
      </c>
      <c r="AJ20" s="9">
        <f>'FIN-P&amp;L_CWS'!AL129</f>
        <v>-232283.75</v>
      </c>
      <c r="AK20" s="9">
        <f>'FIN-P&amp;L_CWS'!AM129</f>
        <v>-232283.75</v>
      </c>
      <c r="AL20" s="9">
        <f>'FIN-P&amp;L_CWS'!AN129</f>
        <v>-143240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-174718.5</v>
      </c>
      <c r="AQ20" s="9">
        <f>'FIN-P&amp;L_CWS'!AS129</f>
        <v>-193627</v>
      </c>
      <c r="AR20" s="9">
        <f>'FIN-P&amp;L_CWS'!AT129</f>
        <v>-212333</v>
      </c>
      <c r="AS20" s="9">
        <f>'FIN-P&amp;L_CWS'!AU129</f>
        <v>-174718.5</v>
      </c>
      <c r="AT20" s="9">
        <f>'FIN-P&amp;L_CWS'!AV129</f>
        <v>-193627</v>
      </c>
      <c r="AU20" s="9">
        <f>'FIN-P&amp;L_CWS'!AW129</f>
        <v>-156012.5</v>
      </c>
      <c r="AV20" s="9">
        <f>'FIN-P&amp;L_CWS'!AX129</f>
        <v>-156012.5</v>
      </c>
      <c r="AW20" s="9">
        <f>'FIN-P&amp;L_CWS'!AY129</f>
        <v>-156012.5</v>
      </c>
      <c r="AX20" s="9">
        <f>'FIN-P&amp;L_CWS'!AZ129</f>
        <v>-96681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-45326.200000000012</v>
      </c>
      <c r="BC20" s="9">
        <f>'FIN-P&amp;L_CWS'!BE129</f>
        <v>-51023.799999999988</v>
      </c>
      <c r="BD20" s="9">
        <f>'FIN-P&amp;L_CWS'!BF129</f>
        <v>-55397.099999999977</v>
      </c>
      <c r="BE20" s="9">
        <f>'FIN-P&amp;L_CWS'!BG129</f>
        <v>-45326.200000000012</v>
      </c>
      <c r="BF20" s="9">
        <f>'FIN-P&amp;L_CWS'!BH129</f>
        <v>-51023.799999999988</v>
      </c>
      <c r="BG20" s="9">
        <f>'FIN-P&amp;L_CWS'!BI129</f>
        <v>-40830.399999999965</v>
      </c>
      <c r="BH20" s="9">
        <f>'FIN-P&amp;L_CWS'!BJ129</f>
        <v>-40830.399999999965</v>
      </c>
      <c r="BI20" s="9">
        <f>'FIN-P&amp;L_CWS'!BK129</f>
        <v>-40830.399999999965</v>
      </c>
      <c r="BJ20" s="9">
        <f>'FIN-P&amp;L_CWS'!BL129</f>
        <v>-25379.399999999994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9363380.8666666653</v>
      </c>
      <c r="G21" s="9">
        <f>'FIN-P&amp;L_CWS'!I205</f>
        <v>9399435.166666666</v>
      </c>
      <c r="H21" s="9">
        <f>'FIN-P&amp;L_CWS'!J205</f>
        <v>9400884.4666666668</v>
      </c>
      <c r="I21" s="9">
        <f>'FIN-P&amp;L_CWS'!K205</f>
        <v>9432920.8666666653</v>
      </c>
      <c r="J21" s="9">
        <f>'FIN-P&amp;L_CWS'!L205</f>
        <v>9400995.166666666</v>
      </c>
      <c r="K21" s="9">
        <f>'FIN-P&amp;L_CWS'!M205</f>
        <v>9394556.5666666664</v>
      </c>
      <c r="L21" s="9">
        <f>'FIN-P&amp;L_CWS'!N205</f>
        <v>9382421.5666666664</v>
      </c>
      <c r="M21" s="9">
        <f>'FIN-P&amp;L_CWS'!O205</f>
        <v>9368446.5666666664</v>
      </c>
      <c r="N21" s="9">
        <f>'FIN-P&amp;L_CWS'!P205</f>
        <v>9367555.0666666664</v>
      </c>
      <c r="O21" s="9" t="e">
        <f>'FIN-P&amp;L_CWS'!Q205</f>
        <v>#VALUE!</v>
      </c>
      <c r="P21" s="9" t="e">
        <f>'FIN-P&amp;L_CWS'!R205</f>
        <v>#VALUE!</v>
      </c>
      <c r="Q21" s="9" t="e">
        <f>'FIN-P&amp;L_CWS'!S205</f>
        <v>#VALUE!</v>
      </c>
      <c r="R21" s="9" t="e">
        <f>'FIN-P&amp;L_CWS'!T205</f>
        <v>#VALUE!</v>
      </c>
      <c r="S21" s="9" t="e">
        <f>'FIN-P&amp;L_CWS'!U205</f>
        <v>#VALUE!</v>
      </c>
      <c r="T21" s="9" t="e">
        <f>'FIN-P&amp;L_CWS'!V205</f>
        <v>#VALUE!</v>
      </c>
      <c r="U21" s="9" t="e">
        <f>'FIN-P&amp;L_CWS'!W205</f>
        <v>#VALUE!</v>
      </c>
      <c r="V21" s="9" t="e">
        <f>'FIN-P&amp;L_CWS'!X205</f>
        <v>#VALUE!</v>
      </c>
      <c r="W21" s="9" t="e">
        <f>'FIN-P&amp;L_CWS'!Y205</f>
        <v>#VALUE!</v>
      </c>
      <c r="X21" s="9" t="e">
        <f>'FIN-P&amp;L_CWS'!Z205</f>
        <v>#VALUE!</v>
      </c>
      <c r="Y21" s="9" t="e">
        <f>'FIN-P&amp;L_CWS'!AA205</f>
        <v>#VALUE!</v>
      </c>
      <c r="Z21" s="9" t="e">
        <f>'FIN-P&amp;L_CWS'!AB205</f>
        <v>#VALUE!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>
        <f>'FIN-P&amp;L_CWS'!AZ205</f>
        <v>9963879.8893489596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13565878.535936849</v>
      </c>
      <c r="BB21" s="9">
        <f>'FIN-P&amp;L_CWS'!BD205</f>
        <v>13587997.875936847</v>
      </c>
      <c r="BC21" s="9">
        <f>'FIN-P&amp;L_CWS'!BE205</f>
        <v>13565721.947936852</v>
      </c>
      <c r="BD21" s="9">
        <f>'FIN-P&amp;L_CWS'!BF205</f>
        <v>13571890.748936849</v>
      </c>
      <c r="BE21" s="9">
        <f>'FIN-P&amp;L_CWS'!BG205</f>
        <v>13567247.875936847</v>
      </c>
      <c r="BF21" s="9">
        <f>'FIN-P&amp;L_CWS'!BH205</f>
        <v>13569521.947936852</v>
      </c>
      <c r="BG21" s="9">
        <f>'FIN-P&amp;L_CWS'!BI205</f>
        <v>13566027.749936849</v>
      </c>
      <c r="BH21" s="9">
        <f>'FIN-P&amp;L_CWS'!BJ205</f>
        <v>13586632.749936849</v>
      </c>
      <c r="BI21" s="9">
        <f>'FIN-P&amp;L_CWS'!BK205</f>
        <v>13566027.749936849</v>
      </c>
      <c r="BJ21" s="9">
        <f>'FIN-P&amp;L_CWS'!BL205</f>
        <v>13564171.27993685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-9338980.8666666653</v>
      </c>
      <c r="G22" s="9">
        <f>'FIN-P&amp;L_CWS'!I207</f>
        <v>-9371155.166666666</v>
      </c>
      <c r="H22" s="9">
        <f>'FIN-P&amp;L_CWS'!J207</f>
        <v>-9368724.4666666668</v>
      </c>
      <c r="I22" s="9">
        <f>'FIN-P&amp;L_CWS'!K207</f>
        <v>-9408520.8666666653</v>
      </c>
      <c r="J22" s="9">
        <f>'FIN-P&amp;L_CWS'!L207</f>
        <v>-9372715.166666666</v>
      </c>
      <c r="K22" s="9">
        <f>'FIN-P&amp;L_CWS'!M207</f>
        <v>-9376536.5666666664</v>
      </c>
      <c r="L22" s="9">
        <f>'FIN-P&amp;L_CWS'!N207</f>
        <v>-9364401.5666666664</v>
      </c>
      <c r="M22" s="9">
        <f>'FIN-P&amp;L_CWS'!O207</f>
        <v>-9350426.5666666664</v>
      </c>
      <c r="N22" s="9">
        <f>'FIN-P&amp;L_CWS'!P207</f>
        <v>-9357295.0666666664</v>
      </c>
      <c r="O22" s="9" t="e">
        <f>'FIN-P&amp;L_CWS'!Q207</f>
        <v>#VALUE!</v>
      </c>
      <c r="P22" s="9" t="e">
        <f>'FIN-P&amp;L_CWS'!R207</f>
        <v>#VALUE!</v>
      </c>
      <c r="Q22" s="9" t="e">
        <f>'FIN-P&amp;L_CWS'!S207</f>
        <v>#VALUE!</v>
      </c>
      <c r="R22" s="9" t="e">
        <f>'FIN-P&amp;L_CWS'!T207</f>
        <v>#VALUE!</v>
      </c>
      <c r="S22" s="9" t="e">
        <f>'FIN-P&amp;L_CWS'!U207</f>
        <v>#VALUE!</v>
      </c>
      <c r="T22" s="9" t="e">
        <f>'FIN-P&amp;L_CWS'!V207</f>
        <v>#VALUE!</v>
      </c>
      <c r="U22" s="9" t="e">
        <f>'FIN-P&amp;L_CWS'!W207</f>
        <v>#VALUE!</v>
      </c>
      <c r="V22" s="9" t="e">
        <f>'FIN-P&amp;L_CWS'!X207</f>
        <v>#VALUE!</v>
      </c>
      <c r="W22" s="9" t="e">
        <f>'FIN-P&amp;L_CWS'!Y207</f>
        <v>#VALUE!</v>
      </c>
      <c r="X22" s="9" t="e">
        <f>'FIN-P&amp;L_CWS'!Z207</f>
        <v>#VALUE!</v>
      </c>
      <c r="Y22" s="9" t="e">
        <f>'FIN-P&amp;L_CWS'!AA207</f>
        <v>#VALUE!</v>
      </c>
      <c r="Z22" s="9" t="e">
        <f>'FIN-P&amp;L_CWS'!AB207</f>
        <v>#VALUE!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>
        <f>'FIN-P&amp;L_CWS'!AZ207</f>
        <v>-10060560.88934896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-13611714.735936848</v>
      </c>
      <c r="BB22" s="9">
        <f>'FIN-P&amp;L_CWS'!BD207</f>
        <v>-13633324.075936846</v>
      </c>
      <c r="BC22" s="9">
        <f>'FIN-P&amp;L_CWS'!BE207</f>
        <v>-13616745.747936852</v>
      </c>
      <c r="BD22" s="9">
        <f>'FIN-P&amp;L_CWS'!BF207</f>
        <v>-13627287.848936848</v>
      </c>
      <c r="BE22" s="9">
        <f>'FIN-P&amp;L_CWS'!BG207</f>
        <v>-13612574.075936846</v>
      </c>
      <c r="BF22" s="9">
        <f>'FIN-P&amp;L_CWS'!BH207</f>
        <v>-13620545.747936852</v>
      </c>
      <c r="BG22" s="9">
        <f>'FIN-P&amp;L_CWS'!BI207</f>
        <v>-13606858.149936849</v>
      </c>
      <c r="BH22" s="9">
        <f>'FIN-P&amp;L_CWS'!BJ207</f>
        <v>-13627463.149936849</v>
      </c>
      <c r="BI22" s="9">
        <f>'FIN-P&amp;L_CWS'!BK207</f>
        <v>-13606858.149936849</v>
      </c>
      <c r="BJ22" s="9">
        <f>'FIN-P&amp;L_CWS'!BL207</f>
        <v>-13589550.67993685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-37482834.866666667</v>
      </c>
      <c r="G23" s="9">
        <f>'FIN-P&amp;L_CWS'!I208</f>
        <v>-46853990.033333331</v>
      </c>
      <c r="H23" s="9">
        <f>'FIN-P&amp;L_CWS'!J208</f>
        <v>-56222714.5</v>
      </c>
      <c r="I23" s="9">
        <f>'FIN-P&amp;L_CWS'!K208</f>
        <v>-65631235.366666667</v>
      </c>
      <c r="J23" s="9">
        <f>'FIN-P&amp;L_CWS'!L208</f>
        <v>-75003950.533333331</v>
      </c>
      <c r="K23" s="9">
        <f>'FIN-P&amp;L_CWS'!M208</f>
        <v>-84380487.099999994</v>
      </c>
      <c r="L23" s="9">
        <f>'FIN-P&amp;L_CWS'!N208</f>
        <v>-93744888.666666657</v>
      </c>
      <c r="M23" s="9">
        <f>'FIN-P&amp;L_CWS'!O208</f>
        <v>-103095315.23333332</v>
      </c>
      <c r="N23" s="9">
        <f>'FIN-P&amp;L_CWS'!P208</f>
        <v>-112452610.29999998</v>
      </c>
      <c r="O23" s="9" t="e">
        <f>'FIN-P&amp;L_CWS'!Q208</f>
        <v>#VALUE!</v>
      </c>
      <c r="P23" s="9" t="e">
        <f>'FIN-P&amp;L_CWS'!R208</f>
        <v>#VALUE!</v>
      </c>
      <c r="Q23" s="9" t="e">
        <f>'FIN-P&amp;L_CWS'!S208</f>
        <v>#VALUE!</v>
      </c>
      <c r="R23" s="9" t="e">
        <f>'FIN-P&amp;L_CWS'!T208</f>
        <v>#VALUE!</v>
      </c>
      <c r="S23" s="9" t="e">
        <f>'FIN-P&amp;L_CWS'!U208</f>
        <v>#VALUE!</v>
      </c>
      <c r="T23" s="9" t="e">
        <f>'FIN-P&amp;L_CWS'!V208</f>
        <v>#VALUE!</v>
      </c>
      <c r="U23" s="9" t="e">
        <f>'FIN-P&amp;L_CWS'!W208</f>
        <v>#VALUE!</v>
      </c>
      <c r="V23" s="9" t="e">
        <f>'FIN-P&amp;L_CWS'!X208</f>
        <v>#VALUE!</v>
      </c>
      <c r="W23" s="9" t="e">
        <f>'FIN-P&amp;L_CWS'!Y208</f>
        <v>#VALUE!</v>
      </c>
      <c r="X23" s="9" t="e">
        <f>'FIN-P&amp;L_CWS'!Z208</f>
        <v>#VALUE!</v>
      </c>
      <c r="Y23" s="9" t="e">
        <f>'FIN-P&amp;L_CWS'!AA208</f>
        <v>#VALUE!</v>
      </c>
      <c r="Z23" s="9" t="e">
        <f>'FIN-P&amp;L_CWS'!AB208</f>
        <v>#VALUE!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107850</v>
      </c>
      <c r="S28" s="9">
        <f>COGS_DB!U13</f>
        <v>118993.75</v>
      </c>
      <c r="T28" s="9">
        <f>COGS_DB!V13</f>
        <v>130137.5</v>
      </c>
      <c r="U28" s="9">
        <f>COGS_DB!W13</f>
        <v>107850</v>
      </c>
      <c r="V28" s="9">
        <f>COGS_DB!X13</f>
        <v>118993.75</v>
      </c>
      <c r="W28" s="9">
        <f>COGS_DB!Y13</f>
        <v>96562.5</v>
      </c>
      <c r="X28" s="9">
        <f>COGS_DB!Z13</f>
        <v>96562.5</v>
      </c>
      <c r="Y28" s="9">
        <f>COGS_DB!AA13</f>
        <v>96562.5</v>
      </c>
      <c r="Z28" s="9">
        <f>COGS_DB!AB13</f>
        <v>59462.5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-261840</v>
      </c>
      <c r="AE28" s="9">
        <f>COGS_DB!AG13</f>
        <v>-286575</v>
      </c>
      <c r="AF28" s="9">
        <f>COGS_DB!AH13</f>
        <v>-316318.75</v>
      </c>
      <c r="AG28" s="9">
        <f>COGS_DB!AI13</f>
        <v>-261840</v>
      </c>
      <c r="AH28" s="9">
        <f>COGS_DB!AJ13</f>
        <v>-286575</v>
      </c>
      <c r="AI28" s="9">
        <f>COGS_DB!AK13</f>
        <v>-232283.75</v>
      </c>
      <c r="AJ28" s="9">
        <f>COGS_DB!AL13</f>
        <v>-232283.75</v>
      </c>
      <c r="AK28" s="9">
        <f>COGS_DB!AM13</f>
        <v>-232283.75</v>
      </c>
      <c r="AL28" s="9">
        <f>COGS_DB!AN13</f>
        <v>-143240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-174718.5</v>
      </c>
      <c r="AQ28" s="9">
        <f>COGS_DB!AS13</f>
        <v>-193627</v>
      </c>
      <c r="AR28" s="9">
        <f>COGS_DB!AT13</f>
        <v>-212333</v>
      </c>
      <c r="AS28" s="9">
        <f>COGS_DB!AU13</f>
        <v>-174718.5</v>
      </c>
      <c r="AT28" s="9">
        <f>COGS_DB!AV13</f>
        <v>-193627</v>
      </c>
      <c r="AU28" s="9">
        <f>COGS_DB!AW13</f>
        <v>-156012.5</v>
      </c>
      <c r="AV28" s="9">
        <f>COGS_DB!AX13</f>
        <v>-156012.5</v>
      </c>
      <c r="AW28" s="9">
        <f>COGS_DB!AY13</f>
        <v>-156012.5</v>
      </c>
      <c r="AX28" s="9">
        <f>COGS_DB!AZ13</f>
        <v>-96681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-45326.200000000012</v>
      </c>
      <c r="BC28" s="9">
        <f>COGS_DB!BE13</f>
        <v>-51023.799999999988</v>
      </c>
      <c r="BD28" s="9">
        <f>COGS_DB!BF13</f>
        <v>-55397.099999999977</v>
      </c>
      <c r="BE28" s="9">
        <f>COGS_DB!BG13</f>
        <v>-45326.200000000012</v>
      </c>
      <c r="BF28" s="9">
        <f>COGS_DB!BH13</f>
        <v>-51023.799999999988</v>
      </c>
      <c r="BG28" s="9">
        <f>COGS_DB!BI13</f>
        <v>-40830.399999999965</v>
      </c>
      <c r="BH28" s="9">
        <f>COGS_DB!BJ13</f>
        <v>-40830.399999999965</v>
      </c>
      <c r="BI28" s="9">
        <f>COGS_DB!BK13</f>
        <v>-40830.399999999965</v>
      </c>
      <c r="BJ28" s="9">
        <f>COGS_DB!BL13</f>
        <v>-25379.399999999994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63187.5</v>
      </c>
      <c r="S29" s="9">
        <f>COGS_DB!U15</f>
        <v>70637.5</v>
      </c>
      <c r="T29" s="9">
        <f>COGS_DB!V15</f>
        <v>78087.5</v>
      </c>
      <c r="U29" s="9">
        <f>COGS_DB!W15</f>
        <v>63187.5</v>
      </c>
      <c r="V29" s="9">
        <f>COGS_DB!X15</f>
        <v>70637.5</v>
      </c>
      <c r="W29" s="9">
        <f>COGS_DB!Y15</f>
        <v>55762.5</v>
      </c>
      <c r="X29" s="9">
        <f>COGS_DB!Z15</f>
        <v>55762.5</v>
      </c>
      <c r="Y29" s="9">
        <f>COGS_DB!AA15</f>
        <v>55762.5</v>
      </c>
      <c r="Z29" s="9">
        <f>COGS_DB!AB15</f>
        <v>33437.5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-104237.5</v>
      </c>
      <c r="AE29" s="9">
        <f>COGS_DB!AG15</f>
        <v>-114137.5</v>
      </c>
      <c r="AF29" s="9">
        <f>COGS_DB!AH15</f>
        <v>-124037.5</v>
      </c>
      <c r="AG29" s="9">
        <f>COGS_DB!AI15</f>
        <v>-104237.5</v>
      </c>
      <c r="AH29" s="9">
        <f>COGS_DB!AJ15</f>
        <v>-114137.5</v>
      </c>
      <c r="AI29" s="9">
        <f>COGS_DB!AK15</f>
        <v>-89325</v>
      </c>
      <c r="AJ29" s="9">
        <f>COGS_DB!AL15</f>
        <v>-89325</v>
      </c>
      <c r="AK29" s="9">
        <f>COGS_DB!AM15</f>
        <v>-89325</v>
      </c>
      <c r="AL29" s="9">
        <f>COGS_DB!AN15</f>
        <v>-54612.5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-33913.5</v>
      </c>
      <c r="AQ29" s="9">
        <f>COGS_DB!AS15</f>
        <v>-36952</v>
      </c>
      <c r="AR29" s="9">
        <f>COGS_DB!AT15</f>
        <v>-39990.5</v>
      </c>
      <c r="AS29" s="9">
        <f>COGS_DB!AU15</f>
        <v>-33913.5</v>
      </c>
      <c r="AT29" s="9">
        <f>COGS_DB!AV15</f>
        <v>-36952</v>
      </c>
      <c r="AU29" s="9">
        <f>COGS_DB!AW15</f>
        <v>-30875</v>
      </c>
      <c r="AV29" s="9">
        <f>COGS_DB!AX15</f>
        <v>-30875</v>
      </c>
      <c r="AW29" s="9">
        <f>COGS_DB!AY15</f>
        <v>-30875</v>
      </c>
      <c r="AX29" s="9">
        <f>COGS_DB!AZ15</f>
        <v>-18546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-3176.5000000000009</v>
      </c>
      <c r="BC29" s="9">
        <f>COGS_DB!BE15</f>
        <v>-3965.7999999999984</v>
      </c>
      <c r="BD29" s="9">
        <f>COGS_DB!BF15</f>
        <v>-4755.0999999999985</v>
      </c>
      <c r="BE29" s="9">
        <f>COGS_DB!BG15</f>
        <v>-3176.5000000000009</v>
      </c>
      <c r="BF29" s="9">
        <f>COGS_DB!BH15</f>
        <v>-3965.7999999999984</v>
      </c>
      <c r="BG29" s="9">
        <f>COGS_DB!BI15</f>
        <v>-3386.4999999999964</v>
      </c>
      <c r="BH29" s="9">
        <f>COGS_DB!BJ15</f>
        <v>-3386.4999999999964</v>
      </c>
      <c r="BI29" s="9">
        <f>COGS_DB!BK15</f>
        <v>-3386.4999999999964</v>
      </c>
      <c r="BJ29" s="9">
        <f>COGS_DB!BL15</f>
        <v>-2052.8999999999992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48356.25</v>
      </c>
      <c r="T30" s="9">
        <f>COGS_DB!V16</f>
        <v>52050</v>
      </c>
      <c r="U30" s="9">
        <f>COGS_DB!W16</f>
        <v>44662.5</v>
      </c>
      <c r="V30" s="9">
        <f>COGS_DB!X16</f>
        <v>48356.25</v>
      </c>
      <c r="W30" s="9">
        <f>COGS_DB!Y16</f>
        <v>40800</v>
      </c>
      <c r="X30" s="9">
        <f>COGS_DB!Z16</f>
        <v>40800</v>
      </c>
      <c r="Y30" s="9">
        <f>COGS_DB!AA16</f>
        <v>40800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-172437.5</v>
      </c>
      <c r="AF30" s="9">
        <f>COGS_DB!AH16</f>
        <v>-192281.25</v>
      </c>
      <c r="AG30" s="9">
        <f>COGS_DB!AI16</f>
        <v>-157602.5</v>
      </c>
      <c r="AH30" s="9">
        <f>COGS_DB!AJ16</f>
        <v>-172437.5</v>
      </c>
      <c r="AI30" s="9">
        <f>COGS_DB!AK16</f>
        <v>-142958.75</v>
      </c>
      <c r="AJ30" s="9">
        <f>COGS_DB!AL16</f>
        <v>-142958.75</v>
      </c>
      <c r="AK30" s="9">
        <f>COGS_DB!AM16</f>
        <v>-142958.75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-156675</v>
      </c>
      <c r="AR30" s="9">
        <f>COGS_DB!AT16</f>
        <v>-172342.5</v>
      </c>
      <c r="AS30" s="9">
        <f>COGS_DB!AU16</f>
        <v>-140805</v>
      </c>
      <c r="AT30" s="9">
        <f>COGS_DB!AV16</f>
        <v>-156675</v>
      </c>
      <c r="AU30" s="9">
        <f>COGS_DB!AW16</f>
        <v>-125137.5</v>
      </c>
      <c r="AV30" s="9">
        <f>COGS_DB!AX16</f>
        <v>-125137.5</v>
      </c>
      <c r="AW30" s="9">
        <f>COGS_DB!AY16</f>
        <v>-125137.5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-47057.999999999985</v>
      </c>
      <c r="BD30" s="9">
        <f>COGS_DB!BF16</f>
        <v>-50641.999999999985</v>
      </c>
      <c r="BE30" s="9">
        <f>COGS_DB!BG16</f>
        <v>-42149.700000000012</v>
      </c>
      <c r="BF30" s="9">
        <f>COGS_DB!BH16</f>
        <v>-47057.999999999985</v>
      </c>
      <c r="BG30" s="9">
        <f>COGS_DB!BI16</f>
        <v>-37443.899999999965</v>
      </c>
      <c r="BH30" s="9">
        <f>COGS_DB!BJ16</f>
        <v>-37443.899999999965</v>
      </c>
      <c r="BI30" s="9">
        <f>COGS_DB!BK16</f>
        <v>-37443.899999999965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0.24679633867276887</v>
      </c>
      <c r="S31" s="98">
        <f>COGS_DB!U14</f>
        <v>0.24677580329483739</v>
      </c>
      <c r="T31" s="98">
        <f>COGS_DB!V14</f>
        <v>0.24675878741911783</v>
      </c>
      <c r="U31" s="98">
        <f>COGS_DB!W14</f>
        <v>0.24679633867276887</v>
      </c>
      <c r="V31" s="98">
        <f>COGS_DB!X14</f>
        <v>0.24677580329483739</v>
      </c>
      <c r="W31" s="98">
        <f>COGS_DB!Y14</f>
        <v>0.24654517601251077</v>
      </c>
      <c r="X31" s="98">
        <f>COGS_DB!Z14</f>
        <v>0.24654517601251077</v>
      </c>
      <c r="Y31" s="98">
        <f>COGS_DB!AA14</f>
        <v>0.24654517601251077</v>
      </c>
      <c r="Z31" s="98">
        <f>COGS_DB!AB14</f>
        <v>0.2466683951257454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-0.91749741577167687</v>
      </c>
      <c r="AE31" s="98">
        <f>COGS_DB!AG14</f>
        <v>-0.91770074453606598</v>
      </c>
      <c r="AF31" s="98">
        <f>COGS_DB!AH14</f>
        <v>-0.91824663896801351</v>
      </c>
      <c r="AG31" s="98">
        <f>COGS_DB!AI14</f>
        <v>-0.91749741577167687</v>
      </c>
      <c r="AH31" s="98">
        <f>COGS_DB!AJ14</f>
        <v>-0.91770074453606598</v>
      </c>
      <c r="AI31" s="98">
        <f>COGS_DB!AK14</f>
        <v>-0.91814934310969254</v>
      </c>
      <c r="AJ31" s="98">
        <f>COGS_DB!AL14</f>
        <v>-0.91814934310969254</v>
      </c>
      <c r="AK31" s="98">
        <f>COGS_DB!AM14</f>
        <v>-0.91814934310969254</v>
      </c>
      <c r="AL31" s="98">
        <f>COGS_DB!AN14</f>
        <v>-0.9171175208886897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-0.49574321688242595</v>
      </c>
      <c r="AQ31" s="98">
        <f>COGS_DB!AS14</f>
        <v>-0.49646675726263428</v>
      </c>
      <c r="AR31" s="98">
        <f>COGS_DB!AT14</f>
        <v>-0.49635447713220426</v>
      </c>
      <c r="AS31" s="98">
        <f>COGS_DB!AU14</f>
        <v>-0.49574321688242595</v>
      </c>
      <c r="AT31" s="98">
        <f>COGS_DB!AV14</f>
        <v>-0.49646675726263428</v>
      </c>
      <c r="AU31" s="98">
        <f>COGS_DB!AW14</f>
        <v>-0.49580900170817938</v>
      </c>
      <c r="AV31" s="98">
        <f>COGS_DB!AX14</f>
        <v>-0.49580900170817938</v>
      </c>
      <c r="AW31" s="98">
        <f>COGS_DB!AY14</f>
        <v>-0.49580900170817938</v>
      </c>
      <c r="AX31" s="98">
        <f>COGS_DB!AZ14</f>
        <v>-0.49545064377682402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-0.10811064799079327</v>
      </c>
      <c r="BC31" s="98">
        <f>COGS_DB!BE14</f>
        <v>-0.10886703080993426</v>
      </c>
      <c r="BD31" s="98">
        <f>COGS_DB!BF14</f>
        <v>-0.10829211078041838</v>
      </c>
      <c r="BE31" s="98">
        <f>COGS_DB!BG14</f>
        <v>-0.10811064799079327</v>
      </c>
      <c r="BF31" s="98">
        <f>COGS_DB!BH14</f>
        <v>-0.10886703080993426</v>
      </c>
      <c r="BG31" s="98">
        <f>COGS_DB!BI14</f>
        <v>-0.10844511729514011</v>
      </c>
      <c r="BH31" s="98">
        <f>COGS_DB!BJ14</f>
        <v>-0.10844511729514011</v>
      </c>
      <c r="BI31" s="98">
        <f>COGS_DB!BK14</f>
        <v>-0.10844511729514011</v>
      </c>
      <c r="BJ31" s="98">
        <f>COGS_DB!BL14</f>
        <v>-0.10824041198861271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437000</v>
      </c>
      <c r="S32" s="9">
        <f>COGS_DB!U12</f>
        <v>482193.75</v>
      </c>
      <c r="T32" s="9">
        <f>COGS_DB!V12</f>
        <v>527387.5</v>
      </c>
      <c r="U32" s="9">
        <f>COGS_DB!W12</f>
        <v>437000</v>
      </c>
      <c r="V32" s="9">
        <f>COGS_DB!X12</f>
        <v>482193.75</v>
      </c>
      <c r="W32" s="9">
        <f>COGS_DB!Y12</f>
        <v>391662.5</v>
      </c>
      <c r="X32" s="9">
        <f>COGS_DB!Z12</f>
        <v>391662.5</v>
      </c>
      <c r="Y32" s="9">
        <f>COGS_DB!AA12</f>
        <v>391662.5</v>
      </c>
      <c r="Z32" s="9">
        <f>COGS_DB!AB12</f>
        <v>241062.5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285385</v>
      </c>
      <c r="AE32" s="9">
        <f>COGS_DB!AG12</f>
        <v>312275</v>
      </c>
      <c r="AF32" s="9">
        <f>COGS_DB!AH12</f>
        <v>344481.25</v>
      </c>
      <c r="AG32" s="9">
        <f>COGS_DB!AI12</f>
        <v>285385</v>
      </c>
      <c r="AH32" s="9">
        <f>COGS_DB!AJ12</f>
        <v>312275</v>
      </c>
      <c r="AI32" s="9">
        <f>COGS_DB!AK12</f>
        <v>252991.25</v>
      </c>
      <c r="AJ32" s="9">
        <f>COGS_DB!AL12</f>
        <v>252991.25</v>
      </c>
      <c r="AK32" s="9">
        <f>COGS_DB!AM12</f>
        <v>252991.25</v>
      </c>
      <c r="AL32" s="9">
        <f>COGS_DB!AN12</f>
        <v>156185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352437.5</v>
      </c>
      <c r="AQ32" s="9">
        <f>COGS_DB!AS12</f>
        <v>390010</v>
      </c>
      <c r="AR32" s="9">
        <f>COGS_DB!AT12</f>
        <v>427785</v>
      </c>
      <c r="AS32" s="9">
        <f>COGS_DB!AU12</f>
        <v>352437.5</v>
      </c>
      <c r="AT32" s="9">
        <f>COGS_DB!AV12</f>
        <v>390010</v>
      </c>
      <c r="AU32" s="9">
        <f>COGS_DB!AW12</f>
        <v>314662.5</v>
      </c>
      <c r="AV32" s="9">
        <f>COGS_DB!AX12</f>
        <v>314662.5</v>
      </c>
      <c r="AW32" s="9">
        <f>COGS_DB!AY12</f>
        <v>314662.5</v>
      </c>
      <c r="AX32" s="9">
        <f>COGS_DB!AZ12</f>
        <v>195137.5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419257.5</v>
      </c>
      <c r="BC32" s="9">
        <f>COGS_DB!BE12</f>
        <v>468680</v>
      </c>
      <c r="BD32" s="9">
        <f>COGS_DB!BF12</f>
        <v>511552.5</v>
      </c>
      <c r="BE32" s="9">
        <f>COGS_DB!BG12</f>
        <v>419257.5</v>
      </c>
      <c r="BF32" s="9">
        <f>COGS_DB!BH12</f>
        <v>468680</v>
      </c>
      <c r="BG32" s="9">
        <f>COGS_DB!BI12</f>
        <v>376507.5</v>
      </c>
      <c r="BH32" s="9">
        <f>COGS_DB!BJ12</f>
        <v>376507.5</v>
      </c>
      <c r="BI32" s="9">
        <f>COGS_DB!BK12</f>
        <v>376507.5</v>
      </c>
      <c r="BJ32" s="9">
        <f>COGS_DB!BL12</f>
        <v>234472.5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4850700</v>
      </c>
      <c r="E36" s="9">
        <f>COGS_DB!I3</f>
        <v>3148581.25</v>
      </c>
      <c r="F36" s="9">
        <f>COGS_DB!K3</f>
        <v>3912987.5</v>
      </c>
      <c r="G36" s="9">
        <f>COGS_DB!M3</f>
        <v>4680605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1196000</v>
      </c>
      <c r="E37" s="9">
        <f>COGS_DB!I4</f>
        <v>-2891543.75</v>
      </c>
      <c r="F37" s="9">
        <f>COGS_DB!K4</f>
        <v>-1942209.5</v>
      </c>
      <c r="G37" s="9">
        <f>COGS_DB!M4</f>
        <v>-508558.69999999984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698675</v>
      </c>
      <c r="E38" s="9">
        <f>COGS_DB!I6</f>
        <v>-1131725</v>
      </c>
      <c r="F38" s="9">
        <f>COGS_DB!K6</f>
        <v>-376472</v>
      </c>
      <c r="G38" s="9">
        <f>COGS_DB!M6</f>
        <v>-40112.999999999993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0.24669367039187937</v>
      </c>
      <c r="S38" s="9">
        <f>COGS_DB!U24</f>
        <v>0.24673623542767323</v>
      </c>
      <c r="T38" s="9">
        <f>COGS_DB!V24</f>
        <v>0.24677068931463558</v>
      </c>
      <c r="U38" s="9">
        <f>COGS_DB!W24</f>
        <v>0.24669367039187937</v>
      </c>
      <c r="V38" s="9">
        <f>COGS_DB!X24</f>
        <v>0.24673623542767323</v>
      </c>
      <c r="W38" s="9">
        <f>COGS_DB!Y24</f>
        <v>0.24672307947569272</v>
      </c>
      <c r="X38" s="9">
        <f>COGS_DB!Z24</f>
        <v>0.24672307947569272</v>
      </c>
      <c r="Y38" s="9">
        <f>COGS_DB!AA24</f>
        <v>0.24672307947569272</v>
      </c>
      <c r="Z38" s="9">
        <f>COGS_DB!AB24</f>
        <v>0.2466119664423343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-0.92583546130787164</v>
      </c>
      <c r="AE38" s="9">
        <f>COGS_DB!AG24</f>
        <v>-0.92540792540792538</v>
      </c>
      <c r="AF38" s="9">
        <f>COGS_DB!AH24</f>
        <v>-0.92504894192225229</v>
      </c>
      <c r="AG38" s="9">
        <f>COGS_DB!AI24</f>
        <v>-0.92583546130787164</v>
      </c>
      <c r="AH38" s="9">
        <f>COGS_DB!AJ24</f>
        <v>-0.92540792540792538</v>
      </c>
      <c r="AI38" s="9">
        <f>COGS_DB!AK24</f>
        <v>-0.92540792540792538</v>
      </c>
      <c r="AJ38" s="9">
        <f>COGS_DB!AL24</f>
        <v>-0.92540792540792538</v>
      </c>
      <c r="AK38" s="9">
        <f>COGS_DB!AM24</f>
        <v>-0.92540792540792538</v>
      </c>
      <c r="AL38" s="9">
        <f>COGS_DB!AN24</f>
        <v>-0.92622429510281956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-0.48701802254613341</v>
      </c>
      <c r="AQ38" s="9">
        <f>COGS_DB!AS24</f>
        <v>-0.48614655966320219</v>
      </c>
      <c r="AR38" s="9">
        <f>COGS_DB!AT24</f>
        <v>-0.48540996540632397</v>
      </c>
      <c r="AS38" s="9">
        <f>COGS_DB!AU24</f>
        <v>-0.48701802254613341</v>
      </c>
      <c r="AT38" s="9">
        <f>COGS_DB!AV24</f>
        <v>-0.48614655966320219</v>
      </c>
      <c r="AU38" s="9">
        <f>COGS_DB!AW24</f>
        <v>-0.48806512804299718</v>
      </c>
      <c r="AV38" s="9">
        <f>COGS_DB!AX24</f>
        <v>-0.48806512804299718</v>
      </c>
      <c r="AW38" s="9">
        <f>COGS_DB!AY24</f>
        <v>-0.48806512804299718</v>
      </c>
      <c r="AX38" s="9">
        <f>COGS_DB!AZ24</f>
        <v>-0.48888888888888887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-8.77607404337616E-2</v>
      </c>
      <c r="BC38" s="9">
        <f>COGS_DB!BE24</f>
        <v>-9.1631238447319741E-2</v>
      </c>
      <c r="BD38" s="9">
        <f>COGS_DB!BF24</f>
        <v>-9.4412786657400938E-2</v>
      </c>
      <c r="BE38" s="9">
        <f>COGS_DB!BG24</f>
        <v>-8.77607404337616E-2</v>
      </c>
      <c r="BF38" s="9">
        <f>COGS_DB!BH24</f>
        <v>-9.1631238447319741E-2</v>
      </c>
      <c r="BG38" s="9">
        <f>COGS_DB!BI24</f>
        <v>-9.4108656384604597E-2</v>
      </c>
      <c r="BH38" s="9">
        <f>COGS_DB!BJ24</f>
        <v>-9.4108656384604597E-2</v>
      </c>
      <c r="BI38" s="9">
        <f>COGS_DB!BK24</f>
        <v>-9.4108656384604597E-2</v>
      </c>
      <c r="BJ38" s="9">
        <f>COGS_DB!BL24</f>
        <v>-9.5173852573018039E-2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497325</v>
      </c>
      <c r="E39" s="9">
        <f>COGS_DB!I7</f>
        <v>-1759818.75</v>
      </c>
      <c r="F39" s="9">
        <f>COGS_DB!K7</f>
        <v>-1565737.5</v>
      </c>
      <c r="G39" s="9">
        <f>COGS_DB!M7</f>
        <v>-468445.6999999999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3687.5</v>
      </c>
      <c r="S39" s="98">
        <f>COGS_DB!U22</f>
        <v>4137.5</v>
      </c>
      <c r="T39" s="98">
        <f>COGS_DB!V22</f>
        <v>4587.5</v>
      </c>
      <c r="U39" s="98">
        <f>COGS_DB!W22</f>
        <v>3687.5</v>
      </c>
      <c r="V39" s="98">
        <f>COGS_DB!X22</f>
        <v>4137.5</v>
      </c>
      <c r="W39" s="98">
        <f>COGS_DB!Y22</f>
        <v>3262.5</v>
      </c>
      <c r="X39" s="98">
        <f>COGS_DB!Z22</f>
        <v>3262.5</v>
      </c>
      <c r="Y39" s="98">
        <f>COGS_DB!AA22</f>
        <v>3262.5</v>
      </c>
      <c r="Z39" s="98">
        <f>COGS_DB!AB22</f>
        <v>1937.5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5487.5</v>
      </c>
      <c r="AE39" s="98">
        <f>COGS_DB!AG22</f>
        <v>6037.5</v>
      </c>
      <c r="AF39" s="98">
        <f>COGS_DB!AH22</f>
        <v>6587.5</v>
      </c>
      <c r="AG39" s="98">
        <f>COGS_DB!AI22</f>
        <v>5487.5</v>
      </c>
      <c r="AH39" s="98">
        <f>COGS_DB!AJ22</f>
        <v>6037.5</v>
      </c>
      <c r="AI39" s="98">
        <f>COGS_DB!AK22</f>
        <v>4725</v>
      </c>
      <c r="AJ39" s="98">
        <f>COGS_DB!AL22</f>
        <v>4725</v>
      </c>
      <c r="AK39" s="98">
        <f>COGS_DB!AM22</f>
        <v>4725</v>
      </c>
      <c r="AL39" s="98">
        <f>COGS_DB!AN22</f>
        <v>2862.5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5285</v>
      </c>
      <c r="AQ39" s="98">
        <f>COGS_DB!AS22</f>
        <v>5810</v>
      </c>
      <c r="AR39" s="98">
        <f>COGS_DB!AT22</f>
        <v>6335</v>
      </c>
      <c r="AS39" s="98">
        <f>COGS_DB!AU22</f>
        <v>5285</v>
      </c>
      <c r="AT39" s="98">
        <f>COGS_DB!AV22</f>
        <v>5810</v>
      </c>
      <c r="AU39" s="98">
        <f>COGS_DB!AW22</f>
        <v>4760</v>
      </c>
      <c r="AV39" s="98">
        <f>COGS_DB!AX22</f>
        <v>4760</v>
      </c>
      <c r="AW39" s="98">
        <f>COGS_DB!AY22</f>
        <v>4760</v>
      </c>
      <c r="AX39" s="98">
        <f>COGS_DB!AZ22</f>
        <v>2835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3570</v>
      </c>
      <c r="BC39" s="98">
        <f>COGS_DB!BE22</f>
        <v>4130</v>
      </c>
      <c r="BD39" s="98">
        <f>COGS_DB!BF22</f>
        <v>4690</v>
      </c>
      <c r="BE39" s="98">
        <f>COGS_DB!BG22</f>
        <v>3570</v>
      </c>
      <c r="BF39" s="98">
        <f>COGS_DB!BH22</f>
        <v>4130</v>
      </c>
      <c r="BG39" s="98">
        <f>COGS_DB!BI22</f>
        <v>3360</v>
      </c>
      <c r="BH39" s="98">
        <f>COGS_DB!BJ22</f>
        <v>3360</v>
      </c>
      <c r="BI39" s="98">
        <f>COGS_DB!BK22</f>
        <v>3360</v>
      </c>
      <c r="BJ39" s="98">
        <f>COGS_DB!BL22</f>
        <v>1995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0.24656235182550973</v>
      </c>
      <c r="E42" s="116">
        <f>COGS_DB!I5</f>
        <v>-0.91836402506684556</v>
      </c>
      <c r="F42" s="116">
        <f>COGS_DB!K5</f>
        <v>-0.49634952833353035</v>
      </c>
      <c r="G42" s="116">
        <f>COGS_DB!M5</f>
        <v>-0.10865234301975916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63187.5</v>
      </c>
      <c r="S42" s="9">
        <f>COGS_DB!U23</f>
        <v>70637.5</v>
      </c>
      <c r="T42" s="9">
        <f>COGS_DB!V23</f>
        <v>78087.5</v>
      </c>
      <c r="U42" s="9">
        <f>COGS_DB!W23</f>
        <v>63187.5</v>
      </c>
      <c r="V42" s="9">
        <f>COGS_DB!X23</f>
        <v>70637.5</v>
      </c>
      <c r="W42" s="9">
        <f>COGS_DB!Y23</f>
        <v>55762.5</v>
      </c>
      <c r="X42" s="9">
        <f>COGS_DB!Z23</f>
        <v>55762.5</v>
      </c>
      <c r="Y42" s="9">
        <f>COGS_DB!AA23</f>
        <v>55762.5</v>
      </c>
      <c r="Z42" s="9">
        <f>COGS_DB!AB23</f>
        <v>33437.5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-104237.5</v>
      </c>
      <c r="AE42" s="9">
        <f>COGS_DB!AG23</f>
        <v>-114137.5</v>
      </c>
      <c r="AF42" s="9">
        <f>COGS_DB!AH23</f>
        <v>-124037.5</v>
      </c>
      <c r="AG42" s="9">
        <f>COGS_DB!AI23</f>
        <v>-104237.5</v>
      </c>
      <c r="AH42" s="9">
        <f>COGS_DB!AJ23</f>
        <v>-114137.5</v>
      </c>
      <c r="AI42" s="9">
        <f>COGS_DB!AK23</f>
        <v>-89325</v>
      </c>
      <c r="AJ42" s="9">
        <f>COGS_DB!AL23</f>
        <v>-89325</v>
      </c>
      <c r="AK42" s="9">
        <f>COGS_DB!AM23</f>
        <v>-89325</v>
      </c>
      <c r="AL42" s="9">
        <f>COGS_DB!AN23</f>
        <v>-54612.5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-33913.5</v>
      </c>
      <c r="AQ42" s="9">
        <f>COGS_DB!AS23</f>
        <v>-36952</v>
      </c>
      <c r="AR42" s="9">
        <f>COGS_DB!AT23</f>
        <v>-39990.5</v>
      </c>
      <c r="AS42" s="9">
        <f>COGS_DB!AU23</f>
        <v>-33913.5</v>
      </c>
      <c r="AT42" s="9">
        <f>COGS_DB!AV23</f>
        <v>-36952</v>
      </c>
      <c r="AU42" s="9">
        <f>COGS_DB!AW23</f>
        <v>-30875</v>
      </c>
      <c r="AV42" s="9">
        <f>COGS_DB!AX23</f>
        <v>-30875</v>
      </c>
      <c r="AW42" s="9">
        <f>COGS_DB!AY23</f>
        <v>-30875</v>
      </c>
      <c r="AX42" s="9">
        <f>COGS_DB!AZ23</f>
        <v>-18546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-3176.5000000000009</v>
      </c>
      <c r="BC42" s="9">
        <f>COGS_DB!BE23</f>
        <v>-3965.7999999999984</v>
      </c>
      <c r="BD42" s="9">
        <f>COGS_DB!BF23</f>
        <v>-4755.0999999999985</v>
      </c>
      <c r="BE42" s="9">
        <f>COGS_DB!BG23</f>
        <v>-3176.5000000000009</v>
      </c>
      <c r="BF42" s="9">
        <f>COGS_DB!BH23</f>
        <v>-3965.7999999999984</v>
      </c>
      <c r="BG42" s="9">
        <f>COGS_DB!BI23</f>
        <v>-3386.4999999999964</v>
      </c>
      <c r="BH42" s="9">
        <f>COGS_DB!BJ23</f>
        <v>-3386.4999999999964</v>
      </c>
      <c r="BI42" s="9">
        <f>COGS_DB!BK23</f>
        <v>-3386.4999999999964</v>
      </c>
      <c r="BJ42" s="9">
        <f>COGS_DB!BL23</f>
        <v>-2052.8999999999992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0.14403591234254851</v>
      </c>
      <c r="E43" s="116">
        <f>COGS_DB!J6</f>
        <v>-0.35943966826328527</v>
      </c>
      <c r="F43" s="116">
        <f>COGS_DB!L6</f>
        <v>-9.6210887461306738E-2</v>
      </c>
      <c r="G43" s="116">
        <f>COGS_DB!N6</f>
        <v>-8.5700459662799988E-3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0.10252643948296122</v>
      </c>
      <c r="E44" s="98">
        <f>COGS_DB!J7</f>
        <v>-0.55892435680356034</v>
      </c>
      <c r="F44" s="98">
        <f>COGS_DB!L7</f>
        <v>-0.40013864087222356</v>
      </c>
      <c r="G44" s="98">
        <f>COGS_DB!N7</f>
        <v>-0.10008229705347918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84"/>
  <sheetViews>
    <sheetView tabSelected="1" zoomScale="120" zoomScaleNormal="12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B4" sqref="B4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6" width="12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2:65" x14ac:dyDescent="0.15">
      <c r="B3" s="16" t="s">
        <v>1252</v>
      </c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2:65" x14ac:dyDescent="0.15">
      <c r="B4" s="16"/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2:65" x14ac:dyDescent="0.15">
      <c r="B5" s="44" t="s">
        <v>1251</v>
      </c>
      <c r="D5" s="74"/>
      <c r="E5" s="169">
        <f>'REV-SALES-FCAST_CWS'!C38</f>
        <v>0</v>
      </c>
      <c r="F5" s="169">
        <f>'REV-SALES-FCAST_CWS'!D38</f>
        <v>0</v>
      </c>
      <c r="G5" s="169">
        <f>'REV-SALES-FCAST_CWS'!E38</f>
        <v>0</v>
      </c>
      <c r="H5" s="169">
        <f>'REV-SALES-FCAST_CWS'!F38</f>
        <v>8</v>
      </c>
      <c r="I5" s="169">
        <f>'REV-SALES-FCAST_CWS'!G38</f>
        <v>9</v>
      </c>
      <c r="J5" s="169">
        <f>'REV-SALES-FCAST_CWS'!H38</f>
        <v>10</v>
      </c>
      <c r="K5" s="169">
        <f>'REV-SALES-FCAST_CWS'!I38</f>
        <v>8</v>
      </c>
      <c r="L5" s="169">
        <f>'REV-SALES-FCAST_CWS'!J38</f>
        <v>9</v>
      </c>
      <c r="M5" s="169">
        <f>'REV-SALES-FCAST_CWS'!K38</f>
        <v>7</v>
      </c>
      <c r="N5" s="169">
        <f>'REV-SALES-FCAST_CWS'!L38</f>
        <v>7</v>
      </c>
      <c r="O5" s="169">
        <f>'REV-SALES-FCAST_CWS'!M38</f>
        <v>7</v>
      </c>
      <c r="P5" s="169">
        <f>'REV-SALES-FCAST_CWS'!N38</f>
        <v>4</v>
      </c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2:65" x14ac:dyDescent="0.15">
      <c r="B6" t="s">
        <v>346</v>
      </c>
      <c r="D6" s="74"/>
      <c r="E6" s="380">
        <f>'COGS-PRICE-MARGIN_CWS'!$B32</f>
        <v>0.3</v>
      </c>
      <c r="F6" s="380">
        <f>'COGS-PRICE-MARGIN_CWS'!$B32</f>
        <v>0.3</v>
      </c>
      <c r="G6" s="380">
        <f>'COGS-PRICE-MARGIN_CWS'!$B32</f>
        <v>0.3</v>
      </c>
      <c r="H6" s="380">
        <f>'COGS-PRICE-MARGIN_CWS'!$B32</f>
        <v>0.3</v>
      </c>
      <c r="I6" s="380">
        <f>'COGS-PRICE-MARGIN_CWS'!$B32</f>
        <v>0.3</v>
      </c>
      <c r="J6" s="380">
        <f>'COGS-PRICE-MARGIN_CWS'!$B32</f>
        <v>0.3</v>
      </c>
      <c r="K6" s="380">
        <f>'COGS-PRICE-MARGIN_CWS'!$B32</f>
        <v>0.3</v>
      </c>
      <c r="L6" s="380">
        <f>'COGS-PRICE-MARGIN_CWS'!$B32</f>
        <v>0.3</v>
      </c>
      <c r="M6" s="380">
        <f>'COGS-PRICE-MARGIN_CWS'!$B32</f>
        <v>0.3</v>
      </c>
      <c r="N6" s="380">
        <f>'COGS-PRICE-MARGIN_CWS'!$B32</f>
        <v>0.3</v>
      </c>
      <c r="O6" s="380">
        <f>'COGS-PRICE-MARGIN_CWS'!$B32</f>
        <v>0.3</v>
      </c>
      <c r="P6" s="380">
        <f>'COGS-PRICE-MARGIN_CWS'!$B32</f>
        <v>0.3</v>
      </c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</row>
    <row r="7" spans="2:65" x14ac:dyDescent="0.15">
      <c r="B7" t="str">
        <f>'COGS-PRICE-MARGIN_CWS'!$A3 &amp; " Units"</f>
        <v>Producto Diario Units</v>
      </c>
      <c r="D7" s="74"/>
      <c r="E7" s="102">
        <f>E5-E8</f>
        <v>0</v>
      </c>
      <c r="F7" s="102">
        <f t="shared" ref="F7:P7" si="0">F5-F8</f>
        <v>0</v>
      </c>
      <c r="G7" s="102">
        <f t="shared" si="0"/>
        <v>0</v>
      </c>
      <c r="H7" s="102">
        <f t="shared" si="0"/>
        <v>5</v>
      </c>
      <c r="I7" s="102">
        <f t="shared" si="0"/>
        <v>6</v>
      </c>
      <c r="J7" s="102">
        <f t="shared" si="0"/>
        <v>7</v>
      </c>
      <c r="K7" s="102">
        <f t="shared" si="0"/>
        <v>5</v>
      </c>
      <c r="L7" s="102">
        <f t="shared" si="0"/>
        <v>6</v>
      </c>
      <c r="M7" s="102">
        <f t="shared" si="0"/>
        <v>4</v>
      </c>
      <c r="N7" s="102">
        <f t="shared" si="0"/>
        <v>4</v>
      </c>
      <c r="O7" s="102">
        <f t="shared" si="0"/>
        <v>4</v>
      </c>
      <c r="P7" s="102">
        <f t="shared" si="0"/>
        <v>2</v>
      </c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</row>
    <row r="8" spans="2:65" x14ac:dyDescent="0.15">
      <c r="B8" t="str">
        <f>'COGS-PRICE-MARGIN_CWS'!$A27 &amp; " Units"</f>
        <v>Producto Fusión Units</v>
      </c>
      <c r="D8" s="74"/>
      <c r="E8" s="102">
        <f>ROUNDUP(E5*E6,0)</f>
        <v>0</v>
      </c>
      <c r="F8" s="102">
        <f t="shared" ref="F8:P8" si="1">ROUNDUP(F5*F6,0)</f>
        <v>0</v>
      </c>
      <c r="G8" s="102">
        <f t="shared" si="1"/>
        <v>0</v>
      </c>
      <c r="H8" s="102">
        <f t="shared" si="1"/>
        <v>3</v>
      </c>
      <c r="I8" s="102">
        <f t="shared" si="1"/>
        <v>3</v>
      </c>
      <c r="J8" s="102">
        <f t="shared" si="1"/>
        <v>3</v>
      </c>
      <c r="K8" s="102">
        <f t="shared" si="1"/>
        <v>3</v>
      </c>
      <c r="L8" s="102">
        <f t="shared" si="1"/>
        <v>3</v>
      </c>
      <c r="M8" s="102">
        <f t="shared" si="1"/>
        <v>3</v>
      </c>
      <c r="N8" s="102">
        <f t="shared" si="1"/>
        <v>3</v>
      </c>
      <c r="O8" s="102">
        <f t="shared" si="1"/>
        <v>3</v>
      </c>
      <c r="P8" s="102">
        <f t="shared" si="1"/>
        <v>2</v>
      </c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</row>
    <row r="9" spans="2:65" x14ac:dyDescent="0.15">
      <c r="D9" s="74"/>
      <c r="E9" s="27"/>
      <c r="F9" s="27"/>
      <c r="G9" s="27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</row>
    <row r="11" spans="2:65" x14ac:dyDescent="0.15">
      <c r="B11" s="14" t="str">
        <f>'COGS-PRICE-MARGIN_CWS'!A3</f>
        <v>Producto Diario</v>
      </c>
      <c r="C11" s="14"/>
      <c r="D11" s="10"/>
      <c r="E11" s="10"/>
      <c r="F11" s="10"/>
      <c r="G11" s="10"/>
      <c r="H11" s="10"/>
      <c r="I11" s="10"/>
    </row>
    <row r="12" spans="2:65" x14ac:dyDescent="0.15">
      <c r="B12" s="33"/>
      <c r="C12" s="33"/>
      <c r="D12" s="10"/>
      <c r="E12" s="10"/>
      <c r="F12" s="10"/>
      <c r="G12" s="10"/>
      <c r="H12" s="10"/>
      <c r="I12" s="10"/>
    </row>
    <row r="13" spans="2:65" s="169" customFormat="1" x14ac:dyDescent="0.15">
      <c r="B13" s="316" t="s">
        <v>215</v>
      </c>
      <c r="C13" s="316"/>
      <c r="E13" s="169">
        <f>E$7</f>
        <v>0</v>
      </c>
      <c r="F13" s="169">
        <f t="shared" ref="F13:P13" si="2">F$7</f>
        <v>0</v>
      </c>
      <c r="G13" s="169">
        <f t="shared" si="2"/>
        <v>0</v>
      </c>
      <c r="H13" s="169">
        <f t="shared" si="2"/>
        <v>5</v>
      </c>
      <c r="I13" s="169">
        <f t="shared" si="2"/>
        <v>6</v>
      </c>
      <c r="J13" s="169">
        <f t="shared" si="2"/>
        <v>7</v>
      </c>
      <c r="K13" s="169">
        <f t="shared" si="2"/>
        <v>5</v>
      </c>
      <c r="L13" s="169">
        <f t="shared" si="2"/>
        <v>6</v>
      </c>
      <c r="M13" s="169">
        <f t="shared" si="2"/>
        <v>4</v>
      </c>
      <c r="N13" s="169">
        <f t="shared" si="2"/>
        <v>4</v>
      </c>
      <c r="O13" s="169">
        <f t="shared" si="2"/>
        <v>4</v>
      </c>
      <c r="P13" s="169">
        <f t="shared" si="2"/>
        <v>2</v>
      </c>
      <c r="Q13" s="169">
        <f>'REV-SALES-FCAST_CWS'!C42</f>
        <v>16</v>
      </c>
      <c r="R13" s="169">
        <f>'REV-SALES-FCAST_CWS'!D42</f>
        <v>26</v>
      </c>
      <c r="S13" s="169">
        <f>'REV-SALES-FCAST_CWS'!E42</f>
        <v>29</v>
      </c>
      <c r="T13" s="169">
        <f>'REV-SALES-FCAST_CWS'!F42</f>
        <v>29</v>
      </c>
      <c r="U13" s="169">
        <f>'REV-SALES-FCAST_CWS'!G42</f>
        <v>32</v>
      </c>
      <c r="V13" s="169">
        <f>'REV-SALES-FCAST_CWS'!H42</f>
        <v>35</v>
      </c>
      <c r="W13" s="169">
        <f>'REV-SALES-FCAST_CWS'!I42</f>
        <v>29</v>
      </c>
      <c r="X13" s="169">
        <f>'REV-SALES-FCAST_CWS'!J42</f>
        <v>32</v>
      </c>
      <c r="Y13" s="169">
        <f>'REV-SALES-FCAST_CWS'!K42</f>
        <v>26</v>
      </c>
      <c r="Z13" s="169">
        <f>'REV-SALES-FCAST_CWS'!L42</f>
        <v>26</v>
      </c>
      <c r="AA13" s="169">
        <f>'REV-SALES-FCAST_CWS'!M42</f>
        <v>26</v>
      </c>
      <c r="AB13" s="169">
        <f>'REV-SALES-FCAST_CWS'!N42</f>
        <v>16</v>
      </c>
      <c r="AC13" s="169">
        <f>'REV-SALES-FCAST_CWS'!C46</f>
        <v>29</v>
      </c>
      <c r="AD13" s="169">
        <f>'REV-SALES-FCAST_CWS'!D46</f>
        <v>47</v>
      </c>
      <c r="AE13" s="169">
        <f>'REV-SALES-FCAST_CWS'!E46</f>
        <v>53</v>
      </c>
      <c r="AF13" s="169">
        <f>'REV-SALES-FCAST_CWS'!F46</f>
        <v>53</v>
      </c>
      <c r="AG13" s="169">
        <f>'REV-SALES-FCAST_CWS'!G46</f>
        <v>58</v>
      </c>
      <c r="AH13" s="169">
        <f>'REV-SALES-FCAST_CWS'!H46</f>
        <v>64</v>
      </c>
      <c r="AI13" s="169">
        <f>'REV-SALES-FCAST_CWS'!I46</f>
        <v>53</v>
      </c>
      <c r="AJ13" s="169">
        <f>'REV-SALES-FCAST_CWS'!J46</f>
        <v>58</v>
      </c>
      <c r="AK13" s="169">
        <f>'REV-SALES-FCAST_CWS'!K46</f>
        <v>47</v>
      </c>
      <c r="AL13" s="169">
        <f>'REV-SALES-FCAST_CWS'!L46</f>
        <v>47</v>
      </c>
      <c r="AM13" s="169">
        <f>'REV-SALES-FCAST_CWS'!M46</f>
        <v>47</v>
      </c>
      <c r="AN13" s="169">
        <f>'REV-SALES-FCAST_CWS'!N46</f>
        <v>29</v>
      </c>
      <c r="AO13" s="169">
        <f>'REV-SALES-FCAST_CWS'!C50</f>
        <v>31</v>
      </c>
      <c r="AP13" s="169">
        <f>'REV-SALES-FCAST_CWS'!D50</f>
        <v>50</v>
      </c>
      <c r="AQ13" s="169">
        <f>'REV-SALES-FCAST_CWS'!E50</f>
        <v>56</v>
      </c>
      <c r="AR13" s="169">
        <f>'REV-SALES-FCAST_CWS'!F50</f>
        <v>56</v>
      </c>
      <c r="AS13" s="169">
        <f>'REV-SALES-FCAST_CWS'!G50</f>
        <v>62</v>
      </c>
      <c r="AT13" s="169">
        <f>'REV-SALES-FCAST_CWS'!H50</f>
        <v>68</v>
      </c>
      <c r="AU13" s="169">
        <f>'REV-SALES-FCAST_CWS'!I50</f>
        <v>56</v>
      </c>
      <c r="AV13" s="169">
        <f>'REV-SALES-FCAST_CWS'!J50</f>
        <v>62</v>
      </c>
      <c r="AW13" s="169">
        <f>'REV-SALES-FCAST_CWS'!K50</f>
        <v>50</v>
      </c>
      <c r="AX13" s="169">
        <f>'REV-SALES-FCAST_CWS'!L50</f>
        <v>50</v>
      </c>
      <c r="AY13" s="169">
        <f>'REV-SALES-FCAST_CWS'!M50</f>
        <v>50</v>
      </c>
      <c r="AZ13" s="169">
        <f>'REV-SALES-FCAST_CWS'!N50</f>
        <v>31</v>
      </c>
      <c r="BA13" s="169">
        <f>'REV-SALES-FCAST_CWS'!C54</f>
        <v>33</v>
      </c>
      <c r="BB13" s="169">
        <f>'REV-SALES-FCAST_CWS'!D54</f>
        <v>53</v>
      </c>
      <c r="BC13" s="169">
        <f>'REV-SALES-FCAST_CWS'!E54</f>
        <v>59</v>
      </c>
      <c r="BD13" s="169">
        <f>'REV-SALES-FCAST_CWS'!F54</f>
        <v>59</v>
      </c>
      <c r="BE13" s="169">
        <f>'REV-SALES-FCAST_CWS'!G54</f>
        <v>66</v>
      </c>
      <c r="BF13" s="169">
        <f>'REV-SALES-FCAST_CWS'!H54</f>
        <v>72</v>
      </c>
      <c r="BG13" s="169">
        <f>'REV-SALES-FCAST_CWS'!I54</f>
        <v>59</v>
      </c>
      <c r="BH13" s="169">
        <f>'REV-SALES-FCAST_CWS'!J54</f>
        <v>66</v>
      </c>
      <c r="BI13" s="169">
        <f>'REV-SALES-FCAST_CWS'!K54</f>
        <v>53</v>
      </c>
      <c r="BJ13" s="169">
        <f>'REV-SALES-FCAST_CWS'!L54</f>
        <v>53</v>
      </c>
      <c r="BK13" s="169">
        <f>'REV-SALES-FCAST_CWS'!M54</f>
        <v>53</v>
      </c>
      <c r="BL13" s="169">
        <f>'REV-SALES-FCAST_CWS'!N54</f>
        <v>33</v>
      </c>
      <c r="BM13" s="317">
        <f>SUM(E13:BL13)</f>
        <v>2231</v>
      </c>
    </row>
    <row r="14" spans="2:65" x14ac:dyDescent="0.15">
      <c r="B14" s="47" t="s">
        <v>322</v>
      </c>
      <c r="C14" s="47"/>
      <c r="E14" s="97">
        <f>'COGS-PRICE-MARGIN_CWS'!$B4*E13</f>
        <v>0</v>
      </c>
      <c r="F14" s="97">
        <f>'COGS-PRICE-MARGIN_CWS'!$B4*F13</f>
        <v>0</v>
      </c>
      <c r="G14" s="97">
        <f>'COGS-PRICE-MARGIN_CWS'!$B4*G13</f>
        <v>0</v>
      </c>
      <c r="H14" s="97">
        <f>'COGS-PRICE-MARGIN_CWS'!$B4*H13</f>
        <v>90000</v>
      </c>
      <c r="I14" s="97">
        <f>'COGS-PRICE-MARGIN_CWS'!$B4*I13</f>
        <v>108000</v>
      </c>
      <c r="J14" s="97">
        <f>'COGS-PRICE-MARGIN_CWS'!$B4*J13</f>
        <v>126000</v>
      </c>
      <c r="K14" s="97">
        <f>'COGS-PRICE-MARGIN_CWS'!$B4*K13</f>
        <v>90000</v>
      </c>
      <c r="L14" s="97">
        <f>'COGS-PRICE-MARGIN_CWS'!$B4*L13</f>
        <v>108000</v>
      </c>
      <c r="M14" s="97">
        <f>'COGS-PRICE-MARGIN_CWS'!$B4*M13</f>
        <v>72000</v>
      </c>
      <c r="N14" s="97">
        <f>'COGS-PRICE-MARGIN_CWS'!$B4*N13</f>
        <v>72000</v>
      </c>
      <c r="O14" s="97">
        <f>'COGS-PRICE-MARGIN_CWS'!$B4*O13</f>
        <v>72000</v>
      </c>
      <c r="P14" s="97">
        <f>'COGS-PRICE-MARGIN_CWS'!$B4*P13</f>
        <v>36000</v>
      </c>
      <c r="Q14" s="97">
        <f>'COGS-PRICE-MARGIN_CWS'!$B56*Q13</f>
        <v>316800</v>
      </c>
      <c r="R14" s="97">
        <f>'COGS-PRICE-MARGIN_CWS'!$B56*R13</f>
        <v>514800</v>
      </c>
      <c r="S14" s="97">
        <f>'COGS-PRICE-MARGIN_CWS'!$B56*S13</f>
        <v>574200</v>
      </c>
      <c r="T14" s="97">
        <f>'COGS-PRICE-MARGIN_CWS'!$B56*T13</f>
        <v>574200</v>
      </c>
      <c r="U14" s="97">
        <f>'COGS-PRICE-MARGIN_CWS'!$B56*U13</f>
        <v>633600</v>
      </c>
      <c r="V14" s="97">
        <f>'COGS-PRICE-MARGIN_CWS'!$B56*V13</f>
        <v>693000</v>
      </c>
      <c r="W14" s="97">
        <f>'COGS-PRICE-MARGIN_CWS'!$B56*W13</f>
        <v>574200</v>
      </c>
      <c r="X14" s="97">
        <f>'COGS-PRICE-MARGIN_CWS'!$B56*X13</f>
        <v>633600</v>
      </c>
      <c r="Y14" s="97">
        <f>'COGS-PRICE-MARGIN_CWS'!$B56*Y13</f>
        <v>514800</v>
      </c>
      <c r="Z14" s="97">
        <f>'COGS-PRICE-MARGIN_CWS'!$B56*Z13</f>
        <v>514800</v>
      </c>
      <c r="AA14" s="97">
        <f>'COGS-PRICE-MARGIN_CWS'!$B56*AA13</f>
        <v>514800</v>
      </c>
      <c r="AB14" s="97">
        <f>'COGS-PRICE-MARGIN_CWS'!$B56*AB13</f>
        <v>316800</v>
      </c>
      <c r="AC14" s="97">
        <f>'COGS-PRICE-MARGIN_CWS'!$B77*AC13</f>
        <v>174000</v>
      </c>
      <c r="AD14" s="97">
        <f>'COGS-PRICE-MARGIN_CWS'!$B77*AD13</f>
        <v>282000</v>
      </c>
      <c r="AE14" s="97">
        <f>'COGS-PRICE-MARGIN_CWS'!$B77*AE13</f>
        <v>318000</v>
      </c>
      <c r="AF14" s="97">
        <f>'COGS-PRICE-MARGIN_CWS'!$B77*AF13</f>
        <v>318000</v>
      </c>
      <c r="AG14" s="97">
        <f>'COGS-PRICE-MARGIN_CWS'!$B77*AG13</f>
        <v>348000</v>
      </c>
      <c r="AH14" s="97">
        <f>'COGS-PRICE-MARGIN_CWS'!$B77*AH13</f>
        <v>384000</v>
      </c>
      <c r="AI14" s="97">
        <f>'COGS-PRICE-MARGIN_CWS'!$B77*AI13</f>
        <v>318000</v>
      </c>
      <c r="AJ14" s="97">
        <f>'COGS-PRICE-MARGIN_CWS'!$B77*AJ13</f>
        <v>348000</v>
      </c>
      <c r="AK14" s="97">
        <f>'COGS-PRICE-MARGIN_CWS'!$B77*AK13</f>
        <v>282000</v>
      </c>
      <c r="AL14" s="97">
        <f>'COGS-PRICE-MARGIN_CWS'!$B77*AL13</f>
        <v>282000</v>
      </c>
      <c r="AM14" s="97">
        <f>'COGS-PRICE-MARGIN_CWS'!$B77*AM13</f>
        <v>282000</v>
      </c>
      <c r="AN14" s="97">
        <f>'COGS-PRICE-MARGIN_CWS'!$B77*AN13</f>
        <v>174000</v>
      </c>
      <c r="AO14" s="97">
        <f>'COGS-PRICE-MARGIN_CWS'!$B98*AO13</f>
        <v>201500</v>
      </c>
      <c r="AP14" s="97">
        <f>'COGS-PRICE-MARGIN_CWS'!$B98*AP13</f>
        <v>325000</v>
      </c>
      <c r="AQ14" s="97">
        <f>'COGS-PRICE-MARGIN_CWS'!$B98*AQ13</f>
        <v>364000</v>
      </c>
      <c r="AR14" s="97">
        <f>'COGS-PRICE-MARGIN_CWS'!$B98*AR13</f>
        <v>364000</v>
      </c>
      <c r="AS14" s="97">
        <f>'COGS-PRICE-MARGIN_CWS'!$B98*AS13</f>
        <v>403000</v>
      </c>
      <c r="AT14" s="97">
        <f>'COGS-PRICE-MARGIN_CWS'!$B98*AT13</f>
        <v>442000</v>
      </c>
      <c r="AU14" s="97">
        <f>'COGS-PRICE-MARGIN_CWS'!$B98*AU13</f>
        <v>364000</v>
      </c>
      <c r="AV14" s="97">
        <f>'COGS-PRICE-MARGIN_CWS'!$B98*AV13</f>
        <v>403000</v>
      </c>
      <c r="AW14" s="97">
        <f>'COGS-PRICE-MARGIN_CWS'!$B98*AW13</f>
        <v>325000</v>
      </c>
      <c r="AX14" s="97">
        <f>'COGS-PRICE-MARGIN_CWS'!$B98*AX13</f>
        <v>325000</v>
      </c>
      <c r="AY14" s="97">
        <f>'COGS-PRICE-MARGIN_CWS'!$B98*AY13</f>
        <v>325000</v>
      </c>
      <c r="AZ14" s="97">
        <f>'COGS-PRICE-MARGIN_CWS'!$B98*AZ13</f>
        <v>201500</v>
      </c>
      <c r="BA14" s="97">
        <f>'COGS-PRICE-MARGIN_CWS'!$B119*BA13</f>
        <v>239250</v>
      </c>
      <c r="BB14" s="97">
        <f>'COGS-PRICE-MARGIN_CWS'!$B119*BB13</f>
        <v>384250</v>
      </c>
      <c r="BC14" s="97">
        <f>'COGS-PRICE-MARGIN_CWS'!$B119*BC13</f>
        <v>427750</v>
      </c>
      <c r="BD14" s="97">
        <f>'COGS-PRICE-MARGIN_CWS'!$B119*BD13</f>
        <v>427750</v>
      </c>
      <c r="BE14" s="97">
        <f>'COGS-PRICE-MARGIN_CWS'!$B119*BE13</f>
        <v>478500</v>
      </c>
      <c r="BF14" s="97">
        <f>'COGS-PRICE-MARGIN_CWS'!$B119*BF13</f>
        <v>522000</v>
      </c>
      <c r="BG14" s="97">
        <f>'COGS-PRICE-MARGIN_CWS'!$B119*BG13</f>
        <v>427750</v>
      </c>
      <c r="BH14" s="97">
        <f>'COGS-PRICE-MARGIN_CWS'!$B119*BH13</f>
        <v>478500</v>
      </c>
      <c r="BI14" s="97">
        <f>'COGS-PRICE-MARGIN_CWS'!$B119*BI13</f>
        <v>384250</v>
      </c>
      <c r="BJ14" s="97">
        <f>'COGS-PRICE-MARGIN_CWS'!$B119*BJ13</f>
        <v>384250</v>
      </c>
      <c r="BK14" s="97">
        <f>'COGS-PRICE-MARGIN_CWS'!$B119*BK13</f>
        <v>384250</v>
      </c>
      <c r="BL14" s="97">
        <f>'COGS-PRICE-MARGIN_CWS'!$B119*BL13</f>
        <v>239250</v>
      </c>
      <c r="BM14" s="118">
        <f>SUM(E14:BL14)</f>
        <v>19480350</v>
      </c>
    </row>
    <row r="15" spans="2:65" x14ac:dyDescent="0.15">
      <c r="B15" s="47" t="s">
        <v>351</v>
      </c>
      <c r="C15" s="47"/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'COGS-PRICE-MARGIN_CWS'!$C4</f>
        <v>0.09</v>
      </c>
      <c r="P15" s="98">
        <f>'COGS-PRICE-MARGIN_CWS'!$C4</f>
        <v>0.09</v>
      </c>
      <c r="Q15" s="98">
        <f>'COGS-PRICE-MARGIN_CWS'!$C56</f>
        <v>0.25</v>
      </c>
      <c r="R15" s="98">
        <f>'COGS-PRICE-MARGIN_CWS'!$C56</f>
        <v>0.25</v>
      </c>
      <c r="S15" s="98">
        <f>'COGS-PRICE-MARGIN_CWS'!$C56</f>
        <v>0.25</v>
      </c>
      <c r="T15" s="98">
        <f>'COGS-PRICE-MARGIN_CWS'!$C56</f>
        <v>0.25</v>
      </c>
      <c r="U15" s="98">
        <f>'COGS-PRICE-MARGIN_CWS'!$C56</f>
        <v>0.25</v>
      </c>
      <c r="V15" s="98">
        <f>'COGS-PRICE-MARGIN_CWS'!$C56</f>
        <v>0.25</v>
      </c>
      <c r="W15" s="98">
        <f>'COGS-PRICE-MARGIN_CWS'!$C56</f>
        <v>0.25</v>
      </c>
      <c r="X15" s="98">
        <f>'COGS-PRICE-MARGIN_CWS'!$C56</f>
        <v>0.25</v>
      </c>
      <c r="Y15" s="98">
        <f>'COGS-PRICE-MARGIN_CWS'!$C56</f>
        <v>0.25</v>
      </c>
      <c r="Z15" s="98">
        <f>'COGS-PRICE-MARGIN_CWS'!$C56</f>
        <v>0.25</v>
      </c>
      <c r="AA15" s="98">
        <f>'COGS-PRICE-MARGIN_CWS'!$C56</f>
        <v>0.25</v>
      </c>
      <c r="AB15" s="98">
        <f>'COGS-PRICE-MARGIN_CWS'!$C56</f>
        <v>0.25</v>
      </c>
      <c r="AC15" s="98">
        <f>'COGS-PRICE-MARGIN_CWS'!$C77</f>
        <v>0.15</v>
      </c>
      <c r="AD15" s="98">
        <f>'COGS-PRICE-MARGIN_CWS'!$C77</f>
        <v>0.15</v>
      </c>
      <c r="AE15" s="98">
        <f>'COGS-PRICE-MARGIN_CWS'!$C77</f>
        <v>0.15</v>
      </c>
      <c r="AF15" s="98">
        <f>'COGS-PRICE-MARGIN_CWS'!$C77</f>
        <v>0.15</v>
      </c>
      <c r="AG15" s="98">
        <f>'COGS-PRICE-MARGIN_CWS'!$C77</f>
        <v>0.15</v>
      </c>
      <c r="AH15" s="98">
        <f>'COGS-PRICE-MARGIN_CWS'!$C77</f>
        <v>0.15</v>
      </c>
      <c r="AI15" s="98">
        <f>'COGS-PRICE-MARGIN_CWS'!$C77</f>
        <v>0.15</v>
      </c>
      <c r="AJ15" s="98">
        <f>'COGS-PRICE-MARGIN_CWS'!$C77</f>
        <v>0.15</v>
      </c>
      <c r="AK15" s="98">
        <f>'COGS-PRICE-MARGIN_CWS'!$C77</f>
        <v>0.15</v>
      </c>
      <c r="AL15" s="98">
        <f>'COGS-PRICE-MARGIN_CWS'!$C77</f>
        <v>0.15</v>
      </c>
      <c r="AM15" s="98">
        <f>'COGS-PRICE-MARGIN_CWS'!$C77</f>
        <v>0.15</v>
      </c>
      <c r="AN15" s="98">
        <f>'COGS-PRICE-MARGIN_CWS'!$C77</f>
        <v>0.15</v>
      </c>
      <c r="AO15" s="98">
        <f>'COGS-PRICE-MARGIN_CWS'!$C98</f>
        <v>0.1</v>
      </c>
      <c r="AP15" s="98">
        <f>'COGS-PRICE-MARGIN_CWS'!$C98</f>
        <v>0.1</v>
      </c>
      <c r="AQ15" s="98">
        <f>'COGS-PRICE-MARGIN_CWS'!$C98</f>
        <v>0.1</v>
      </c>
      <c r="AR15" s="98">
        <f>'COGS-PRICE-MARGIN_CWS'!$C98</f>
        <v>0.1</v>
      </c>
      <c r="AS15" s="98">
        <f>'COGS-PRICE-MARGIN_CWS'!$C98</f>
        <v>0.1</v>
      </c>
      <c r="AT15" s="98">
        <f>'COGS-PRICE-MARGIN_CWS'!$C98</f>
        <v>0.1</v>
      </c>
      <c r="AU15" s="98">
        <f>'COGS-PRICE-MARGIN_CWS'!$C98</f>
        <v>0.1</v>
      </c>
      <c r="AV15" s="98">
        <f>'COGS-PRICE-MARGIN_CWS'!$C98</f>
        <v>0.1</v>
      </c>
      <c r="AW15" s="98">
        <f>'COGS-PRICE-MARGIN_CWS'!$C98</f>
        <v>0.1</v>
      </c>
      <c r="AX15" s="98">
        <f>'COGS-PRICE-MARGIN_CWS'!$C98</f>
        <v>0.1</v>
      </c>
      <c r="AY15" s="98">
        <f>'COGS-PRICE-MARGIN_CWS'!$C98</f>
        <v>0.1</v>
      </c>
      <c r="AZ15" s="98">
        <f>'COGS-PRICE-MARGIN_CWS'!$C98</f>
        <v>0.1</v>
      </c>
      <c r="BA15" s="98">
        <f>'COGS-PRICE-MARGIN_CWS'!$C119</f>
        <v>0.1</v>
      </c>
      <c r="BB15" s="98">
        <f>'COGS-PRICE-MARGIN_CWS'!$C119</f>
        <v>0.1</v>
      </c>
      <c r="BC15" s="98">
        <f>'COGS-PRICE-MARGIN_CWS'!$C119</f>
        <v>0.1</v>
      </c>
      <c r="BD15" s="98">
        <f>'COGS-PRICE-MARGIN_CWS'!$C119</f>
        <v>0.1</v>
      </c>
      <c r="BE15" s="98">
        <f>'COGS-PRICE-MARGIN_CWS'!$C119</f>
        <v>0.1</v>
      </c>
      <c r="BF15" s="98">
        <f>'COGS-PRICE-MARGIN_CWS'!$C119</f>
        <v>0.1</v>
      </c>
      <c r="BG15" s="98">
        <f>'COGS-PRICE-MARGIN_CWS'!$C119</f>
        <v>0.1</v>
      </c>
      <c r="BH15" s="98">
        <f>'COGS-PRICE-MARGIN_CWS'!$C119</f>
        <v>0.1</v>
      </c>
      <c r="BI15" s="98">
        <f>'COGS-PRICE-MARGIN_CWS'!$C119</f>
        <v>0.1</v>
      </c>
      <c r="BJ15" s="98">
        <f>'COGS-PRICE-MARGIN_CWS'!$C119</f>
        <v>0.1</v>
      </c>
      <c r="BK15" s="98">
        <f>'COGS-PRICE-MARGIN_CWS'!$C119</f>
        <v>0.1</v>
      </c>
      <c r="BL15" s="98">
        <f>'COGS-PRICE-MARGIN_CWS'!$C119</f>
        <v>0.1</v>
      </c>
      <c r="BM15" s="35">
        <f>COLUMNS(E15:BL15)</f>
        <v>60</v>
      </c>
    </row>
    <row r="16" spans="2:65" x14ac:dyDescent="0.15">
      <c r="B16" s="47"/>
      <c r="C16" s="47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</row>
    <row r="17" spans="2:65" s="14" customFormat="1" x14ac:dyDescent="0.15">
      <c r="B17" s="16" t="s">
        <v>353</v>
      </c>
      <c r="C17" s="73"/>
      <c r="E17" s="99">
        <f t="shared" ref="E17:AJ17" si="3">E14*(1-E15)</f>
        <v>0</v>
      </c>
      <c r="F17" s="99">
        <f t="shared" si="3"/>
        <v>0</v>
      </c>
      <c r="G17" s="99">
        <f t="shared" si="3"/>
        <v>0</v>
      </c>
      <c r="H17" s="99">
        <f t="shared" si="3"/>
        <v>81900</v>
      </c>
      <c r="I17" s="99">
        <f t="shared" si="3"/>
        <v>98280</v>
      </c>
      <c r="J17" s="99">
        <f t="shared" si="3"/>
        <v>114660</v>
      </c>
      <c r="K17" s="99">
        <f t="shared" si="3"/>
        <v>81900</v>
      </c>
      <c r="L17" s="99">
        <f t="shared" si="3"/>
        <v>98280</v>
      </c>
      <c r="M17" s="99">
        <f t="shared" si="3"/>
        <v>65520</v>
      </c>
      <c r="N17" s="99">
        <f t="shared" si="3"/>
        <v>65520</v>
      </c>
      <c r="O17" s="99">
        <f t="shared" si="3"/>
        <v>65520</v>
      </c>
      <c r="P17" s="99">
        <f t="shared" si="3"/>
        <v>32760</v>
      </c>
      <c r="Q17" s="99">
        <f t="shared" si="3"/>
        <v>237600</v>
      </c>
      <c r="R17" s="99">
        <f t="shared" si="3"/>
        <v>386100</v>
      </c>
      <c r="S17" s="99">
        <f t="shared" si="3"/>
        <v>430650</v>
      </c>
      <c r="T17" s="99">
        <f t="shared" si="3"/>
        <v>430650</v>
      </c>
      <c r="U17" s="99">
        <f t="shared" si="3"/>
        <v>475200</v>
      </c>
      <c r="V17" s="99">
        <f t="shared" si="3"/>
        <v>519750</v>
      </c>
      <c r="W17" s="99">
        <f t="shared" si="3"/>
        <v>430650</v>
      </c>
      <c r="X17" s="99">
        <f t="shared" si="3"/>
        <v>475200</v>
      </c>
      <c r="Y17" s="99">
        <f t="shared" si="3"/>
        <v>386100</v>
      </c>
      <c r="Z17" s="99">
        <f t="shared" si="3"/>
        <v>386100</v>
      </c>
      <c r="AA17" s="99">
        <f t="shared" si="3"/>
        <v>386100</v>
      </c>
      <c r="AB17" s="99">
        <f t="shared" si="3"/>
        <v>237600</v>
      </c>
      <c r="AC17" s="99">
        <f t="shared" si="3"/>
        <v>147900</v>
      </c>
      <c r="AD17" s="99">
        <f t="shared" si="3"/>
        <v>239700</v>
      </c>
      <c r="AE17" s="99">
        <f t="shared" si="3"/>
        <v>270300</v>
      </c>
      <c r="AF17" s="99">
        <f t="shared" si="3"/>
        <v>270300</v>
      </c>
      <c r="AG17" s="99">
        <f t="shared" si="3"/>
        <v>295800</v>
      </c>
      <c r="AH17" s="99">
        <f t="shared" si="3"/>
        <v>326400</v>
      </c>
      <c r="AI17" s="99">
        <f t="shared" si="3"/>
        <v>270300</v>
      </c>
      <c r="AJ17" s="99">
        <f t="shared" si="3"/>
        <v>295800</v>
      </c>
      <c r="AK17" s="99">
        <f t="shared" ref="AK17:BL17" si="4">AK14*(1-AK15)</f>
        <v>239700</v>
      </c>
      <c r="AL17" s="99">
        <f t="shared" si="4"/>
        <v>239700</v>
      </c>
      <c r="AM17" s="99">
        <f t="shared" si="4"/>
        <v>239700</v>
      </c>
      <c r="AN17" s="99">
        <f t="shared" si="4"/>
        <v>147900</v>
      </c>
      <c r="AO17" s="99">
        <f t="shared" si="4"/>
        <v>181350</v>
      </c>
      <c r="AP17" s="99">
        <f t="shared" si="4"/>
        <v>292500</v>
      </c>
      <c r="AQ17" s="99">
        <f t="shared" si="4"/>
        <v>327600</v>
      </c>
      <c r="AR17" s="99">
        <f t="shared" si="4"/>
        <v>327600</v>
      </c>
      <c r="AS17" s="99">
        <f t="shared" si="4"/>
        <v>362700</v>
      </c>
      <c r="AT17" s="99">
        <f t="shared" si="4"/>
        <v>397800</v>
      </c>
      <c r="AU17" s="99">
        <f t="shared" si="4"/>
        <v>327600</v>
      </c>
      <c r="AV17" s="99">
        <f t="shared" si="4"/>
        <v>362700</v>
      </c>
      <c r="AW17" s="99">
        <f t="shared" si="4"/>
        <v>292500</v>
      </c>
      <c r="AX17" s="99">
        <f t="shared" si="4"/>
        <v>292500</v>
      </c>
      <c r="AY17" s="99">
        <f t="shared" si="4"/>
        <v>292500</v>
      </c>
      <c r="AZ17" s="99">
        <f t="shared" si="4"/>
        <v>181350</v>
      </c>
      <c r="BA17" s="99">
        <f t="shared" si="4"/>
        <v>215325</v>
      </c>
      <c r="BB17" s="99">
        <f t="shared" si="4"/>
        <v>345825</v>
      </c>
      <c r="BC17" s="99">
        <f t="shared" si="4"/>
        <v>384975</v>
      </c>
      <c r="BD17" s="99">
        <f t="shared" si="4"/>
        <v>384975</v>
      </c>
      <c r="BE17" s="99">
        <f t="shared" si="4"/>
        <v>430650</v>
      </c>
      <c r="BF17" s="99">
        <f t="shared" si="4"/>
        <v>469800</v>
      </c>
      <c r="BG17" s="99">
        <f t="shared" si="4"/>
        <v>384975</v>
      </c>
      <c r="BH17" s="99">
        <f t="shared" si="4"/>
        <v>430650</v>
      </c>
      <c r="BI17" s="99">
        <f t="shared" si="4"/>
        <v>345825</v>
      </c>
      <c r="BJ17" s="99">
        <f t="shared" si="4"/>
        <v>345825</v>
      </c>
      <c r="BK17" s="99">
        <f t="shared" si="4"/>
        <v>345825</v>
      </c>
      <c r="BL17" s="99">
        <f t="shared" si="4"/>
        <v>215325</v>
      </c>
      <c r="BM17" s="118">
        <f>SUM(E17:BL17)</f>
        <v>16408215</v>
      </c>
    </row>
    <row r="18" spans="2:65" x14ac:dyDescent="0.15">
      <c r="B18" s="33"/>
      <c r="C18" s="33"/>
    </row>
    <row r="19" spans="2:65" x14ac:dyDescent="0.15">
      <c r="B19" s="16" t="s">
        <v>312</v>
      </c>
      <c r="C19" s="33"/>
    </row>
    <row r="20" spans="2:65" x14ac:dyDescent="0.15">
      <c r="B20" s="16"/>
      <c r="C20" s="33"/>
    </row>
    <row r="21" spans="2:65" x14ac:dyDescent="0.15">
      <c r="B21" s="47" t="str">
        <f>'COGS-PRICE-MARGIN_CWS'!A4</f>
        <v>Plato servicio</v>
      </c>
      <c r="C21" s="47"/>
      <c r="E21" s="97">
        <f>'COGS-PRICE-MARGIN_CWS'!$E4*E13</f>
        <v>0</v>
      </c>
      <c r="F21" s="97">
        <f>'COGS-PRICE-MARGIN_CWS'!$E4*F13</f>
        <v>0</v>
      </c>
      <c r="G21" s="97">
        <f>'COGS-PRICE-MARGIN_CWS'!$E4*G13</f>
        <v>0</v>
      </c>
      <c r="H21" s="97">
        <f>'COGS-PRICE-MARGIN_CWS'!$E4*H13</f>
        <v>60000</v>
      </c>
      <c r="I21" s="97">
        <f>'COGS-PRICE-MARGIN_CWS'!$E4*I13</f>
        <v>72000</v>
      </c>
      <c r="J21" s="97">
        <f>'COGS-PRICE-MARGIN_CWS'!$E4*J13</f>
        <v>84000</v>
      </c>
      <c r="K21" s="97">
        <f>'COGS-PRICE-MARGIN_CWS'!$E4*K13</f>
        <v>60000</v>
      </c>
      <c r="L21" s="97">
        <f>'COGS-PRICE-MARGIN_CWS'!$E4*L13</f>
        <v>72000</v>
      </c>
      <c r="M21" s="97">
        <f>'COGS-PRICE-MARGIN_CWS'!$E4*M13</f>
        <v>48000</v>
      </c>
      <c r="N21" s="97">
        <f>'COGS-PRICE-MARGIN_CWS'!$E4*N13</f>
        <v>48000</v>
      </c>
      <c r="O21" s="97">
        <f>'COGS-PRICE-MARGIN_CWS'!$E4*O13</f>
        <v>48000</v>
      </c>
      <c r="P21" s="97">
        <f>'COGS-PRICE-MARGIN_CWS'!$E4*P13</f>
        <v>24000</v>
      </c>
      <c r="Q21" s="97">
        <f>'COGS-PRICE-MARGIN_CWS'!$E56*Q13</f>
        <v>172800</v>
      </c>
      <c r="R21" s="97">
        <f>'COGS-PRICE-MARGIN_CWS'!$E56*R13</f>
        <v>280800</v>
      </c>
      <c r="S21" s="97">
        <f>'COGS-PRICE-MARGIN_CWS'!$E56*S13</f>
        <v>313200</v>
      </c>
      <c r="T21" s="97">
        <f>'COGS-PRICE-MARGIN_CWS'!$E56*T13</f>
        <v>313200</v>
      </c>
      <c r="U21" s="97">
        <f>'COGS-PRICE-MARGIN_CWS'!$E56*U13</f>
        <v>345600</v>
      </c>
      <c r="V21" s="97">
        <f>'COGS-PRICE-MARGIN_CWS'!$E56*V13</f>
        <v>378000</v>
      </c>
      <c r="W21" s="97">
        <f>'COGS-PRICE-MARGIN_CWS'!$E56*W13</f>
        <v>313200</v>
      </c>
      <c r="X21" s="97">
        <f>'COGS-PRICE-MARGIN_CWS'!$E56*X13</f>
        <v>345600</v>
      </c>
      <c r="Y21" s="97">
        <f>'COGS-PRICE-MARGIN_CWS'!$E56*Y13</f>
        <v>280800</v>
      </c>
      <c r="Z21" s="97">
        <f>'COGS-PRICE-MARGIN_CWS'!$E56*Z13</f>
        <v>280800</v>
      </c>
      <c r="AA21" s="97">
        <f>'COGS-PRICE-MARGIN_CWS'!$E56*AA13</f>
        <v>280800</v>
      </c>
      <c r="AB21" s="97">
        <f>'COGS-PRICE-MARGIN_CWS'!$E56*AB13</f>
        <v>172800</v>
      </c>
      <c r="AC21" s="97">
        <f>'COGS-PRICE-MARGIN_CWS'!$E77*AC13</f>
        <v>281880</v>
      </c>
      <c r="AD21" s="97">
        <f>'COGS-PRICE-MARGIN_CWS'!$E77*AD13</f>
        <v>456840</v>
      </c>
      <c r="AE21" s="97">
        <f>'COGS-PRICE-MARGIN_CWS'!$E77*AE13</f>
        <v>515160</v>
      </c>
      <c r="AF21" s="97">
        <f>'COGS-PRICE-MARGIN_CWS'!$E77*AF13</f>
        <v>515160</v>
      </c>
      <c r="AG21" s="97">
        <f>'COGS-PRICE-MARGIN_CWS'!$E77*AG13</f>
        <v>563760</v>
      </c>
      <c r="AH21" s="97">
        <f>'COGS-PRICE-MARGIN_CWS'!$E77*AH13</f>
        <v>622080</v>
      </c>
      <c r="AI21" s="97">
        <f>'COGS-PRICE-MARGIN_CWS'!$E77*AI13</f>
        <v>515160</v>
      </c>
      <c r="AJ21" s="97">
        <f>'COGS-PRICE-MARGIN_CWS'!$E77*AJ13</f>
        <v>563760</v>
      </c>
      <c r="AK21" s="97">
        <f>'COGS-PRICE-MARGIN_CWS'!$E77*AK13</f>
        <v>456840</v>
      </c>
      <c r="AL21" s="97">
        <f>'COGS-PRICE-MARGIN_CWS'!$E77*AL13</f>
        <v>456840</v>
      </c>
      <c r="AM21" s="97">
        <f>'COGS-PRICE-MARGIN_CWS'!$E77*AM13</f>
        <v>456840</v>
      </c>
      <c r="AN21" s="97">
        <f>'COGS-PRICE-MARGIN_CWS'!$E77*AN13</f>
        <v>281880</v>
      </c>
      <c r="AO21" s="97">
        <f>'COGS-PRICE-MARGIN_CWS'!$E98*AO13</f>
        <v>271188</v>
      </c>
      <c r="AP21" s="97">
        <f>'COGS-PRICE-MARGIN_CWS'!$E98*AP13</f>
        <v>437400</v>
      </c>
      <c r="AQ21" s="97">
        <f>'COGS-PRICE-MARGIN_CWS'!$E98*AQ13</f>
        <v>489888</v>
      </c>
      <c r="AR21" s="97">
        <f>'COGS-PRICE-MARGIN_CWS'!$E98*AR13</f>
        <v>489888</v>
      </c>
      <c r="AS21" s="97">
        <f>'COGS-PRICE-MARGIN_CWS'!$E98*AS13</f>
        <v>542376</v>
      </c>
      <c r="AT21" s="97">
        <f>'COGS-PRICE-MARGIN_CWS'!$E98*AT13</f>
        <v>594864</v>
      </c>
      <c r="AU21" s="97">
        <f>'COGS-PRICE-MARGIN_CWS'!$E98*AU13</f>
        <v>489888</v>
      </c>
      <c r="AV21" s="97">
        <f>'COGS-PRICE-MARGIN_CWS'!$E98*AV13</f>
        <v>542376</v>
      </c>
      <c r="AW21" s="97">
        <f>'COGS-PRICE-MARGIN_CWS'!$E98*AW13</f>
        <v>437400</v>
      </c>
      <c r="AX21" s="97">
        <f>'COGS-PRICE-MARGIN_CWS'!$E98*AX13</f>
        <v>437400</v>
      </c>
      <c r="AY21" s="97">
        <f>'COGS-PRICE-MARGIN_CWS'!$E98*AY13</f>
        <v>437400</v>
      </c>
      <c r="AZ21" s="97">
        <f>'COGS-PRICE-MARGIN_CWS'!$E98*AZ13</f>
        <v>271188</v>
      </c>
      <c r="BA21" s="97">
        <f>'COGS-PRICE-MARGIN_CWS'!$E119*BA13</f>
        <v>259815.6</v>
      </c>
      <c r="BB21" s="97">
        <f>'COGS-PRICE-MARGIN_CWS'!$E119*BB13</f>
        <v>417279.6</v>
      </c>
      <c r="BC21" s="97">
        <f>'COGS-PRICE-MARGIN_CWS'!$E119*BC13</f>
        <v>464518.8</v>
      </c>
      <c r="BD21" s="97">
        <f>'COGS-PRICE-MARGIN_CWS'!$E119*BD13</f>
        <v>464518.8</v>
      </c>
      <c r="BE21" s="97">
        <f>'COGS-PRICE-MARGIN_CWS'!$E119*BE13</f>
        <v>519631.2</v>
      </c>
      <c r="BF21" s="97">
        <f>'COGS-PRICE-MARGIN_CWS'!$E119*BF13</f>
        <v>566870.4</v>
      </c>
      <c r="BG21" s="97">
        <f>'COGS-PRICE-MARGIN_CWS'!$E119*BG13</f>
        <v>464518.8</v>
      </c>
      <c r="BH21" s="97">
        <f>'COGS-PRICE-MARGIN_CWS'!$E119*BH13</f>
        <v>519631.2</v>
      </c>
      <c r="BI21" s="97">
        <f>'COGS-PRICE-MARGIN_CWS'!$E119*BI13</f>
        <v>417279.6</v>
      </c>
      <c r="BJ21" s="97">
        <f>'COGS-PRICE-MARGIN_CWS'!$E119*BJ13</f>
        <v>417279.6</v>
      </c>
      <c r="BK21" s="97">
        <f>'COGS-PRICE-MARGIN_CWS'!$E119*BK13</f>
        <v>417279.6</v>
      </c>
      <c r="BL21" s="97">
        <f>'COGS-PRICE-MARGIN_CWS'!$E119*BL13</f>
        <v>259815.6</v>
      </c>
      <c r="BM21" s="118">
        <f>SUM(E21:BL21)</f>
        <v>20309494.800000004</v>
      </c>
    </row>
    <row r="22" spans="2:65" x14ac:dyDescent="0.15">
      <c r="B22" s="47" t="str">
        <f>'COGS-PRICE-MARGIN_CWS'!A5</f>
        <v>Individual</v>
      </c>
      <c r="C22" s="17"/>
      <c r="E22" s="97">
        <f>'COGS-PRICE-MARGIN_CWS'!$E5*E13</f>
        <v>0</v>
      </c>
      <c r="F22" s="97">
        <f>'COGS-PRICE-MARGIN_CWS'!$E5*F13</f>
        <v>0</v>
      </c>
      <c r="G22" s="97">
        <f>'COGS-PRICE-MARGIN_CWS'!$E5*G13</f>
        <v>0</v>
      </c>
      <c r="H22" s="97">
        <f>'COGS-PRICE-MARGIN_CWS'!$E5*H13</f>
        <v>2500</v>
      </c>
      <c r="I22" s="97">
        <f>'COGS-PRICE-MARGIN_CWS'!$E5*I13</f>
        <v>3000</v>
      </c>
      <c r="J22" s="97">
        <f>'COGS-PRICE-MARGIN_CWS'!$E5*J13</f>
        <v>3500</v>
      </c>
      <c r="K22" s="97">
        <f>'COGS-PRICE-MARGIN_CWS'!$E5*K13</f>
        <v>2500</v>
      </c>
      <c r="L22" s="97">
        <f>'COGS-PRICE-MARGIN_CWS'!$E5*L13</f>
        <v>3000</v>
      </c>
      <c r="M22" s="97">
        <f>'COGS-PRICE-MARGIN_CWS'!$E5*M13</f>
        <v>2000</v>
      </c>
      <c r="N22" s="97">
        <f>'COGS-PRICE-MARGIN_CWS'!$E5*N13</f>
        <v>2000</v>
      </c>
      <c r="O22" s="97">
        <f>'COGS-PRICE-MARGIN_CWS'!$E5*O13</f>
        <v>2000</v>
      </c>
      <c r="P22" s="97">
        <f>'COGS-PRICE-MARGIN_CWS'!$E5*P13</f>
        <v>1000</v>
      </c>
      <c r="Q22" s="97">
        <f>'COGS-PRICE-MARGIN_CWS'!$E57*Q13</f>
        <v>8800</v>
      </c>
      <c r="R22" s="97">
        <f>'COGS-PRICE-MARGIN_CWS'!$E57*R13</f>
        <v>14300</v>
      </c>
      <c r="S22" s="97">
        <f>'COGS-PRICE-MARGIN_CWS'!$E57*S13</f>
        <v>15950</v>
      </c>
      <c r="T22" s="97">
        <f>'COGS-PRICE-MARGIN_CWS'!$E57*T13</f>
        <v>15950</v>
      </c>
      <c r="U22" s="97">
        <f>'COGS-PRICE-MARGIN_CWS'!$E57*U13</f>
        <v>17600</v>
      </c>
      <c r="V22" s="97">
        <f>'COGS-PRICE-MARGIN_CWS'!$E57*V13</f>
        <v>19250</v>
      </c>
      <c r="W22" s="97">
        <f>'COGS-PRICE-MARGIN_CWS'!$E57*W13</f>
        <v>15950</v>
      </c>
      <c r="X22" s="97">
        <f>'COGS-PRICE-MARGIN_CWS'!$E57*X13</f>
        <v>17600</v>
      </c>
      <c r="Y22" s="97">
        <f>'COGS-PRICE-MARGIN_CWS'!$E57*Y13</f>
        <v>14300</v>
      </c>
      <c r="Z22" s="97">
        <f>'COGS-PRICE-MARGIN_CWS'!$E57*Z13</f>
        <v>14300</v>
      </c>
      <c r="AA22" s="97">
        <f>'COGS-PRICE-MARGIN_CWS'!$E57*AA13</f>
        <v>14300</v>
      </c>
      <c r="AB22" s="97">
        <f>'COGS-PRICE-MARGIN_CWS'!$E57*AB13</f>
        <v>8800</v>
      </c>
      <c r="AC22" s="97">
        <f>'COGS-PRICE-MARGIN_CWS'!$E78*AC13</f>
        <v>17545</v>
      </c>
      <c r="AD22" s="97">
        <f>'COGS-PRICE-MARGIN_CWS'!$E78*AD13</f>
        <v>28435</v>
      </c>
      <c r="AE22" s="97">
        <f>'COGS-PRICE-MARGIN_CWS'!$E78*AE13</f>
        <v>32065</v>
      </c>
      <c r="AF22" s="97">
        <f>'COGS-PRICE-MARGIN_CWS'!$E78*AF13</f>
        <v>32065</v>
      </c>
      <c r="AG22" s="97">
        <f>'COGS-PRICE-MARGIN_CWS'!$E78*AG13</f>
        <v>35090</v>
      </c>
      <c r="AH22" s="97">
        <f>'COGS-PRICE-MARGIN_CWS'!$E78*AH13</f>
        <v>38720</v>
      </c>
      <c r="AI22" s="97">
        <f>'COGS-PRICE-MARGIN_CWS'!$E78*AI13</f>
        <v>32065</v>
      </c>
      <c r="AJ22" s="97">
        <f>'COGS-PRICE-MARGIN_CWS'!$E78*AJ13</f>
        <v>35090</v>
      </c>
      <c r="AK22" s="97">
        <f>'COGS-PRICE-MARGIN_CWS'!$E78*AK13</f>
        <v>28435</v>
      </c>
      <c r="AL22" s="97">
        <f>'COGS-PRICE-MARGIN_CWS'!$E78*AL13</f>
        <v>28435</v>
      </c>
      <c r="AM22" s="97">
        <f>'COGS-PRICE-MARGIN_CWS'!$E78*AM13</f>
        <v>28435</v>
      </c>
      <c r="AN22" s="97">
        <f>'COGS-PRICE-MARGIN_CWS'!$E78*AN13</f>
        <v>17545</v>
      </c>
      <c r="AO22" s="97">
        <f>'COGS-PRICE-MARGIN_CWS'!$E99*AO13</f>
        <v>20630.5</v>
      </c>
      <c r="AP22" s="97">
        <f>'COGS-PRICE-MARGIN_CWS'!$E99*AP13</f>
        <v>33275</v>
      </c>
      <c r="AQ22" s="97">
        <f>'COGS-PRICE-MARGIN_CWS'!$E99*AQ13</f>
        <v>37268</v>
      </c>
      <c r="AR22" s="97">
        <f>'COGS-PRICE-MARGIN_CWS'!$E99*AR13</f>
        <v>37268</v>
      </c>
      <c r="AS22" s="97">
        <f>'COGS-PRICE-MARGIN_CWS'!$E99*AS13</f>
        <v>41261</v>
      </c>
      <c r="AT22" s="97">
        <f>'COGS-PRICE-MARGIN_CWS'!$E99*AT13</f>
        <v>45254</v>
      </c>
      <c r="AU22" s="97">
        <f>'COGS-PRICE-MARGIN_CWS'!$E99*AU13</f>
        <v>37268</v>
      </c>
      <c r="AV22" s="97">
        <f>'COGS-PRICE-MARGIN_CWS'!$E99*AV13</f>
        <v>41261</v>
      </c>
      <c r="AW22" s="97">
        <f>'COGS-PRICE-MARGIN_CWS'!$E99*AW13</f>
        <v>33275</v>
      </c>
      <c r="AX22" s="97">
        <f>'COGS-PRICE-MARGIN_CWS'!$E99*AX13</f>
        <v>33275</v>
      </c>
      <c r="AY22" s="97">
        <f>'COGS-PRICE-MARGIN_CWS'!$E99*AY13</f>
        <v>33275</v>
      </c>
      <c r="AZ22" s="97">
        <f>'COGS-PRICE-MARGIN_CWS'!$E99*AZ13</f>
        <v>20630.5</v>
      </c>
      <c r="BA22" s="97">
        <f>'COGS-PRICE-MARGIN_CWS'!$E120*BA13</f>
        <v>36.300000000000004</v>
      </c>
      <c r="BB22" s="97">
        <f>'COGS-PRICE-MARGIN_CWS'!$E120*BB13</f>
        <v>58.300000000000004</v>
      </c>
      <c r="BC22" s="97">
        <f>'COGS-PRICE-MARGIN_CWS'!$E120*BC13</f>
        <v>64.900000000000006</v>
      </c>
      <c r="BD22" s="97">
        <f>'COGS-PRICE-MARGIN_CWS'!$E120*BD13</f>
        <v>64.900000000000006</v>
      </c>
      <c r="BE22" s="97">
        <f>'COGS-PRICE-MARGIN_CWS'!$E120*BE13</f>
        <v>72.600000000000009</v>
      </c>
      <c r="BF22" s="97">
        <f>'COGS-PRICE-MARGIN_CWS'!$E120*BF13</f>
        <v>79.2</v>
      </c>
      <c r="BG22" s="97">
        <f>'COGS-PRICE-MARGIN_CWS'!$E120*BG13</f>
        <v>64.900000000000006</v>
      </c>
      <c r="BH22" s="97">
        <f>'COGS-PRICE-MARGIN_CWS'!$E120*BH13</f>
        <v>72.600000000000009</v>
      </c>
      <c r="BI22" s="97">
        <f>'COGS-PRICE-MARGIN_CWS'!$E120*BI13</f>
        <v>58.300000000000004</v>
      </c>
      <c r="BJ22" s="97">
        <f>'COGS-PRICE-MARGIN_CWS'!$E120*BJ13</f>
        <v>58.300000000000004</v>
      </c>
      <c r="BK22" s="97">
        <f>'COGS-PRICE-MARGIN_CWS'!$E120*BK13</f>
        <v>58.300000000000004</v>
      </c>
      <c r="BL22" s="97">
        <f>'COGS-PRICE-MARGIN_CWS'!$E120*BL13</f>
        <v>36.300000000000004</v>
      </c>
      <c r="BM22" s="118">
        <f>SUM(E22:BL22)</f>
        <v>967190.90000000026</v>
      </c>
    </row>
    <row r="23" spans="2:65" x14ac:dyDescent="0.15">
      <c r="B23" s="17" t="s">
        <v>328</v>
      </c>
      <c r="C23" s="17"/>
      <c r="E23" s="97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'COGS-PRICE-MARGIN_CWS'!$E6*O13</f>
        <v>0</v>
      </c>
      <c r="P23" s="97">
        <f>'COGS-PRICE-MARGIN_CWS'!$E6*P13</f>
        <v>0</v>
      </c>
      <c r="Q23" s="97">
        <f>'COGS-PRICE-MARGIN_CWS'!$E58*Q13</f>
        <v>0</v>
      </c>
      <c r="R23" s="97">
        <f>'COGS-PRICE-MARGIN_CWS'!$E58*R13</f>
        <v>0</v>
      </c>
      <c r="S23" s="97">
        <f>'COGS-PRICE-MARGIN_CWS'!$E58*S13</f>
        <v>0</v>
      </c>
      <c r="T23" s="97">
        <f>'COGS-PRICE-MARGIN_CWS'!$E58*T13</f>
        <v>0</v>
      </c>
      <c r="U23" s="97">
        <f>'COGS-PRICE-MARGIN_CWS'!$E58*U13</f>
        <v>0</v>
      </c>
      <c r="V23" s="97">
        <f>'COGS-PRICE-MARGIN_CWS'!$E58*V13</f>
        <v>0</v>
      </c>
      <c r="W23" s="97">
        <f>'COGS-PRICE-MARGIN_CWS'!$E58*W13</f>
        <v>0</v>
      </c>
      <c r="X23" s="97">
        <f>'COGS-PRICE-MARGIN_CWS'!$E58*X13</f>
        <v>0</v>
      </c>
      <c r="Y23" s="97">
        <f>'COGS-PRICE-MARGIN_CWS'!$E58*Y13</f>
        <v>0</v>
      </c>
      <c r="Z23" s="97">
        <f>'COGS-PRICE-MARGIN_CWS'!$E58*Z13</f>
        <v>0</v>
      </c>
      <c r="AA23" s="97">
        <f>'COGS-PRICE-MARGIN_CWS'!$E58*AA13</f>
        <v>0</v>
      </c>
      <c r="AB23" s="97">
        <f>'COGS-PRICE-MARGIN_CWS'!$E58*AB13</f>
        <v>0</v>
      </c>
      <c r="AC23" s="97">
        <f>'COGS-PRICE-MARGIN_CWS'!$E79*AC13</f>
        <v>0</v>
      </c>
      <c r="AD23" s="97">
        <f>'COGS-PRICE-MARGIN_CWS'!$E79*AD13</f>
        <v>0</v>
      </c>
      <c r="AE23" s="97">
        <f>'COGS-PRICE-MARGIN_CWS'!$E79*AE13</f>
        <v>0</v>
      </c>
      <c r="AF23" s="97">
        <f>'COGS-PRICE-MARGIN_CWS'!$E79*AF13</f>
        <v>0</v>
      </c>
      <c r="AG23" s="97">
        <f>'COGS-PRICE-MARGIN_CWS'!$E79*AG13</f>
        <v>0</v>
      </c>
      <c r="AH23" s="97">
        <f>'COGS-PRICE-MARGIN_CWS'!$E79*AH13</f>
        <v>0</v>
      </c>
      <c r="AI23" s="97">
        <f>'COGS-PRICE-MARGIN_CWS'!$E79*AI13</f>
        <v>0</v>
      </c>
      <c r="AJ23" s="97">
        <f>'COGS-PRICE-MARGIN_CWS'!$E79*AJ13</f>
        <v>0</v>
      </c>
      <c r="AK23" s="97">
        <f>'COGS-PRICE-MARGIN_CWS'!$E79*AK13</f>
        <v>0</v>
      </c>
      <c r="AL23" s="97">
        <f>'COGS-PRICE-MARGIN_CWS'!$E79*AL13</f>
        <v>0</v>
      </c>
      <c r="AM23" s="97">
        <f>'COGS-PRICE-MARGIN_CWS'!$E79*AM13</f>
        <v>0</v>
      </c>
      <c r="AN23" s="97">
        <f>'COGS-PRICE-MARGIN_CWS'!$E79*AN13</f>
        <v>0</v>
      </c>
      <c r="AO23" s="97">
        <f>'COGS-PRICE-MARGIN_CWS'!$E100*AO13</f>
        <v>0</v>
      </c>
      <c r="AP23" s="97">
        <f>'COGS-PRICE-MARGIN_CWS'!$E100*AP13</f>
        <v>0</v>
      </c>
      <c r="AQ23" s="97">
        <f>'COGS-PRICE-MARGIN_CWS'!$E100*AQ13</f>
        <v>0</v>
      </c>
      <c r="AR23" s="97">
        <f>'COGS-PRICE-MARGIN_CWS'!$E100*AR13</f>
        <v>0</v>
      </c>
      <c r="AS23" s="97">
        <f>'COGS-PRICE-MARGIN_CWS'!$E100*AS13</f>
        <v>0</v>
      </c>
      <c r="AT23" s="97">
        <f>'COGS-PRICE-MARGIN_CWS'!$E100*AT13</f>
        <v>0</v>
      </c>
      <c r="AU23" s="97">
        <f>'COGS-PRICE-MARGIN_CWS'!$E100*AU13</f>
        <v>0</v>
      </c>
      <c r="AV23" s="97">
        <f>'COGS-PRICE-MARGIN_CWS'!$E100*AV13</f>
        <v>0</v>
      </c>
      <c r="AW23" s="97">
        <f>'COGS-PRICE-MARGIN_CWS'!$E100*AW13</f>
        <v>0</v>
      </c>
      <c r="AX23" s="97">
        <f>'COGS-PRICE-MARGIN_CWS'!$E100*AX13</f>
        <v>0</v>
      </c>
      <c r="AY23" s="97">
        <f>'COGS-PRICE-MARGIN_CWS'!$E100*AY13</f>
        <v>0</v>
      </c>
      <c r="AZ23" s="97">
        <f>'COGS-PRICE-MARGIN_CWS'!$E100*AZ13</f>
        <v>0</v>
      </c>
      <c r="BA23" s="97">
        <f>'COGS-PRICE-MARGIN_CWS'!$E121*BA13</f>
        <v>0</v>
      </c>
      <c r="BB23" s="97">
        <f>'COGS-PRICE-MARGIN_CWS'!$E121*BB13</f>
        <v>0</v>
      </c>
      <c r="BC23" s="97">
        <f>'COGS-PRICE-MARGIN_CWS'!$E121*BC13</f>
        <v>0</v>
      </c>
      <c r="BD23" s="97">
        <f>'COGS-PRICE-MARGIN_CWS'!$E121*BD13</f>
        <v>0</v>
      </c>
      <c r="BE23" s="97">
        <f>'COGS-PRICE-MARGIN_CWS'!$E121*BE13</f>
        <v>0</v>
      </c>
      <c r="BF23" s="97">
        <f>'COGS-PRICE-MARGIN_CWS'!$E121*BF13</f>
        <v>0</v>
      </c>
      <c r="BG23" s="97">
        <f>'COGS-PRICE-MARGIN_CWS'!$E121*BG13</f>
        <v>0</v>
      </c>
      <c r="BH23" s="97">
        <f>'COGS-PRICE-MARGIN_CWS'!$E121*BH13</f>
        <v>0</v>
      </c>
      <c r="BI23" s="97">
        <f>'COGS-PRICE-MARGIN_CWS'!$E121*BI13</f>
        <v>0</v>
      </c>
      <c r="BJ23" s="97">
        <f>'COGS-PRICE-MARGIN_CWS'!$E121*BJ13</f>
        <v>0</v>
      </c>
      <c r="BK23" s="97">
        <f>'COGS-PRICE-MARGIN_CWS'!$E121*BK13</f>
        <v>0</v>
      </c>
      <c r="BL23" s="97">
        <f>'COGS-PRICE-MARGIN_CWS'!$E121*BL13</f>
        <v>0</v>
      </c>
      <c r="BM23" s="118">
        <f>SUM(E23:BL23)</f>
        <v>0</v>
      </c>
    </row>
    <row r="24" spans="2:65" x14ac:dyDescent="0.15">
      <c r="B24" s="17" t="s">
        <v>326</v>
      </c>
      <c r="C24" s="17"/>
      <c r="E24" s="97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'COGS-PRICE-MARGIN_CWS'!$E7*O13</f>
        <v>0</v>
      </c>
      <c r="P24" s="97">
        <f>'COGS-PRICE-MARGIN_CWS'!$E7*P13</f>
        <v>0</v>
      </c>
      <c r="Q24" s="97">
        <f>'COGS-PRICE-MARGIN_CWS'!$E59*Q13</f>
        <v>0</v>
      </c>
      <c r="R24" s="97">
        <f>'COGS-PRICE-MARGIN_CWS'!$E59*R13</f>
        <v>0</v>
      </c>
      <c r="S24" s="97">
        <f>'COGS-PRICE-MARGIN_CWS'!$E59*S13</f>
        <v>0</v>
      </c>
      <c r="T24" s="97">
        <f>'COGS-PRICE-MARGIN_CWS'!$E59*T13</f>
        <v>0</v>
      </c>
      <c r="U24" s="97">
        <f>'COGS-PRICE-MARGIN_CWS'!$E59*U13</f>
        <v>0</v>
      </c>
      <c r="V24" s="97">
        <f>'COGS-PRICE-MARGIN_CWS'!$E59*V13</f>
        <v>0</v>
      </c>
      <c r="W24" s="97">
        <f>'COGS-PRICE-MARGIN_CWS'!$E59*W13</f>
        <v>0</v>
      </c>
      <c r="X24" s="97">
        <f>'COGS-PRICE-MARGIN_CWS'!$E59*X13</f>
        <v>0</v>
      </c>
      <c r="Y24" s="97">
        <f>'COGS-PRICE-MARGIN_CWS'!$E59*Y13</f>
        <v>0</v>
      </c>
      <c r="Z24" s="97">
        <f>'COGS-PRICE-MARGIN_CWS'!$E59*Z13</f>
        <v>0</v>
      </c>
      <c r="AA24" s="97">
        <f>'COGS-PRICE-MARGIN_CWS'!$E59*AA13</f>
        <v>0</v>
      </c>
      <c r="AB24" s="97">
        <f>'COGS-PRICE-MARGIN_CWS'!$E59*AB13</f>
        <v>0</v>
      </c>
      <c r="AC24" s="97">
        <f>'COGS-PRICE-MARGIN_CWS'!$E80*AC13</f>
        <v>0</v>
      </c>
      <c r="AD24" s="97">
        <f>'COGS-PRICE-MARGIN_CWS'!$E80*AD13</f>
        <v>0</v>
      </c>
      <c r="AE24" s="97">
        <f>'COGS-PRICE-MARGIN_CWS'!$E80*AE13</f>
        <v>0</v>
      </c>
      <c r="AF24" s="97">
        <f>'COGS-PRICE-MARGIN_CWS'!$E80*AF13</f>
        <v>0</v>
      </c>
      <c r="AG24" s="97">
        <f>'COGS-PRICE-MARGIN_CWS'!$E80*AG13</f>
        <v>0</v>
      </c>
      <c r="AH24" s="97">
        <f>'COGS-PRICE-MARGIN_CWS'!$E80*AH13</f>
        <v>0</v>
      </c>
      <c r="AI24" s="97">
        <f>'COGS-PRICE-MARGIN_CWS'!$E80*AI13</f>
        <v>0</v>
      </c>
      <c r="AJ24" s="97">
        <f>'COGS-PRICE-MARGIN_CWS'!$E80*AJ13</f>
        <v>0</v>
      </c>
      <c r="AK24" s="97">
        <f>'COGS-PRICE-MARGIN_CWS'!$E80*AK13</f>
        <v>0</v>
      </c>
      <c r="AL24" s="97">
        <f>'COGS-PRICE-MARGIN_CWS'!$E80*AL13</f>
        <v>0</v>
      </c>
      <c r="AM24" s="97">
        <f>'COGS-PRICE-MARGIN_CWS'!$E80*AM13</f>
        <v>0</v>
      </c>
      <c r="AN24" s="97">
        <f>'COGS-PRICE-MARGIN_CWS'!$E80*AN13</f>
        <v>0</v>
      </c>
      <c r="AO24" s="97">
        <f>'COGS-PRICE-MARGIN_CWS'!$E101*AO13</f>
        <v>0</v>
      </c>
      <c r="AP24" s="97">
        <f>'COGS-PRICE-MARGIN_CWS'!$E101*AP13</f>
        <v>0</v>
      </c>
      <c r="AQ24" s="97">
        <f>'COGS-PRICE-MARGIN_CWS'!$E101*AQ13</f>
        <v>0</v>
      </c>
      <c r="AR24" s="97">
        <f>'COGS-PRICE-MARGIN_CWS'!$E101*AR13</f>
        <v>0</v>
      </c>
      <c r="AS24" s="97">
        <f>'COGS-PRICE-MARGIN_CWS'!$E101*AS13</f>
        <v>0</v>
      </c>
      <c r="AT24" s="97">
        <f>'COGS-PRICE-MARGIN_CWS'!$E101*AT13</f>
        <v>0</v>
      </c>
      <c r="AU24" s="97">
        <f>'COGS-PRICE-MARGIN_CWS'!$E101*AU13</f>
        <v>0</v>
      </c>
      <c r="AV24" s="97">
        <f>'COGS-PRICE-MARGIN_CWS'!$E101*AV13</f>
        <v>0</v>
      </c>
      <c r="AW24" s="97">
        <f>'COGS-PRICE-MARGIN_CWS'!$E101*AW13</f>
        <v>0</v>
      </c>
      <c r="AX24" s="97">
        <f>'COGS-PRICE-MARGIN_CWS'!$E101*AX13</f>
        <v>0</v>
      </c>
      <c r="AY24" s="97">
        <f>'COGS-PRICE-MARGIN_CWS'!$E101*AY13</f>
        <v>0</v>
      </c>
      <c r="AZ24" s="97">
        <f>'COGS-PRICE-MARGIN_CWS'!$E101*AZ13</f>
        <v>0</v>
      </c>
      <c r="BA24" s="97">
        <f>'COGS-PRICE-MARGIN_CWS'!$E122*BA13</f>
        <v>0</v>
      </c>
      <c r="BB24" s="97">
        <f>'COGS-PRICE-MARGIN_CWS'!$E122*BB13</f>
        <v>0</v>
      </c>
      <c r="BC24" s="97">
        <f>'COGS-PRICE-MARGIN_CWS'!$E122*BC13</f>
        <v>0</v>
      </c>
      <c r="BD24" s="97">
        <f>'COGS-PRICE-MARGIN_CWS'!$E122*BD13</f>
        <v>0</v>
      </c>
      <c r="BE24" s="97">
        <f>'COGS-PRICE-MARGIN_CWS'!$E122*BE13</f>
        <v>0</v>
      </c>
      <c r="BF24" s="97">
        <f>'COGS-PRICE-MARGIN_CWS'!$E122*BF13</f>
        <v>0</v>
      </c>
      <c r="BG24" s="97">
        <f>'COGS-PRICE-MARGIN_CWS'!$E122*BG13</f>
        <v>0</v>
      </c>
      <c r="BH24" s="97">
        <f>'COGS-PRICE-MARGIN_CWS'!$E122*BH13</f>
        <v>0</v>
      </c>
      <c r="BI24" s="97">
        <f>'COGS-PRICE-MARGIN_CWS'!$E122*BI13</f>
        <v>0</v>
      </c>
      <c r="BJ24" s="97">
        <f>'COGS-PRICE-MARGIN_CWS'!$E122*BJ13</f>
        <v>0</v>
      </c>
      <c r="BK24" s="97">
        <f>'COGS-PRICE-MARGIN_CWS'!$E122*BK13</f>
        <v>0</v>
      </c>
      <c r="BL24" s="97">
        <f>'COGS-PRICE-MARGIN_CWS'!$E122*BL13</f>
        <v>0</v>
      </c>
      <c r="BM24" s="118">
        <f>SUM(E24:BL24)</f>
        <v>0</v>
      </c>
    </row>
    <row r="25" spans="2:65" x14ac:dyDescent="0.15">
      <c r="B25" s="17"/>
      <c r="C25" s="1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</row>
    <row r="26" spans="2:65" s="14" customFormat="1" x14ac:dyDescent="0.15">
      <c r="B26" s="16" t="s">
        <v>348</v>
      </c>
      <c r="C26" s="73"/>
      <c r="E26" s="99">
        <f>SUM(E21:E24)</f>
        <v>0</v>
      </c>
      <c r="F26" s="99">
        <f t="shared" ref="F26:P26" si="5">SUM(F21:F24)</f>
        <v>0</v>
      </c>
      <c r="G26" s="99">
        <f t="shared" si="5"/>
        <v>0</v>
      </c>
      <c r="H26" s="99">
        <f t="shared" si="5"/>
        <v>62500</v>
      </c>
      <c r="I26" s="99">
        <f t="shared" si="5"/>
        <v>75000</v>
      </c>
      <c r="J26" s="99">
        <f t="shared" si="5"/>
        <v>87500</v>
      </c>
      <c r="K26" s="99">
        <f t="shared" si="5"/>
        <v>62500</v>
      </c>
      <c r="L26" s="99">
        <f t="shared" si="5"/>
        <v>75000</v>
      </c>
      <c r="M26" s="99">
        <f t="shared" si="5"/>
        <v>50000</v>
      </c>
      <c r="N26" s="99">
        <f t="shared" si="5"/>
        <v>50000</v>
      </c>
      <c r="O26" s="99">
        <f t="shared" si="5"/>
        <v>50000</v>
      </c>
      <c r="P26" s="99">
        <f t="shared" si="5"/>
        <v>25000</v>
      </c>
      <c r="Q26" s="99">
        <f>SUM(Q21:Q24)</f>
        <v>181600</v>
      </c>
      <c r="R26" s="99">
        <f t="shared" ref="R26:AC26" si="6">SUM(R21:R24)</f>
        <v>295100</v>
      </c>
      <c r="S26" s="99">
        <f t="shared" si="6"/>
        <v>329150</v>
      </c>
      <c r="T26" s="99">
        <f t="shared" si="6"/>
        <v>329150</v>
      </c>
      <c r="U26" s="99">
        <f t="shared" si="6"/>
        <v>363200</v>
      </c>
      <c r="V26" s="99">
        <f t="shared" si="6"/>
        <v>397250</v>
      </c>
      <c r="W26" s="99">
        <f t="shared" si="6"/>
        <v>329150</v>
      </c>
      <c r="X26" s="99">
        <f t="shared" si="6"/>
        <v>363200</v>
      </c>
      <c r="Y26" s="99">
        <f t="shared" si="6"/>
        <v>295100</v>
      </c>
      <c r="Z26" s="99">
        <f t="shared" si="6"/>
        <v>295100</v>
      </c>
      <c r="AA26" s="99">
        <f t="shared" si="6"/>
        <v>295100</v>
      </c>
      <c r="AB26" s="99">
        <f t="shared" si="6"/>
        <v>181600</v>
      </c>
      <c r="AC26" s="99">
        <f t="shared" si="6"/>
        <v>299425</v>
      </c>
      <c r="AD26" s="99">
        <f t="shared" ref="AD26:BL26" si="7">SUM(AD21:AD24)</f>
        <v>485275</v>
      </c>
      <c r="AE26" s="99">
        <f t="shared" si="7"/>
        <v>547225</v>
      </c>
      <c r="AF26" s="99">
        <f t="shared" si="7"/>
        <v>547225</v>
      </c>
      <c r="AG26" s="99">
        <f t="shared" si="7"/>
        <v>598850</v>
      </c>
      <c r="AH26" s="99">
        <f t="shared" si="7"/>
        <v>660800</v>
      </c>
      <c r="AI26" s="99">
        <f t="shared" si="7"/>
        <v>547225</v>
      </c>
      <c r="AJ26" s="99">
        <f t="shared" si="7"/>
        <v>598850</v>
      </c>
      <c r="AK26" s="99">
        <f t="shared" si="7"/>
        <v>485275</v>
      </c>
      <c r="AL26" s="99">
        <f t="shared" si="7"/>
        <v>485275</v>
      </c>
      <c r="AM26" s="99">
        <f t="shared" si="7"/>
        <v>485275</v>
      </c>
      <c r="AN26" s="99">
        <f t="shared" si="7"/>
        <v>299425</v>
      </c>
      <c r="AO26" s="99">
        <f t="shared" si="7"/>
        <v>291818.5</v>
      </c>
      <c r="AP26" s="99">
        <f t="shared" si="7"/>
        <v>470675</v>
      </c>
      <c r="AQ26" s="99">
        <f t="shared" si="7"/>
        <v>527156</v>
      </c>
      <c r="AR26" s="99">
        <f t="shared" si="7"/>
        <v>527156</v>
      </c>
      <c r="AS26" s="99">
        <f t="shared" si="7"/>
        <v>583637</v>
      </c>
      <c r="AT26" s="99">
        <f t="shared" si="7"/>
        <v>640118</v>
      </c>
      <c r="AU26" s="99">
        <f t="shared" si="7"/>
        <v>527156</v>
      </c>
      <c r="AV26" s="99">
        <f t="shared" si="7"/>
        <v>583637</v>
      </c>
      <c r="AW26" s="99">
        <f t="shared" si="7"/>
        <v>470675</v>
      </c>
      <c r="AX26" s="99">
        <f t="shared" si="7"/>
        <v>470675</v>
      </c>
      <c r="AY26" s="99">
        <f t="shared" si="7"/>
        <v>470675</v>
      </c>
      <c r="AZ26" s="99">
        <f t="shared" si="7"/>
        <v>291818.5</v>
      </c>
      <c r="BA26" s="99">
        <f t="shared" si="7"/>
        <v>259851.9</v>
      </c>
      <c r="BB26" s="99">
        <f t="shared" si="7"/>
        <v>417337.89999999997</v>
      </c>
      <c r="BC26" s="99">
        <f t="shared" si="7"/>
        <v>464583.7</v>
      </c>
      <c r="BD26" s="99">
        <f t="shared" si="7"/>
        <v>464583.7</v>
      </c>
      <c r="BE26" s="99">
        <f t="shared" si="7"/>
        <v>519703.8</v>
      </c>
      <c r="BF26" s="99">
        <f t="shared" si="7"/>
        <v>566949.6</v>
      </c>
      <c r="BG26" s="99">
        <f t="shared" si="7"/>
        <v>464583.7</v>
      </c>
      <c r="BH26" s="99">
        <f t="shared" si="7"/>
        <v>519703.8</v>
      </c>
      <c r="BI26" s="99">
        <f t="shared" si="7"/>
        <v>417337.89999999997</v>
      </c>
      <c r="BJ26" s="99">
        <f t="shared" si="7"/>
        <v>417337.89999999997</v>
      </c>
      <c r="BK26" s="99">
        <f t="shared" si="7"/>
        <v>417337.89999999997</v>
      </c>
      <c r="BL26" s="99">
        <f t="shared" si="7"/>
        <v>259851.9</v>
      </c>
      <c r="BM26" s="118">
        <f>SUM(E26:BL26)</f>
        <v>21276685.699999996</v>
      </c>
    </row>
    <row r="27" spans="2:65" s="14" customFormat="1" x14ac:dyDescent="0.15">
      <c r="B27" s="73"/>
      <c r="C27" s="73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119"/>
    </row>
    <row r="28" spans="2:65" s="14" customFormat="1" x14ac:dyDescent="0.15">
      <c r="B28" s="73" t="s">
        <v>345</v>
      </c>
      <c r="C28" s="73"/>
      <c r="E28" s="99">
        <f t="shared" ref="E28:AJ28" si="8">E17-E26</f>
        <v>0</v>
      </c>
      <c r="F28" s="99">
        <f t="shared" si="8"/>
        <v>0</v>
      </c>
      <c r="G28" s="99">
        <f t="shared" si="8"/>
        <v>0</v>
      </c>
      <c r="H28" s="99">
        <f t="shared" si="8"/>
        <v>19400</v>
      </c>
      <c r="I28" s="99">
        <f t="shared" si="8"/>
        <v>23280</v>
      </c>
      <c r="J28" s="99">
        <f t="shared" si="8"/>
        <v>27160</v>
      </c>
      <c r="K28" s="99">
        <f t="shared" si="8"/>
        <v>19400</v>
      </c>
      <c r="L28" s="99">
        <f t="shared" si="8"/>
        <v>23280</v>
      </c>
      <c r="M28" s="99">
        <f t="shared" si="8"/>
        <v>15520</v>
      </c>
      <c r="N28" s="99">
        <f t="shared" si="8"/>
        <v>15520</v>
      </c>
      <c r="O28" s="99">
        <f t="shared" si="8"/>
        <v>15520</v>
      </c>
      <c r="P28" s="99">
        <f t="shared" si="8"/>
        <v>7760</v>
      </c>
      <c r="Q28" s="99">
        <f t="shared" si="8"/>
        <v>56000</v>
      </c>
      <c r="R28" s="99">
        <f t="shared" si="8"/>
        <v>91000</v>
      </c>
      <c r="S28" s="99">
        <f t="shared" si="8"/>
        <v>101500</v>
      </c>
      <c r="T28" s="99">
        <f t="shared" si="8"/>
        <v>101500</v>
      </c>
      <c r="U28" s="99">
        <f t="shared" si="8"/>
        <v>112000</v>
      </c>
      <c r="V28" s="99">
        <f t="shared" si="8"/>
        <v>122500</v>
      </c>
      <c r="W28" s="99">
        <f t="shared" si="8"/>
        <v>101500</v>
      </c>
      <c r="X28" s="99">
        <f t="shared" si="8"/>
        <v>112000</v>
      </c>
      <c r="Y28" s="99">
        <f t="shared" si="8"/>
        <v>91000</v>
      </c>
      <c r="Z28" s="99">
        <f t="shared" si="8"/>
        <v>91000</v>
      </c>
      <c r="AA28" s="99">
        <f t="shared" si="8"/>
        <v>91000</v>
      </c>
      <c r="AB28" s="99">
        <f t="shared" si="8"/>
        <v>56000</v>
      </c>
      <c r="AC28" s="99">
        <f t="shared" si="8"/>
        <v>-151525</v>
      </c>
      <c r="AD28" s="99">
        <f t="shared" si="8"/>
        <v>-245575</v>
      </c>
      <c r="AE28" s="99">
        <f t="shared" si="8"/>
        <v>-276925</v>
      </c>
      <c r="AF28" s="99">
        <f t="shared" si="8"/>
        <v>-276925</v>
      </c>
      <c r="AG28" s="99">
        <f t="shared" si="8"/>
        <v>-303050</v>
      </c>
      <c r="AH28" s="99">
        <f t="shared" si="8"/>
        <v>-334400</v>
      </c>
      <c r="AI28" s="99">
        <f t="shared" si="8"/>
        <v>-276925</v>
      </c>
      <c r="AJ28" s="99">
        <f t="shared" si="8"/>
        <v>-303050</v>
      </c>
      <c r="AK28" s="99">
        <f t="shared" ref="AK28:BL28" si="9">AK17-AK26</f>
        <v>-245575</v>
      </c>
      <c r="AL28" s="99">
        <f t="shared" si="9"/>
        <v>-245575</v>
      </c>
      <c r="AM28" s="99">
        <f t="shared" si="9"/>
        <v>-245575</v>
      </c>
      <c r="AN28" s="99">
        <f t="shared" si="9"/>
        <v>-151525</v>
      </c>
      <c r="AO28" s="99">
        <f t="shared" si="9"/>
        <v>-110468.5</v>
      </c>
      <c r="AP28" s="99">
        <f t="shared" si="9"/>
        <v>-178175</v>
      </c>
      <c r="AQ28" s="99">
        <f t="shared" si="9"/>
        <v>-199556</v>
      </c>
      <c r="AR28" s="99">
        <f t="shared" si="9"/>
        <v>-199556</v>
      </c>
      <c r="AS28" s="99">
        <f t="shared" si="9"/>
        <v>-220937</v>
      </c>
      <c r="AT28" s="99">
        <f t="shared" si="9"/>
        <v>-242318</v>
      </c>
      <c r="AU28" s="99">
        <f t="shared" si="9"/>
        <v>-199556</v>
      </c>
      <c r="AV28" s="99">
        <f t="shared" si="9"/>
        <v>-220937</v>
      </c>
      <c r="AW28" s="99">
        <f t="shared" si="9"/>
        <v>-178175</v>
      </c>
      <c r="AX28" s="99">
        <f t="shared" si="9"/>
        <v>-178175</v>
      </c>
      <c r="AY28" s="99">
        <f t="shared" si="9"/>
        <v>-178175</v>
      </c>
      <c r="AZ28" s="99">
        <f t="shared" si="9"/>
        <v>-110468.5</v>
      </c>
      <c r="BA28" s="99">
        <f t="shared" si="9"/>
        <v>-44526.899999999994</v>
      </c>
      <c r="BB28" s="99">
        <f t="shared" si="9"/>
        <v>-71512.899999999965</v>
      </c>
      <c r="BC28" s="99">
        <f t="shared" si="9"/>
        <v>-79608.700000000012</v>
      </c>
      <c r="BD28" s="99">
        <f t="shared" si="9"/>
        <v>-79608.700000000012</v>
      </c>
      <c r="BE28" s="99">
        <f t="shared" si="9"/>
        <v>-89053.799999999988</v>
      </c>
      <c r="BF28" s="99">
        <f t="shared" si="9"/>
        <v>-97149.599999999977</v>
      </c>
      <c r="BG28" s="99">
        <f t="shared" si="9"/>
        <v>-79608.700000000012</v>
      </c>
      <c r="BH28" s="99">
        <f t="shared" si="9"/>
        <v>-89053.799999999988</v>
      </c>
      <c r="BI28" s="99">
        <f t="shared" si="9"/>
        <v>-71512.899999999965</v>
      </c>
      <c r="BJ28" s="99">
        <f t="shared" si="9"/>
        <v>-71512.899999999965</v>
      </c>
      <c r="BK28" s="99">
        <f t="shared" si="9"/>
        <v>-71512.899999999965</v>
      </c>
      <c r="BL28" s="99">
        <f t="shared" si="9"/>
        <v>-44526.899999999994</v>
      </c>
      <c r="BM28" s="118">
        <f>SUM(E28:BL28)</f>
        <v>-4868470.7000000011</v>
      </c>
    </row>
    <row r="29" spans="2:65" s="14" customFormat="1" x14ac:dyDescent="0.15">
      <c r="B29" s="73" t="s">
        <v>327</v>
      </c>
      <c r="C29" s="73"/>
      <c r="E29" s="100">
        <f>IF(E28&gt;0,(E28/E17),0)</f>
        <v>0</v>
      </c>
      <c r="F29" s="100">
        <f t="shared" ref="F29:BL29" si="10">IF(F28&gt;0,(F28/F17),0)</f>
        <v>0</v>
      </c>
      <c r="G29" s="100">
        <f t="shared" si="10"/>
        <v>0</v>
      </c>
      <c r="H29" s="100">
        <f t="shared" si="10"/>
        <v>0.23687423687423687</v>
      </c>
      <c r="I29" s="100">
        <f t="shared" si="10"/>
        <v>0.23687423687423687</v>
      </c>
      <c r="J29" s="100">
        <f t="shared" si="10"/>
        <v>0.23687423687423687</v>
      </c>
      <c r="K29" s="100">
        <f t="shared" si="10"/>
        <v>0.23687423687423687</v>
      </c>
      <c r="L29" s="100">
        <f t="shared" si="10"/>
        <v>0.23687423687423687</v>
      </c>
      <c r="M29" s="100">
        <f t="shared" si="10"/>
        <v>0.23687423687423687</v>
      </c>
      <c r="N29" s="100">
        <f t="shared" si="10"/>
        <v>0.23687423687423687</v>
      </c>
      <c r="O29" s="100">
        <f t="shared" si="10"/>
        <v>0.23687423687423687</v>
      </c>
      <c r="P29" s="100">
        <f t="shared" si="10"/>
        <v>0.23687423687423687</v>
      </c>
      <c r="Q29" s="100">
        <f t="shared" si="10"/>
        <v>0.2356902356902357</v>
      </c>
      <c r="R29" s="100">
        <f t="shared" si="10"/>
        <v>0.2356902356902357</v>
      </c>
      <c r="S29" s="100">
        <f t="shared" si="10"/>
        <v>0.2356902356902357</v>
      </c>
      <c r="T29" s="100">
        <f t="shared" si="10"/>
        <v>0.2356902356902357</v>
      </c>
      <c r="U29" s="100">
        <f t="shared" si="10"/>
        <v>0.2356902356902357</v>
      </c>
      <c r="V29" s="100">
        <f t="shared" si="10"/>
        <v>0.2356902356902357</v>
      </c>
      <c r="W29" s="100">
        <f t="shared" si="10"/>
        <v>0.2356902356902357</v>
      </c>
      <c r="X29" s="100">
        <f t="shared" si="10"/>
        <v>0.2356902356902357</v>
      </c>
      <c r="Y29" s="100">
        <f t="shared" si="10"/>
        <v>0.2356902356902357</v>
      </c>
      <c r="Z29" s="100">
        <f t="shared" si="10"/>
        <v>0.2356902356902357</v>
      </c>
      <c r="AA29" s="100">
        <f t="shared" si="10"/>
        <v>0.2356902356902357</v>
      </c>
      <c r="AB29" s="100">
        <f t="shared" si="10"/>
        <v>0.2356902356902357</v>
      </c>
      <c r="AC29" s="100">
        <f t="shared" si="10"/>
        <v>0</v>
      </c>
      <c r="AD29" s="100">
        <f t="shared" si="10"/>
        <v>0</v>
      </c>
      <c r="AE29" s="100">
        <f t="shared" si="10"/>
        <v>0</v>
      </c>
      <c r="AF29" s="100">
        <f t="shared" si="10"/>
        <v>0</v>
      </c>
      <c r="AG29" s="100">
        <f t="shared" si="10"/>
        <v>0</v>
      </c>
      <c r="AH29" s="100">
        <f t="shared" si="10"/>
        <v>0</v>
      </c>
      <c r="AI29" s="100">
        <f t="shared" si="10"/>
        <v>0</v>
      </c>
      <c r="AJ29" s="100">
        <f t="shared" si="10"/>
        <v>0</v>
      </c>
      <c r="AK29" s="100">
        <f t="shared" si="10"/>
        <v>0</v>
      </c>
      <c r="AL29" s="100">
        <f t="shared" si="10"/>
        <v>0</v>
      </c>
      <c r="AM29" s="100">
        <f t="shared" si="10"/>
        <v>0</v>
      </c>
      <c r="AN29" s="100">
        <f t="shared" si="10"/>
        <v>0</v>
      </c>
      <c r="AO29" s="100">
        <f t="shared" si="10"/>
        <v>0</v>
      </c>
      <c r="AP29" s="100">
        <f t="shared" si="10"/>
        <v>0</v>
      </c>
      <c r="AQ29" s="100">
        <f t="shared" si="10"/>
        <v>0</v>
      </c>
      <c r="AR29" s="100">
        <f t="shared" si="10"/>
        <v>0</v>
      </c>
      <c r="AS29" s="100">
        <f t="shared" si="10"/>
        <v>0</v>
      </c>
      <c r="AT29" s="100">
        <f t="shared" si="10"/>
        <v>0</v>
      </c>
      <c r="AU29" s="100">
        <f t="shared" si="10"/>
        <v>0</v>
      </c>
      <c r="AV29" s="100">
        <f t="shared" si="10"/>
        <v>0</v>
      </c>
      <c r="AW29" s="100">
        <f t="shared" si="10"/>
        <v>0</v>
      </c>
      <c r="AX29" s="100">
        <f t="shared" si="10"/>
        <v>0</v>
      </c>
      <c r="AY29" s="100">
        <f t="shared" si="10"/>
        <v>0</v>
      </c>
      <c r="AZ29" s="100">
        <f t="shared" si="10"/>
        <v>0</v>
      </c>
      <c r="BA29" s="100">
        <f t="shared" si="10"/>
        <v>0</v>
      </c>
      <c r="BB29" s="100">
        <f t="shared" si="10"/>
        <v>0</v>
      </c>
      <c r="BC29" s="100">
        <f t="shared" si="10"/>
        <v>0</v>
      </c>
      <c r="BD29" s="100">
        <f t="shared" si="10"/>
        <v>0</v>
      </c>
      <c r="BE29" s="100">
        <f t="shared" si="10"/>
        <v>0</v>
      </c>
      <c r="BF29" s="100">
        <f t="shared" si="10"/>
        <v>0</v>
      </c>
      <c r="BG29" s="100">
        <f t="shared" si="10"/>
        <v>0</v>
      </c>
      <c r="BH29" s="100">
        <f t="shared" si="10"/>
        <v>0</v>
      </c>
      <c r="BI29" s="100">
        <f t="shared" si="10"/>
        <v>0</v>
      </c>
      <c r="BJ29" s="100">
        <f t="shared" si="10"/>
        <v>0</v>
      </c>
      <c r="BK29" s="100">
        <f t="shared" si="10"/>
        <v>0</v>
      </c>
      <c r="BL29" s="100">
        <f t="shared" si="10"/>
        <v>0</v>
      </c>
      <c r="BM29" s="119"/>
    </row>
    <row r="31" spans="2:65" x14ac:dyDescent="0.15">
      <c r="B31" s="16" t="s">
        <v>1247</v>
      </c>
      <c r="C31" s="16"/>
    </row>
    <row r="32" spans="2:65" x14ac:dyDescent="0.15">
      <c r="B32" s="16"/>
      <c r="C32" s="16"/>
    </row>
    <row r="33" spans="2:65" x14ac:dyDescent="0.15">
      <c r="B33" s="47" t="s">
        <v>346</v>
      </c>
      <c r="C33" s="47"/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'COGS-PRICE-MARGIN_CWS'!$B22</f>
        <v>0.25</v>
      </c>
      <c r="P33" s="98">
        <f>'COGS-PRICE-MARGIN_CWS'!$B22</f>
        <v>0.25</v>
      </c>
      <c r="Q33" s="98">
        <f>'COGS-PRICE-MARGIN_CWS'!$B71</f>
        <v>0.4</v>
      </c>
      <c r="R33" s="98">
        <f>'COGS-PRICE-MARGIN_CWS'!$B71</f>
        <v>0.4</v>
      </c>
      <c r="S33" s="98">
        <f>'COGS-PRICE-MARGIN_CWS'!$B71</f>
        <v>0.4</v>
      </c>
      <c r="T33" s="98">
        <f>'COGS-PRICE-MARGIN_CWS'!$B71</f>
        <v>0.4</v>
      </c>
      <c r="U33" s="98">
        <f>'COGS-PRICE-MARGIN_CWS'!$B71</f>
        <v>0.4</v>
      </c>
      <c r="V33" s="98">
        <f>'COGS-PRICE-MARGIN_CWS'!$B71</f>
        <v>0.4</v>
      </c>
      <c r="W33" s="98">
        <f>'COGS-PRICE-MARGIN_CWS'!$B71</f>
        <v>0.4</v>
      </c>
      <c r="X33" s="98">
        <f>'COGS-PRICE-MARGIN_CWS'!$B71</f>
        <v>0.4</v>
      </c>
      <c r="Y33" s="98">
        <f>'COGS-PRICE-MARGIN_CWS'!$B71</f>
        <v>0.4</v>
      </c>
      <c r="Z33" s="98">
        <f>'COGS-PRICE-MARGIN_CWS'!$B71</f>
        <v>0.4</v>
      </c>
      <c r="AA33" s="98">
        <f>'COGS-PRICE-MARGIN_CWS'!$B71</f>
        <v>0.4</v>
      </c>
      <c r="AB33" s="98">
        <f>'COGS-PRICE-MARGIN_CWS'!$B71</f>
        <v>0.4</v>
      </c>
      <c r="AC33" s="98">
        <f>'COGS-PRICE-MARGIN_CWS'!$B92</f>
        <v>0.6</v>
      </c>
      <c r="AD33" s="98">
        <f>'COGS-PRICE-MARGIN_CWS'!$B92</f>
        <v>0.6</v>
      </c>
      <c r="AE33" s="98">
        <f>'COGS-PRICE-MARGIN_CWS'!$B92</f>
        <v>0.6</v>
      </c>
      <c r="AF33" s="98">
        <f>'COGS-PRICE-MARGIN_CWS'!$B92</f>
        <v>0.6</v>
      </c>
      <c r="AG33" s="98">
        <f>'COGS-PRICE-MARGIN_CWS'!$B92</f>
        <v>0.6</v>
      </c>
      <c r="AH33" s="98">
        <f>'COGS-PRICE-MARGIN_CWS'!$B92</f>
        <v>0.6</v>
      </c>
      <c r="AI33" s="98">
        <f>'COGS-PRICE-MARGIN_CWS'!$B92</f>
        <v>0.6</v>
      </c>
      <c r="AJ33" s="98">
        <f>'COGS-PRICE-MARGIN_CWS'!$B92</f>
        <v>0.6</v>
      </c>
      <c r="AK33" s="98">
        <f>'COGS-PRICE-MARGIN_CWS'!$B92</f>
        <v>0.6</v>
      </c>
      <c r="AL33" s="98">
        <f>'COGS-PRICE-MARGIN_CWS'!$B92</f>
        <v>0.6</v>
      </c>
      <c r="AM33" s="98">
        <f>'COGS-PRICE-MARGIN_CWS'!$B92</f>
        <v>0.6</v>
      </c>
      <c r="AN33" s="98">
        <f>'COGS-PRICE-MARGIN_CWS'!$B92</f>
        <v>0.6</v>
      </c>
      <c r="AO33" s="98">
        <f>'COGS-PRICE-MARGIN_CWS'!$B113</f>
        <v>0.8</v>
      </c>
      <c r="AP33" s="98">
        <f>'COGS-PRICE-MARGIN_CWS'!$B113</f>
        <v>0.8</v>
      </c>
      <c r="AQ33" s="98">
        <f>'COGS-PRICE-MARGIN_CWS'!$B113</f>
        <v>0.8</v>
      </c>
      <c r="AR33" s="98">
        <f>'COGS-PRICE-MARGIN_CWS'!$B113</f>
        <v>0.8</v>
      </c>
      <c r="AS33" s="98">
        <f>'COGS-PRICE-MARGIN_CWS'!$B113</f>
        <v>0.8</v>
      </c>
      <c r="AT33" s="98">
        <f>'COGS-PRICE-MARGIN_CWS'!$B113</f>
        <v>0.8</v>
      </c>
      <c r="AU33" s="98">
        <f>'COGS-PRICE-MARGIN_CWS'!$B113</f>
        <v>0.8</v>
      </c>
      <c r="AV33" s="98">
        <f>'COGS-PRICE-MARGIN_CWS'!$B113</f>
        <v>0.8</v>
      </c>
      <c r="AW33" s="98">
        <f>'COGS-PRICE-MARGIN_CWS'!$B113</f>
        <v>0.8</v>
      </c>
      <c r="AX33" s="98">
        <f>'COGS-PRICE-MARGIN_CWS'!$B113</f>
        <v>0.8</v>
      </c>
      <c r="AY33" s="98">
        <f>'COGS-PRICE-MARGIN_CWS'!$B113</f>
        <v>0.8</v>
      </c>
      <c r="AZ33" s="98">
        <f>'COGS-PRICE-MARGIN_CWS'!$B113</f>
        <v>0.8</v>
      </c>
      <c r="BA33" s="98">
        <f>'COGS-PRICE-MARGIN_CWS'!$B134</f>
        <v>0.9</v>
      </c>
      <c r="BB33" s="98">
        <f>'COGS-PRICE-MARGIN_CWS'!$B134</f>
        <v>0.9</v>
      </c>
      <c r="BC33" s="98">
        <f>'COGS-PRICE-MARGIN_CWS'!$B134</f>
        <v>0.9</v>
      </c>
      <c r="BD33" s="98">
        <f>'COGS-PRICE-MARGIN_CWS'!$B134</f>
        <v>0.9</v>
      </c>
      <c r="BE33" s="98">
        <f>'COGS-PRICE-MARGIN_CWS'!$B134</f>
        <v>0.9</v>
      </c>
      <c r="BF33" s="98">
        <f>'COGS-PRICE-MARGIN_CWS'!$B134</f>
        <v>0.9</v>
      </c>
      <c r="BG33" s="98">
        <f>'COGS-PRICE-MARGIN_CWS'!$B134</f>
        <v>0.9</v>
      </c>
      <c r="BH33" s="98">
        <f>'COGS-PRICE-MARGIN_CWS'!$B134</f>
        <v>0.9</v>
      </c>
      <c r="BI33" s="98">
        <f>'COGS-PRICE-MARGIN_CWS'!$B134</f>
        <v>0.9</v>
      </c>
      <c r="BJ33" s="98">
        <f>'COGS-PRICE-MARGIN_CWS'!$B134</f>
        <v>0.9</v>
      </c>
      <c r="BK33" s="98">
        <f>'COGS-PRICE-MARGIN_CWS'!$B134</f>
        <v>0.9</v>
      </c>
      <c r="BL33" s="98">
        <f>'COGS-PRICE-MARGIN_CWS'!$B134</f>
        <v>0.9</v>
      </c>
    </row>
    <row r="34" spans="2:65" s="102" customFormat="1" x14ac:dyDescent="0.15">
      <c r="B34" s="299" t="str">
        <f xml:space="preserve"> 'COGS-PRICE-MARGIN_CWS'!A10 &amp; " Units"</f>
        <v>Local Services Units</v>
      </c>
      <c r="C34" s="299"/>
      <c r="E34" s="102">
        <f t="shared" ref="E34:AJ34" si="11">E13-E35</f>
        <v>0</v>
      </c>
      <c r="F34" s="102">
        <f t="shared" si="11"/>
        <v>0</v>
      </c>
      <c r="G34" s="102">
        <f t="shared" si="11"/>
        <v>0</v>
      </c>
      <c r="H34" s="102">
        <f t="shared" si="11"/>
        <v>3</v>
      </c>
      <c r="I34" s="102">
        <f t="shared" si="11"/>
        <v>4</v>
      </c>
      <c r="J34" s="102">
        <f t="shared" si="11"/>
        <v>5</v>
      </c>
      <c r="K34" s="102">
        <f t="shared" si="11"/>
        <v>3</v>
      </c>
      <c r="L34" s="102">
        <f t="shared" si="11"/>
        <v>4</v>
      </c>
      <c r="M34" s="102">
        <f t="shared" si="11"/>
        <v>3</v>
      </c>
      <c r="N34" s="102">
        <f t="shared" si="11"/>
        <v>3</v>
      </c>
      <c r="O34" s="102">
        <f t="shared" si="11"/>
        <v>3</v>
      </c>
      <c r="P34" s="102">
        <f t="shared" si="11"/>
        <v>1</v>
      </c>
      <c r="Q34" s="102">
        <f t="shared" si="11"/>
        <v>9</v>
      </c>
      <c r="R34" s="102">
        <f t="shared" si="11"/>
        <v>15</v>
      </c>
      <c r="S34" s="102">
        <f t="shared" si="11"/>
        <v>17</v>
      </c>
      <c r="T34" s="102">
        <f t="shared" si="11"/>
        <v>17</v>
      </c>
      <c r="U34" s="102">
        <f t="shared" si="11"/>
        <v>19</v>
      </c>
      <c r="V34" s="102">
        <f t="shared" si="11"/>
        <v>21</v>
      </c>
      <c r="W34" s="102">
        <f t="shared" si="11"/>
        <v>17</v>
      </c>
      <c r="X34" s="102">
        <f t="shared" si="11"/>
        <v>19</v>
      </c>
      <c r="Y34" s="102">
        <f t="shared" si="11"/>
        <v>15</v>
      </c>
      <c r="Z34" s="102">
        <f t="shared" si="11"/>
        <v>15</v>
      </c>
      <c r="AA34" s="102">
        <f t="shared" si="11"/>
        <v>15</v>
      </c>
      <c r="AB34" s="102">
        <f t="shared" si="11"/>
        <v>9</v>
      </c>
      <c r="AC34" s="102">
        <f t="shared" si="11"/>
        <v>11</v>
      </c>
      <c r="AD34" s="102">
        <f t="shared" si="11"/>
        <v>18</v>
      </c>
      <c r="AE34" s="102">
        <f t="shared" si="11"/>
        <v>21</v>
      </c>
      <c r="AF34" s="102">
        <f t="shared" si="11"/>
        <v>21</v>
      </c>
      <c r="AG34" s="102">
        <f t="shared" si="11"/>
        <v>23</v>
      </c>
      <c r="AH34" s="102">
        <f t="shared" si="11"/>
        <v>25</v>
      </c>
      <c r="AI34" s="102">
        <f t="shared" si="11"/>
        <v>21</v>
      </c>
      <c r="AJ34" s="102">
        <f t="shared" si="11"/>
        <v>23</v>
      </c>
      <c r="AK34" s="102">
        <f t="shared" ref="AK34:BL34" si="12">AK13-AK35</f>
        <v>18</v>
      </c>
      <c r="AL34" s="102">
        <f t="shared" si="12"/>
        <v>18</v>
      </c>
      <c r="AM34" s="102">
        <f t="shared" si="12"/>
        <v>18</v>
      </c>
      <c r="AN34" s="102">
        <f t="shared" si="12"/>
        <v>11</v>
      </c>
      <c r="AO34" s="102">
        <f t="shared" si="12"/>
        <v>6</v>
      </c>
      <c r="AP34" s="102">
        <f t="shared" si="12"/>
        <v>10</v>
      </c>
      <c r="AQ34" s="102">
        <f t="shared" si="12"/>
        <v>11</v>
      </c>
      <c r="AR34" s="102">
        <f t="shared" si="12"/>
        <v>11</v>
      </c>
      <c r="AS34" s="102">
        <f t="shared" si="12"/>
        <v>12</v>
      </c>
      <c r="AT34" s="102">
        <f t="shared" si="12"/>
        <v>13</v>
      </c>
      <c r="AU34" s="102">
        <f t="shared" si="12"/>
        <v>11</v>
      </c>
      <c r="AV34" s="102">
        <f t="shared" si="12"/>
        <v>12</v>
      </c>
      <c r="AW34" s="102">
        <f t="shared" si="12"/>
        <v>10</v>
      </c>
      <c r="AX34" s="102">
        <f t="shared" si="12"/>
        <v>10</v>
      </c>
      <c r="AY34" s="102">
        <f t="shared" si="12"/>
        <v>10</v>
      </c>
      <c r="AZ34" s="102">
        <f t="shared" si="12"/>
        <v>6</v>
      </c>
      <c r="BA34" s="102">
        <f t="shared" si="12"/>
        <v>3</v>
      </c>
      <c r="BB34" s="102">
        <f t="shared" si="12"/>
        <v>5</v>
      </c>
      <c r="BC34" s="102">
        <f t="shared" si="12"/>
        <v>5</v>
      </c>
      <c r="BD34" s="102">
        <f t="shared" si="12"/>
        <v>5</v>
      </c>
      <c r="BE34" s="102">
        <f t="shared" si="12"/>
        <v>6</v>
      </c>
      <c r="BF34" s="102">
        <f t="shared" si="12"/>
        <v>7</v>
      </c>
      <c r="BG34" s="102">
        <f t="shared" si="12"/>
        <v>5</v>
      </c>
      <c r="BH34" s="102">
        <f t="shared" si="12"/>
        <v>6</v>
      </c>
      <c r="BI34" s="102">
        <f t="shared" si="12"/>
        <v>5</v>
      </c>
      <c r="BJ34" s="102">
        <f t="shared" si="12"/>
        <v>5</v>
      </c>
      <c r="BK34" s="102">
        <f t="shared" si="12"/>
        <v>5</v>
      </c>
      <c r="BL34" s="102">
        <f t="shared" si="12"/>
        <v>3</v>
      </c>
      <c r="BM34" s="103">
        <f>SUM(E34:BL34)</f>
        <v>627</v>
      </c>
    </row>
    <row r="35" spans="2:65" s="102" customFormat="1" x14ac:dyDescent="0.15">
      <c r="B35" s="299" t="str">
        <f xml:space="preserve"> 'COGS-PRICE-MARGIN_CWS'!A18 &amp; " Units"</f>
        <v>Domicilio Services Units</v>
      </c>
      <c r="C35" s="299"/>
      <c r="E35" s="102">
        <f>ROUNDUP(+E13*E33,0)</f>
        <v>0</v>
      </c>
      <c r="F35" s="102">
        <f t="shared" ref="F35:BL35" si="13">ROUNDUP(+F13*F33,0)</f>
        <v>0</v>
      </c>
      <c r="G35" s="102">
        <f t="shared" si="13"/>
        <v>0</v>
      </c>
      <c r="H35" s="102">
        <f t="shared" si="13"/>
        <v>2</v>
      </c>
      <c r="I35" s="102">
        <f t="shared" si="13"/>
        <v>2</v>
      </c>
      <c r="J35" s="102">
        <f t="shared" si="13"/>
        <v>2</v>
      </c>
      <c r="K35" s="102">
        <f t="shared" si="13"/>
        <v>2</v>
      </c>
      <c r="L35" s="102">
        <f t="shared" si="13"/>
        <v>2</v>
      </c>
      <c r="M35" s="102">
        <f t="shared" si="13"/>
        <v>1</v>
      </c>
      <c r="N35" s="102">
        <f t="shared" si="13"/>
        <v>1</v>
      </c>
      <c r="O35" s="102">
        <f t="shared" si="13"/>
        <v>1</v>
      </c>
      <c r="P35" s="102">
        <f t="shared" si="13"/>
        <v>1</v>
      </c>
      <c r="Q35" s="102">
        <f t="shared" si="13"/>
        <v>7</v>
      </c>
      <c r="R35" s="102">
        <f t="shared" si="13"/>
        <v>11</v>
      </c>
      <c r="S35" s="102">
        <f t="shared" si="13"/>
        <v>12</v>
      </c>
      <c r="T35" s="102">
        <f t="shared" si="13"/>
        <v>12</v>
      </c>
      <c r="U35" s="102">
        <f t="shared" si="13"/>
        <v>13</v>
      </c>
      <c r="V35" s="102">
        <f t="shared" si="13"/>
        <v>14</v>
      </c>
      <c r="W35" s="102">
        <f t="shared" si="13"/>
        <v>12</v>
      </c>
      <c r="X35" s="102">
        <f t="shared" si="13"/>
        <v>13</v>
      </c>
      <c r="Y35" s="102">
        <f t="shared" si="13"/>
        <v>11</v>
      </c>
      <c r="Z35" s="102">
        <f t="shared" si="13"/>
        <v>11</v>
      </c>
      <c r="AA35" s="102">
        <f t="shared" si="13"/>
        <v>11</v>
      </c>
      <c r="AB35" s="102">
        <f t="shared" si="13"/>
        <v>7</v>
      </c>
      <c r="AC35" s="102">
        <f t="shared" si="13"/>
        <v>18</v>
      </c>
      <c r="AD35" s="102">
        <f t="shared" si="13"/>
        <v>29</v>
      </c>
      <c r="AE35" s="102">
        <f t="shared" si="13"/>
        <v>32</v>
      </c>
      <c r="AF35" s="102">
        <f t="shared" si="13"/>
        <v>32</v>
      </c>
      <c r="AG35" s="102">
        <f t="shared" si="13"/>
        <v>35</v>
      </c>
      <c r="AH35" s="102">
        <f t="shared" si="13"/>
        <v>39</v>
      </c>
      <c r="AI35" s="102">
        <f t="shared" si="13"/>
        <v>32</v>
      </c>
      <c r="AJ35" s="102">
        <f t="shared" si="13"/>
        <v>35</v>
      </c>
      <c r="AK35" s="102">
        <f t="shared" si="13"/>
        <v>29</v>
      </c>
      <c r="AL35" s="102">
        <f t="shared" si="13"/>
        <v>29</v>
      </c>
      <c r="AM35" s="102">
        <f t="shared" si="13"/>
        <v>29</v>
      </c>
      <c r="AN35" s="102">
        <f t="shared" si="13"/>
        <v>18</v>
      </c>
      <c r="AO35" s="102">
        <f t="shared" si="13"/>
        <v>25</v>
      </c>
      <c r="AP35" s="102">
        <f t="shared" si="13"/>
        <v>40</v>
      </c>
      <c r="AQ35" s="102">
        <f t="shared" si="13"/>
        <v>45</v>
      </c>
      <c r="AR35" s="102">
        <f t="shared" si="13"/>
        <v>45</v>
      </c>
      <c r="AS35" s="102">
        <f t="shared" si="13"/>
        <v>50</v>
      </c>
      <c r="AT35" s="102">
        <f t="shared" si="13"/>
        <v>55</v>
      </c>
      <c r="AU35" s="102">
        <f t="shared" si="13"/>
        <v>45</v>
      </c>
      <c r="AV35" s="102">
        <f t="shared" si="13"/>
        <v>50</v>
      </c>
      <c r="AW35" s="102">
        <f t="shared" si="13"/>
        <v>40</v>
      </c>
      <c r="AX35" s="102">
        <f t="shared" si="13"/>
        <v>40</v>
      </c>
      <c r="AY35" s="102">
        <f t="shared" si="13"/>
        <v>40</v>
      </c>
      <c r="AZ35" s="102">
        <f t="shared" si="13"/>
        <v>25</v>
      </c>
      <c r="BA35" s="102">
        <f t="shared" si="13"/>
        <v>30</v>
      </c>
      <c r="BB35" s="102">
        <f t="shared" si="13"/>
        <v>48</v>
      </c>
      <c r="BC35" s="102">
        <f t="shared" si="13"/>
        <v>54</v>
      </c>
      <c r="BD35" s="102">
        <f t="shared" si="13"/>
        <v>54</v>
      </c>
      <c r="BE35" s="102">
        <f t="shared" si="13"/>
        <v>60</v>
      </c>
      <c r="BF35" s="102">
        <f t="shared" si="13"/>
        <v>65</v>
      </c>
      <c r="BG35" s="102">
        <f t="shared" si="13"/>
        <v>54</v>
      </c>
      <c r="BH35" s="102">
        <f t="shared" si="13"/>
        <v>60</v>
      </c>
      <c r="BI35" s="102">
        <f t="shared" si="13"/>
        <v>48</v>
      </c>
      <c r="BJ35" s="102">
        <f t="shared" si="13"/>
        <v>48</v>
      </c>
      <c r="BK35" s="102">
        <f t="shared" si="13"/>
        <v>48</v>
      </c>
      <c r="BL35" s="102">
        <f t="shared" si="13"/>
        <v>30</v>
      </c>
      <c r="BM35" s="103">
        <f>SUM(E35:BL35)</f>
        <v>1604</v>
      </c>
    </row>
    <row r="36" spans="2:65" x14ac:dyDescent="0.15">
      <c r="B36" s="47"/>
      <c r="C36" s="47"/>
    </row>
    <row r="37" spans="2:65" x14ac:dyDescent="0.15">
      <c r="B37" s="14" t="str">
        <f>B34</f>
        <v>Local Services Units</v>
      </c>
      <c r="C37" s="14"/>
    </row>
    <row r="38" spans="2:65" x14ac:dyDescent="0.15">
      <c r="B38" s="47" t="str">
        <f>'COGS-PRICE-MARGIN_CWS'!A11</f>
        <v>Servicio</v>
      </c>
      <c r="C38" s="47"/>
      <c r="E38" s="378">
        <f>'COGS-PRICE-MARGIN_CWS'!$B14*E34</f>
        <v>0</v>
      </c>
      <c r="F38" s="378">
        <f>'COGS-PRICE-MARGIN_CWS'!$B14*F34</f>
        <v>0</v>
      </c>
      <c r="G38" s="378">
        <f>'COGS-PRICE-MARGIN_CWS'!$B14*G34</f>
        <v>0</v>
      </c>
      <c r="H38" s="378">
        <f>'COGS-PRICE-MARGIN_CWS'!$B14*H34</f>
        <v>0</v>
      </c>
      <c r="I38" s="378">
        <f>'COGS-PRICE-MARGIN_CWS'!$B14*I34</f>
        <v>0</v>
      </c>
      <c r="J38" s="378">
        <f>'COGS-PRICE-MARGIN_CWS'!$B14*J34</f>
        <v>0</v>
      </c>
      <c r="K38" s="378">
        <f>'COGS-PRICE-MARGIN_CWS'!$B14*K34</f>
        <v>0</v>
      </c>
      <c r="L38" s="378">
        <f>'COGS-PRICE-MARGIN_CWS'!$B14*L34</f>
        <v>0</v>
      </c>
      <c r="M38" s="378">
        <f>'COGS-PRICE-MARGIN_CWS'!$B14*M34</f>
        <v>0</v>
      </c>
      <c r="N38" s="378">
        <f>'COGS-PRICE-MARGIN_CWS'!$B14*N34</f>
        <v>0</v>
      </c>
      <c r="O38" s="378">
        <f>'COGS-PRICE-MARGIN_CWS'!$B14*O34</f>
        <v>0</v>
      </c>
      <c r="P38" s="378">
        <f>'COGS-PRICE-MARGIN_CWS'!$B14*P34</f>
        <v>0</v>
      </c>
      <c r="Q38" s="90">
        <f>'COGS-PRICE-MARGIN_CWS'!$B63*Q34</f>
        <v>2250</v>
      </c>
      <c r="R38" s="90">
        <f>'COGS-PRICE-MARGIN_CWS'!$B63*R34</f>
        <v>3750</v>
      </c>
      <c r="S38" s="90">
        <f>'COGS-PRICE-MARGIN_CWS'!$B63*S34</f>
        <v>4250</v>
      </c>
      <c r="T38" s="90">
        <f>'COGS-PRICE-MARGIN_CWS'!$B63*T34</f>
        <v>4250</v>
      </c>
      <c r="U38" s="90">
        <f>'COGS-PRICE-MARGIN_CWS'!$B63*U34</f>
        <v>4750</v>
      </c>
      <c r="V38" s="90">
        <f>'COGS-PRICE-MARGIN_CWS'!$B63*V34</f>
        <v>5250</v>
      </c>
      <c r="W38" s="90">
        <f>'COGS-PRICE-MARGIN_CWS'!$B63*W34</f>
        <v>4250</v>
      </c>
      <c r="X38" s="90">
        <f>'COGS-PRICE-MARGIN_CWS'!$B63*X34</f>
        <v>4750</v>
      </c>
      <c r="Y38" s="90">
        <f>'COGS-PRICE-MARGIN_CWS'!$B63*Y34</f>
        <v>3750</v>
      </c>
      <c r="Z38" s="90">
        <f>'COGS-PRICE-MARGIN_CWS'!$B63*Z34</f>
        <v>3750</v>
      </c>
      <c r="AA38" s="90">
        <f>'COGS-PRICE-MARGIN_CWS'!$B63*AA34</f>
        <v>3750</v>
      </c>
      <c r="AB38" s="90">
        <f>'COGS-PRICE-MARGIN_CWS'!$B63*AB34</f>
        <v>2250</v>
      </c>
      <c r="AC38" s="90">
        <f>'COGS-PRICE-MARGIN_CWS'!$B84*AC34</f>
        <v>2750</v>
      </c>
      <c r="AD38" s="90">
        <f>'COGS-PRICE-MARGIN_CWS'!$B84*AD34</f>
        <v>4500</v>
      </c>
      <c r="AE38" s="90">
        <f>'COGS-PRICE-MARGIN_CWS'!$B84*AE34</f>
        <v>5250</v>
      </c>
      <c r="AF38" s="90">
        <f>'COGS-PRICE-MARGIN_CWS'!$B84*AF34</f>
        <v>5250</v>
      </c>
      <c r="AG38" s="90">
        <f>'COGS-PRICE-MARGIN_CWS'!$B84*AG34</f>
        <v>5750</v>
      </c>
      <c r="AH38" s="90">
        <f>'COGS-PRICE-MARGIN_CWS'!$B84*AH34</f>
        <v>6250</v>
      </c>
      <c r="AI38" s="90">
        <f>'COGS-PRICE-MARGIN_CWS'!$B84*AI34</f>
        <v>5250</v>
      </c>
      <c r="AJ38" s="90">
        <f>'COGS-PRICE-MARGIN_CWS'!$B84*AJ34</f>
        <v>5750</v>
      </c>
      <c r="AK38" s="90">
        <f>'COGS-PRICE-MARGIN_CWS'!$B84*AK34</f>
        <v>4500</v>
      </c>
      <c r="AL38" s="90">
        <f>'COGS-PRICE-MARGIN_CWS'!$B84*AL34</f>
        <v>4500</v>
      </c>
      <c r="AM38" s="90">
        <f>'COGS-PRICE-MARGIN_CWS'!$B84*AM34</f>
        <v>4500</v>
      </c>
      <c r="AN38" s="90">
        <f>'COGS-PRICE-MARGIN_CWS'!$B84*AN34</f>
        <v>2750</v>
      </c>
      <c r="AO38" s="90">
        <f>'COGS-PRICE-MARGIN_CWS'!$B105*AO34</f>
        <v>2100</v>
      </c>
      <c r="AP38" s="90">
        <f>'COGS-PRICE-MARGIN_CWS'!$B105*AP34</f>
        <v>3500</v>
      </c>
      <c r="AQ38" s="90">
        <f>'COGS-PRICE-MARGIN_CWS'!$B105*AQ34</f>
        <v>3850</v>
      </c>
      <c r="AR38" s="90">
        <f>'COGS-PRICE-MARGIN_CWS'!$B105*AR34</f>
        <v>3850</v>
      </c>
      <c r="AS38" s="90">
        <f>'COGS-PRICE-MARGIN_CWS'!$B105*AS34</f>
        <v>4200</v>
      </c>
      <c r="AT38" s="90">
        <f>'COGS-PRICE-MARGIN_CWS'!$B105*AT34</f>
        <v>4550</v>
      </c>
      <c r="AU38" s="90">
        <f>'COGS-PRICE-MARGIN_CWS'!$B105*AU34</f>
        <v>3850</v>
      </c>
      <c r="AV38" s="90">
        <f>'COGS-PRICE-MARGIN_CWS'!$B105*AV34</f>
        <v>4200</v>
      </c>
      <c r="AW38" s="90">
        <f>'COGS-PRICE-MARGIN_CWS'!$B105*AW34</f>
        <v>3500</v>
      </c>
      <c r="AX38" s="90">
        <f>'COGS-PRICE-MARGIN_CWS'!$B105*AX34</f>
        <v>3500</v>
      </c>
      <c r="AY38" s="90">
        <f>'COGS-PRICE-MARGIN_CWS'!$B105*AY34</f>
        <v>3500</v>
      </c>
      <c r="AZ38" s="90">
        <f>'COGS-PRICE-MARGIN_CWS'!$B105*AZ34</f>
        <v>2100</v>
      </c>
      <c r="BA38" s="90">
        <f>'COGS-PRICE-MARGIN_CWS'!$B126*BA34</f>
        <v>1050</v>
      </c>
      <c r="BB38" s="90">
        <f>'COGS-PRICE-MARGIN_CWS'!$B126*BB34</f>
        <v>1750</v>
      </c>
      <c r="BC38" s="90">
        <f>'COGS-PRICE-MARGIN_CWS'!$B126*BC34</f>
        <v>1750</v>
      </c>
      <c r="BD38" s="90">
        <f>'COGS-PRICE-MARGIN_CWS'!$B126*BD34</f>
        <v>1750</v>
      </c>
      <c r="BE38" s="90">
        <f>'COGS-PRICE-MARGIN_CWS'!$B126*BE34</f>
        <v>2100</v>
      </c>
      <c r="BF38" s="90">
        <f>'COGS-PRICE-MARGIN_CWS'!$B126*BF34</f>
        <v>2450</v>
      </c>
      <c r="BG38" s="90">
        <f>'COGS-PRICE-MARGIN_CWS'!$B126*BG34</f>
        <v>1750</v>
      </c>
      <c r="BH38" s="90">
        <f>'COGS-PRICE-MARGIN_CWS'!$B126*BH34</f>
        <v>2100</v>
      </c>
      <c r="BI38" s="90">
        <f>'COGS-PRICE-MARGIN_CWS'!$B126*BI34</f>
        <v>1750</v>
      </c>
      <c r="BJ38" s="90">
        <f>'COGS-PRICE-MARGIN_CWS'!$B126*BJ34</f>
        <v>1750</v>
      </c>
      <c r="BK38" s="90">
        <f>'COGS-PRICE-MARGIN_CWS'!$B126*BK34</f>
        <v>1750</v>
      </c>
      <c r="BL38" s="90">
        <f>'COGS-PRICE-MARGIN_CWS'!$B126*BL34</f>
        <v>1050</v>
      </c>
      <c r="BM38" s="118">
        <f>SUM(E38:BL38)</f>
        <v>167700</v>
      </c>
    </row>
    <row r="39" spans="2:65" x14ac:dyDescent="0.15">
      <c r="B39" s="47" t="s">
        <v>347</v>
      </c>
      <c r="C39" s="47"/>
      <c r="E39" s="379">
        <f>'COGS-PRICE-MARGIN_CWS'!$C11</f>
        <v>0</v>
      </c>
      <c r="F39" s="379">
        <f>'COGS-PRICE-MARGIN_CWS'!$C11</f>
        <v>0</v>
      </c>
      <c r="G39" s="379">
        <f>'COGS-PRICE-MARGIN_CWS'!$C11</f>
        <v>0</v>
      </c>
      <c r="H39" s="379">
        <f>'COGS-PRICE-MARGIN_CWS'!$C11</f>
        <v>0</v>
      </c>
      <c r="I39" s="379">
        <f>'COGS-PRICE-MARGIN_CWS'!$C11</f>
        <v>0</v>
      </c>
      <c r="J39" s="379">
        <f>'COGS-PRICE-MARGIN_CWS'!$C11</f>
        <v>0</v>
      </c>
      <c r="K39" s="379">
        <f>'COGS-PRICE-MARGIN_CWS'!$C11</f>
        <v>0</v>
      </c>
      <c r="L39" s="379">
        <f>'COGS-PRICE-MARGIN_CWS'!$C11</f>
        <v>0</v>
      </c>
      <c r="M39" s="379">
        <f>'COGS-PRICE-MARGIN_CWS'!$C11</f>
        <v>0</v>
      </c>
      <c r="N39" s="379">
        <f>'COGS-PRICE-MARGIN_CWS'!$C11</f>
        <v>0</v>
      </c>
      <c r="O39" s="379">
        <f>'COGS-PRICE-MARGIN_CWS'!$C11</f>
        <v>0</v>
      </c>
      <c r="P39" s="379">
        <f>'COGS-PRICE-MARGIN_CWS'!$C11</f>
        <v>0</v>
      </c>
      <c r="Q39" s="98">
        <f>'COGS-PRICE-MARGIN_CWS'!$C63</f>
        <v>0.25</v>
      </c>
      <c r="R39" s="98">
        <f>'COGS-PRICE-MARGIN_CWS'!$C63</f>
        <v>0.25</v>
      </c>
      <c r="S39" s="98">
        <f>'COGS-PRICE-MARGIN_CWS'!$C63</f>
        <v>0.25</v>
      </c>
      <c r="T39" s="98">
        <f>'COGS-PRICE-MARGIN_CWS'!$C63</f>
        <v>0.25</v>
      </c>
      <c r="U39" s="98">
        <f>'COGS-PRICE-MARGIN_CWS'!$C63</f>
        <v>0.25</v>
      </c>
      <c r="V39" s="98">
        <f>'COGS-PRICE-MARGIN_CWS'!$C63</f>
        <v>0.25</v>
      </c>
      <c r="W39" s="98">
        <f>'COGS-PRICE-MARGIN_CWS'!$C63</f>
        <v>0.25</v>
      </c>
      <c r="X39" s="98">
        <f>'COGS-PRICE-MARGIN_CWS'!$C63</f>
        <v>0.25</v>
      </c>
      <c r="Y39" s="98">
        <f>'COGS-PRICE-MARGIN_CWS'!$C63</f>
        <v>0.25</v>
      </c>
      <c r="Z39" s="98">
        <f>'COGS-PRICE-MARGIN_CWS'!$C63</f>
        <v>0.25</v>
      </c>
      <c r="AA39" s="98">
        <f>'COGS-PRICE-MARGIN_CWS'!$C63</f>
        <v>0.25</v>
      </c>
      <c r="AB39" s="98">
        <f>'COGS-PRICE-MARGIN_CWS'!$C63</f>
        <v>0.25</v>
      </c>
      <c r="AC39" s="98">
        <f>'COGS-PRICE-MARGIN_CWS'!$C84</f>
        <v>0.15</v>
      </c>
      <c r="AD39" s="98">
        <f>'COGS-PRICE-MARGIN_CWS'!$C84</f>
        <v>0.15</v>
      </c>
      <c r="AE39" s="98">
        <f>'COGS-PRICE-MARGIN_CWS'!$C84</f>
        <v>0.15</v>
      </c>
      <c r="AF39" s="98">
        <f>'COGS-PRICE-MARGIN_CWS'!$C84</f>
        <v>0.15</v>
      </c>
      <c r="AG39" s="98">
        <f>'COGS-PRICE-MARGIN_CWS'!$C84</f>
        <v>0.15</v>
      </c>
      <c r="AH39" s="98">
        <f>'COGS-PRICE-MARGIN_CWS'!$C84</f>
        <v>0.15</v>
      </c>
      <c r="AI39" s="98">
        <f>'COGS-PRICE-MARGIN_CWS'!$C84</f>
        <v>0.15</v>
      </c>
      <c r="AJ39" s="98">
        <f>'COGS-PRICE-MARGIN_CWS'!$C84</f>
        <v>0.15</v>
      </c>
      <c r="AK39" s="98">
        <f>'COGS-PRICE-MARGIN_CWS'!$C84</f>
        <v>0.15</v>
      </c>
      <c r="AL39" s="98">
        <f>'COGS-PRICE-MARGIN_CWS'!$C84</f>
        <v>0.15</v>
      </c>
      <c r="AM39" s="98">
        <f>'COGS-PRICE-MARGIN_CWS'!$C84</f>
        <v>0.15</v>
      </c>
      <c r="AN39" s="98">
        <f>'COGS-PRICE-MARGIN_CWS'!$C84</f>
        <v>0.15</v>
      </c>
      <c r="AO39" s="98">
        <f>'COGS-PRICE-MARGIN_CWS'!$C105</f>
        <v>0.1</v>
      </c>
      <c r="AP39" s="98">
        <f>'COGS-PRICE-MARGIN_CWS'!$C105</f>
        <v>0.1</v>
      </c>
      <c r="AQ39" s="98">
        <f>'COGS-PRICE-MARGIN_CWS'!$C105</f>
        <v>0.1</v>
      </c>
      <c r="AR39" s="98">
        <f>'COGS-PRICE-MARGIN_CWS'!$C105</f>
        <v>0.1</v>
      </c>
      <c r="AS39" s="98">
        <f>'COGS-PRICE-MARGIN_CWS'!$C105</f>
        <v>0.1</v>
      </c>
      <c r="AT39" s="98">
        <f>'COGS-PRICE-MARGIN_CWS'!$C105</f>
        <v>0.1</v>
      </c>
      <c r="AU39" s="98">
        <f>'COGS-PRICE-MARGIN_CWS'!$C105</f>
        <v>0.1</v>
      </c>
      <c r="AV39" s="98">
        <f>'COGS-PRICE-MARGIN_CWS'!$C105</f>
        <v>0.1</v>
      </c>
      <c r="AW39" s="98">
        <f>'COGS-PRICE-MARGIN_CWS'!$C105</f>
        <v>0.1</v>
      </c>
      <c r="AX39" s="98">
        <f>'COGS-PRICE-MARGIN_CWS'!$C105</f>
        <v>0.1</v>
      </c>
      <c r="AY39" s="98">
        <f>'COGS-PRICE-MARGIN_CWS'!$C105</f>
        <v>0.1</v>
      </c>
      <c r="AZ39" s="98">
        <f>'COGS-PRICE-MARGIN_CWS'!$C105</f>
        <v>0.1</v>
      </c>
      <c r="BA39" s="98">
        <f>'COGS-PRICE-MARGIN_CWS'!$C126</f>
        <v>0.1</v>
      </c>
      <c r="BB39" s="98">
        <f>'COGS-PRICE-MARGIN_CWS'!$C126</f>
        <v>0.1</v>
      </c>
      <c r="BC39" s="98">
        <f>'COGS-PRICE-MARGIN_CWS'!$C126</f>
        <v>0.1</v>
      </c>
      <c r="BD39" s="98">
        <f>'COGS-PRICE-MARGIN_CWS'!$C126</f>
        <v>0.1</v>
      </c>
      <c r="BE39" s="98">
        <f>'COGS-PRICE-MARGIN_CWS'!$C126</f>
        <v>0.1</v>
      </c>
      <c r="BF39" s="98">
        <f>'COGS-PRICE-MARGIN_CWS'!$C126</f>
        <v>0.1</v>
      </c>
      <c r="BG39" s="98">
        <f>'COGS-PRICE-MARGIN_CWS'!$C126</f>
        <v>0.1</v>
      </c>
      <c r="BH39" s="98">
        <f>'COGS-PRICE-MARGIN_CWS'!$C126</f>
        <v>0.1</v>
      </c>
      <c r="BI39" s="98">
        <f>'COGS-PRICE-MARGIN_CWS'!$C126</f>
        <v>0.1</v>
      </c>
      <c r="BJ39" s="98">
        <f>'COGS-PRICE-MARGIN_CWS'!$C126</f>
        <v>0.1</v>
      </c>
      <c r="BK39" s="98">
        <f>'COGS-PRICE-MARGIN_CWS'!$C126</f>
        <v>0.1</v>
      </c>
      <c r="BL39" s="98">
        <f>'COGS-PRICE-MARGIN_CWS'!$C126</f>
        <v>0.1</v>
      </c>
    </row>
    <row r="40" spans="2:65" x14ac:dyDescent="0.15">
      <c r="B40" s="47" t="str">
        <f>B38 &amp; " Ingreso"</f>
        <v>Servicio Ingreso</v>
      </c>
      <c r="C40" s="47"/>
      <c r="E40" s="378">
        <f t="shared" ref="E40:AJ40" si="14">E38*(1-E39)</f>
        <v>0</v>
      </c>
      <c r="F40" s="378">
        <f t="shared" si="14"/>
        <v>0</v>
      </c>
      <c r="G40" s="378">
        <f t="shared" si="14"/>
        <v>0</v>
      </c>
      <c r="H40" s="378">
        <f t="shared" si="14"/>
        <v>0</v>
      </c>
      <c r="I40" s="378">
        <f t="shared" si="14"/>
        <v>0</v>
      </c>
      <c r="J40" s="378">
        <f t="shared" si="14"/>
        <v>0</v>
      </c>
      <c r="K40" s="378">
        <f t="shared" si="14"/>
        <v>0</v>
      </c>
      <c r="L40" s="378">
        <f t="shared" si="14"/>
        <v>0</v>
      </c>
      <c r="M40" s="378">
        <f t="shared" si="14"/>
        <v>0</v>
      </c>
      <c r="N40" s="378">
        <f t="shared" si="14"/>
        <v>0</v>
      </c>
      <c r="O40" s="378">
        <f t="shared" si="14"/>
        <v>0</v>
      </c>
      <c r="P40" s="378">
        <f t="shared" si="14"/>
        <v>0</v>
      </c>
      <c r="Q40" s="90">
        <f t="shared" si="14"/>
        <v>1687.5</v>
      </c>
      <c r="R40" s="90">
        <f t="shared" si="14"/>
        <v>2812.5</v>
      </c>
      <c r="S40" s="90">
        <f t="shared" si="14"/>
        <v>3187.5</v>
      </c>
      <c r="T40" s="90">
        <f t="shared" si="14"/>
        <v>3187.5</v>
      </c>
      <c r="U40" s="90">
        <f t="shared" si="14"/>
        <v>3562.5</v>
      </c>
      <c r="V40" s="90">
        <f t="shared" si="14"/>
        <v>3937.5</v>
      </c>
      <c r="W40" s="90">
        <f t="shared" si="14"/>
        <v>3187.5</v>
      </c>
      <c r="X40" s="90">
        <f t="shared" si="14"/>
        <v>3562.5</v>
      </c>
      <c r="Y40" s="90">
        <f t="shared" si="14"/>
        <v>2812.5</v>
      </c>
      <c r="Z40" s="90">
        <f t="shared" si="14"/>
        <v>2812.5</v>
      </c>
      <c r="AA40" s="90">
        <f t="shared" si="14"/>
        <v>2812.5</v>
      </c>
      <c r="AB40" s="90">
        <f t="shared" si="14"/>
        <v>1687.5</v>
      </c>
      <c r="AC40" s="90">
        <f t="shared" si="14"/>
        <v>2337.5</v>
      </c>
      <c r="AD40" s="90">
        <f t="shared" si="14"/>
        <v>3825</v>
      </c>
      <c r="AE40" s="90">
        <f t="shared" si="14"/>
        <v>4462.5</v>
      </c>
      <c r="AF40" s="90">
        <f t="shared" si="14"/>
        <v>4462.5</v>
      </c>
      <c r="AG40" s="90">
        <f t="shared" si="14"/>
        <v>4887.5</v>
      </c>
      <c r="AH40" s="90">
        <f t="shared" si="14"/>
        <v>5312.5</v>
      </c>
      <c r="AI40" s="90">
        <f t="shared" si="14"/>
        <v>4462.5</v>
      </c>
      <c r="AJ40" s="90">
        <f t="shared" si="14"/>
        <v>4887.5</v>
      </c>
      <c r="AK40" s="90">
        <f t="shared" ref="AK40:BL40" si="15">AK38*(1-AK39)</f>
        <v>3825</v>
      </c>
      <c r="AL40" s="90">
        <f t="shared" si="15"/>
        <v>3825</v>
      </c>
      <c r="AM40" s="90">
        <f t="shared" si="15"/>
        <v>3825</v>
      </c>
      <c r="AN40" s="90">
        <f t="shared" si="15"/>
        <v>2337.5</v>
      </c>
      <c r="AO40" s="90">
        <f t="shared" si="15"/>
        <v>1890</v>
      </c>
      <c r="AP40" s="90">
        <f t="shared" si="15"/>
        <v>3150</v>
      </c>
      <c r="AQ40" s="90">
        <f t="shared" si="15"/>
        <v>3465</v>
      </c>
      <c r="AR40" s="90">
        <f t="shared" si="15"/>
        <v>3465</v>
      </c>
      <c r="AS40" s="90">
        <f t="shared" si="15"/>
        <v>3780</v>
      </c>
      <c r="AT40" s="90">
        <f t="shared" si="15"/>
        <v>4095</v>
      </c>
      <c r="AU40" s="90">
        <f t="shared" si="15"/>
        <v>3465</v>
      </c>
      <c r="AV40" s="90">
        <f t="shared" si="15"/>
        <v>3780</v>
      </c>
      <c r="AW40" s="90">
        <f t="shared" si="15"/>
        <v>3150</v>
      </c>
      <c r="AX40" s="90">
        <f t="shared" si="15"/>
        <v>3150</v>
      </c>
      <c r="AY40" s="90">
        <f t="shared" si="15"/>
        <v>3150</v>
      </c>
      <c r="AZ40" s="90">
        <f t="shared" si="15"/>
        <v>1890</v>
      </c>
      <c r="BA40" s="90">
        <f t="shared" si="15"/>
        <v>945</v>
      </c>
      <c r="BB40" s="90">
        <f t="shared" si="15"/>
        <v>1575</v>
      </c>
      <c r="BC40" s="90">
        <f t="shared" si="15"/>
        <v>1575</v>
      </c>
      <c r="BD40" s="90">
        <f t="shared" si="15"/>
        <v>1575</v>
      </c>
      <c r="BE40" s="90">
        <f t="shared" si="15"/>
        <v>1890</v>
      </c>
      <c r="BF40" s="90">
        <f t="shared" si="15"/>
        <v>2205</v>
      </c>
      <c r="BG40" s="90">
        <f t="shared" si="15"/>
        <v>1575</v>
      </c>
      <c r="BH40" s="90">
        <f t="shared" si="15"/>
        <v>1890</v>
      </c>
      <c r="BI40" s="90">
        <f t="shared" si="15"/>
        <v>1575</v>
      </c>
      <c r="BJ40" s="90">
        <f t="shared" si="15"/>
        <v>1575</v>
      </c>
      <c r="BK40" s="90">
        <f t="shared" si="15"/>
        <v>1575</v>
      </c>
      <c r="BL40" s="90">
        <f t="shared" si="15"/>
        <v>945</v>
      </c>
      <c r="BM40" s="118">
        <f>SUM(E40:BL40)</f>
        <v>141030</v>
      </c>
    </row>
    <row r="41" spans="2:65" x14ac:dyDescent="0.15">
      <c r="B41" s="47" t="s">
        <v>365</v>
      </c>
      <c r="C41" s="47"/>
      <c r="E41" s="378">
        <f>'REV-REC-MAINT_CWS'!F69</f>
        <v>0</v>
      </c>
      <c r="F41" s="378">
        <f>'REV-REC-MAINT_CWS'!G69</f>
        <v>0</v>
      </c>
      <c r="G41" s="378">
        <f>'REV-REC-MAINT_CWS'!H69</f>
        <v>0</v>
      </c>
      <c r="H41" s="378">
        <f>'REV-REC-MAINT_CWS'!I69</f>
        <v>0</v>
      </c>
      <c r="I41" s="378">
        <f>'REV-REC-MAINT_CWS'!J69</f>
        <v>0</v>
      </c>
      <c r="J41" s="378">
        <f>'REV-REC-MAINT_CWS'!K69</f>
        <v>0</v>
      </c>
      <c r="K41" s="378">
        <f>'REV-REC-MAINT_CWS'!L69</f>
        <v>0</v>
      </c>
      <c r="L41" s="378">
        <f>'REV-REC-MAINT_CWS'!M69</f>
        <v>0</v>
      </c>
      <c r="M41" s="378">
        <f>'REV-REC-MAINT_CWS'!N69</f>
        <v>0</v>
      </c>
      <c r="N41" s="378">
        <f>'REV-REC-MAINT_CWS'!O69</f>
        <v>0</v>
      </c>
      <c r="O41" s="378">
        <f>'REV-REC-MAINT_CWS'!P69</f>
        <v>0</v>
      </c>
      <c r="P41" s="378">
        <f>'REV-REC-MAINT_CWS'!Q69</f>
        <v>0</v>
      </c>
      <c r="Q41" s="90">
        <f>'REV-REC-MAINT_CWS'!R69</f>
        <v>225</v>
      </c>
      <c r="R41" s="90">
        <f>'REV-REC-MAINT_CWS'!S69</f>
        <v>375</v>
      </c>
      <c r="S41" s="90">
        <f>'REV-REC-MAINT_CWS'!T69</f>
        <v>425</v>
      </c>
      <c r="T41" s="90">
        <f>'REV-REC-MAINT_CWS'!U69</f>
        <v>500</v>
      </c>
      <c r="U41" s="90">
        <f>'REV-REC-MAINT_CWS'!V69</f>
        <v>575</v>
      </c>
      <c r="V41" s="90">
        <f>'REV-REC-MAINT_CWS'!W69</f>
        <v>650</v>
      </c>
      <c r="W41" s="90">
        <f>'REV-REC-MAINT_CWS'!X69</f>
        <v>500</v>
      </c>
      <c r="X41" s="90">
        <f>'REV-REC-MAINT_CWS'!Y69</f>
        <v>575</v>
      </c>
      <c r="Y41" s="90">
        <f>'REV-REC-MAINT_CWS'!Z69</f>
        <v>450</v>
      </c>
      <c r="Z41" s="90">
        <f>'REV-REC-MAINT_CWS'!AA69</f>
        <v>450</v>
      </c>
      <c r="AA41" s="90">
        <f>'REV-REC-MAINT_CWS'!AB69</f>
        <v>450</v>
      </c>
      <c r="AB41" s="90">
        <f>'REV-REC-MAINT_CWS'!AC69</f>
        <v>250</v>
      </c>
      <c r="AC41" s="90">
        <f>'REV-REC-MAINT_CWS'!AD69</f>
        <v>500</v>
      </c>
      <c r="AD41" s="90">
        <f>'REV-REC-MAINT_CWS'!AE69</f>
        <v>825</v>
      </c>
      <c r="AE41" s="90">
        <f>'REV-REC-MAINT_CWS'!AF69</f>
        <v>950</v>
      </c>
      <c r="AF41" s="90">
        <f>'REV-REC-MAINT_CWS'!AG69</f>
        <v>1025</v>
      </c>
      <c r="AG41" s="90">
        <f>'REV-REC-MAINT_CWS'!AH69</f>
        <v>1150</v>
      </c>
      <c r="AH41" s="90">
        <f>'REV-REC-MAINT_CWS'!AI69</f>
        <v>1275</v>
      </c>
      <c r="AI41" s="90">
        <f>'REV-REC-MAINT_CWS'!AJ69</f>
        <v>1025</v>
      </c>
      <c r="AJ41" s="90">
        <f>'REV-REC-MAINT_CWS'!AK69</f>
        <v>1150</v>
      </c>
      <c r="AK41" s="90">
        <f>'REV-REC-MAINT_CWS'!AL69</f>
        <v>900</v>
      </c>
      <c r="AL41" s="90">
        <f>'REV-REC-MAINT_CWS'!AM69</f>
        <v>900</v>
      </c>
      <c r="AM41" s="90">
        <f>'REV-REC-MAINT_CWS'!AN69</f>
        <v>900</v>
      </c>
      <c r="AN41" s="90">
        <f>'REV-REC-MAINT_CWS'!AO69</f>
        <v>525</v>
      </c>
      <c r="AO41" s="90">
        <f>'REV-REC-MAINT_CWS'!AP69</f>
        <v>910</v>
      </c>
      <c r="AP41" s="90">
        <f>'REV-REC-MAINT_CWS'!AQ69</f>
        <v>1505</v>
      </c>
      <c r="AQ41" s="90">
        <f>'REV-REC-MAINT_CWS'!AR69</f>
        <v>1715</v>
      </c>
      <c r="AR41" s="90">
        <f>'REV-REC-MAINT_CWS'!AS69</f>
        <v>1820</v>
      </c>
      <c r="AS41" s="90">
        <f>'REV-REC-MAINT_CWS'!AT69</f>
        <v>2030</v>
      </c>
      <c r="AT41" s="90">
        <f>'REV-REC-MAINT_CWS'!AU69</f>
        <v>2240</v>
      </c>
      <c r="AU41" s="90">
        <f>'REV-REC-MAINT_CWS'!AV69</f>
        <v>1820</v>
      </c>
      <c r="AV41" s="90">
        <f>'REV-REC-MAINT_CWS'!AW69</f>
        <v>2030</v>
      </c>
      <c r="AW41" s="90">
        <f>'REV-REC-MAINT_CWS'!AX69</f>
        <v>1610</v>
      </c>
      <c r="AX41" s="90">
        <f>'REV-REC-MAINT_CWS'!AY69</f>
        <v>1610</v>
      </c>
      <c r="AY41" s="90">
        <f>'REV-REC-MAINT_CWS'!AZ69</f>
        <v>1610</v>
      </c>
      <c r="AZ41" s="90">
        <f>'REV-REC-MAINT_CWS'!BA69</f>
        <v>945</v>
      </c>
      <c r="BA41" s="90">
        <f>'REV-REC-MAINT_CWS'!BB69</f>
        <v>1015</v>
      </c>
      <c r="BB41" s="90">
        <f>'REV-REC-MAINT_CWS'!BC69</f>
        <v>1680</v>
      </c>
      <c r="BC41" s="90">
        <f>'REV-REC-MAINT_CWS'!BD69</f>
        <v>1890</v>
      </c>
      <c r="BD41" s="90">
        <f>'REV-REC-MAINT_CWS'!BE69</f>
        <v>1995</v>
      </c>
      <c r="BE41" s="90">
        <f>'REV-REC-MAINT_CWS'!BF69</f>
        <v>2240</v>
      </c>
      <c r="BF41" s="90">
        <f>'REV-REC-MAINT_CWS'!BG69</f>
        <v>2485</v>
      </c>
      <c r="BG41" s="90">
        <f>'REV-REC-MAINT_CWS'!BH69</f>
        <v>1995</v>
      </c>
      <c r="BH41" s="90">
        <f>'REV-REC-MAINT_CWS'!BI69</f>
        <v>2240</v>
      </c>
      <c r="BI41" s="90">
        <f>'REV-REC-MAINT_CWS'!BJ69</f>
        <v>1785</v>
      </c>
      <c r="BJ41" s="90">
        <f>'REV-REC-MAINT_CWS'!BK69</f>
        <v>1785</v>
      </c>
      <c r="BK41" s="90">
        <f>'REV-REC-MAINT_CWS'!BL69</f>
        <v>1785</v>
      </c>
      <c r="BL41" s="90">
        <f>'REV-REC-MAINT_CWS'!BM69</f>
        <v>1050</v>
      </c>
      <c r="BM41" s="118">
        <f>SUM(E41:BL41)</f>
        <v>58340</v>
      </c>
    </row>
    <row r="43" spans="2:65" x14ac:dyDescent="0.15">
      <c r="B43" s="16" t="str">
        <f>B35</f>
        <v>Domicilio Services Units</v>
      </c>
    </row>
    <row r="44" spans="2:65" x14ac:dyDescent="0.15">
      <c r="B44" s="47" t="str">
        <f>'COGS-PRICE-MARGIN_CWS'!A19</f>
        <v>Envío</v>
      </c>
      <c r="E44" s="90">
        <f>'COGS-PRICE-MARGIN_CWS'!$B23*E35</f>
        <v>0</v>
      </c>
      <c r="F44" s="90">
        <f>'COGS-PRICE-MARGIN_CWS'!$B23*F35</f>
        <v>0</v>
      </c>
      <c r="G44" s="90">
        <f>'COGS-PRICE-MARGIN_CWS'!$B23*G35</f>
        <v>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5000</v>
      </c>
      <c r="L44" s="90">
        <f>'COGS-PRICE-MARGIN_CWS'!$B23*L35</f>
        <v>5000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'COGS-PRICE-MARGIN_CWS'!$B23*O35</f>
        <v>2500</v>
      </c>
      <c r="P44" s="90">
        <f>'COGS-PRICE-MARGIN_CWS'!$B23*P35</f>
        <v>2500</v>
      </c>
      <c r="Q44" s="90">
        <f>'COGS-PRICE-MARGIN_CWS'!$B69*Q35</f>
        <v>175</v>
      </c>
      <c r="R44" s="90">
        <f>'COGS-PRICE-MARGIN_CWS'!$B69*R35</f>
        <v>275</v>
      </c>
      <c r="S44" s="90">
        <f>'COGS-PRICE-MARGIN_CWS'!$B69*S35</f>
        <v>300</v>
      </c>
      <c r="T44" s="90">
        <f>'COGS-PRICE-MARGIN_CWS'!$B69*T35</f>
        <v>300</v>
      </c>
      <c r="U44" s="90">
        <f>'COGS-PRICE-MARGIN_CWS'!$B69*U35</f>
        <v>325</v>
      </c>
      <c r="V44" s="90">
        <f>'COGS-PRICE-MARGIN_CWS'!$B69*V35</f>
        <v>350</v>
      </c>
      <c r="W44" s="90">
        <f>'COGS-PRICE-MARGIN_CWS'!$B69*W35</f>
        <v>300</v>
      </c>
      <c r="X44" s="90">
        <f>'COGS-PRICE-MARGIN_CWS'!$B69*X35</f>
        <v>325</v>
      </c>
      <c r="Y44" s="90">
        <f>'COGS-PRICE-MARGIN_CWS'!$B69*Y35</f>
        <v>275</v>
      </c>
      <c r="Z44" s="90">
        <f>'COGS-PRICE-MARGIN_CWS'!$B69*Z35</f>
        <v>275</v>
      </c>
      <c r="AA44" s="90">
        <f>'COGS-PRICE-MARGIN_CWS'!$B69*AA35</f>
        <v>275</v>
      </c>
      <c r="AB44" s="90">
        <f>'COGS-PRICE-MARGIN_CWS'!$B69*AB35</f>
        <v>175</v>
      </c>
      <c r="AC44" s="90">
        <f>'COGS-PRICE-MARGIN_CWS'!$B90*AC35</f>
        <v>450</v>
      </c>
      <c r="AD44" s="90">
        <f>'COGS-PRICE-MARGIN_CWS'!$B90*AD35</f>
        <v>725</v>
      </c>
      <c r="AE44" s="90">
        <f>'COGS-PRICE-MARGIN_CWS'!$B90*AE35</f>
        <v>800</v>
      </c>
      <c r="AF44" s="90">
        <f>'COGS-PRICE-MARGIN_CWS'!$B90*AF35</f>
        <v>800</v>
      </c>
      <c r="AG44" s="90">
        <f>'COGS-PRICE-MARGIN_CWS'!$B90*AG35</f>
        <v>875</v>
      </c>
      <c r="AH44" s="90">
        <f>'COGS-PRICE-MARGIN_CWS'!$B90*AH35</f>
        <v>975</v>
      </c>
      <c r="AI44" s="90">
        <f>'COGS-PRICE-MARGIN_CWS'!$B90*AI35</f>
        <v>800</v>
      </c>
      <c r="AJ44" s="90">
        <f>'COGS-PRICE-MARGIN_CWS'!$B90*AJ35</f>
        <v>875</v>
      </c>
      <c r="AK44" s="90">
        <f>'COGS-PRICE-MARGIN_CWS'!$B90*AK35</f>
        <v>725</v>
      </c>
      <c r="AL44" s="90">
        <f>'COGS-PRICE-MARGIN_CWS'!$B90*AL35</f>
        <v>725</v>
      </c>
      <c r="AM44" s="90">
        <f>'COGS-PRICE-MARGIN_CWS'!$B90*AM35</f>
        <v>725</v>
      </c>
      <c r="AN44" s="90">
        <f>'COGS-PRICE-MARGIN_CWS'!$B90*AN35</f>
        <v>450</v>
      </c>
      <c r="AO44" s="90">
        <f>'COGS-PRICE-MARGIN_CWS'!$B111*AO35</f>
        <v>625</v>
      </c>
      <c r="AP44" s="90">
        <f>'COGS-PRICE-MARGIN_CWS'!$B111*AP35</f>
        <v>1000</v>
      </c>
      <c r="AQ44" s="90">
        <f>'COGS-PRICE-MARGIN_CWS'!$B111*AQ35</f>
        <v>1125</v>
      </c>
      <c r="AR44" s="90">
        <f>'COGS-PRICE-MARGIN_CWS'!$B111*AR35</f>
        <v>1125</v>
      </c>
      <c r="AS44" s="90">
        <f>'COGS-PRICE-MARGIN_CWS'!$B111*AS35</f>
        <v>1250</v>
      </c>
      <c r="AT44" s="90">
        <f>'COGS-PRICE-MARGIN_CWS'!$B111*AT35</f>
        <v>1375</v>
      </c>
      <c r="AU44" s="90">
        <f>'COGS-PRICE-MARGIN_CWS'!$B111*AU35</f>
        <v>1125</v>
      </c>
      <c r="AV44" s="90">
        <f>'COGS-PRICE-MARGIN_CWS'!$B111*AV35</f>
        <v>1250</v>
      </c>
      <c r="AW44" s="90">
        <f>'COGS-PRICE-MARGIN_CWS'!$B111*AW35</f>
        <v>1000</v>
      </c>
      <c r="AX44" s="90">
        <f>'COGS-PRICE-MARGIN_CWS'!$B111*AX35</f>
        <v>1000</v>
      </c>
      <c r="AY44" s="90">
        <f>'COGS-PRICE-MARGIN_CWS'!$B111*AY35</f>
        <v>1000</v>
      </c>
      <c r="AZ44" s="90">
        <f>'COGS-PRICE-MARGIN_CWS'!$B111*AZ35</f>
        <v>625</v>
      </c>
      <c r="BA44" s="90">
        <f>'COGS-PRICE-MARGIN_CWS'!$B132*BA35</f>
        <v>750</v>
      </c>
      <c r="BB44" s="90">
        <f>'COGS-PRICE-MARGIN_CWS'!$B132*BB35</f>
        <v>1200</v>
      </c>
      <c r="BC44" s="90">
        <f>'COGS-PRICE-MARGIN_CWS'!$B132*BC35</f>
        <v>1350</v>
      </c>
      <c r="BD44" s="90">
        <f>'COGS-PRICE-MARGIN_CWS'!$B132*BD35</f>
        <v>1350</v>
      </c>
      <c r="BE44" s="90">
        <f>'COGS-PRICE-MARGIN_CWS'!$B132*BE35</f>
        <v>1500</v>
      </c>
      <c r="BF44" s="90">
        <f>'COGS-PRICE-MARGIN_CWS'!$B132*BF35</f>
        <v>1625</v>
      </c>
      <c r="BG44" s="90">
        <f>'COGS-PRICE-MARGIN_CWS'!$B132*BG35</f>
        <v>1350</v>
      </c>
      <c r="BH44" s="90">
        <f>'COGS-PRICE-MARGIN_CWS'!$B132*BH35</f>
        <v>1500</v>
      </c>
      <c r="BI44" s="90">
        <f>'COGS-PRICE-MARGIN_CWS'!$B132*BI35</f>
        <v>1200</v>
      </c>
      <c r="BJ44" s="90">
        <f>'COGS-PRICE-MARGIN_CWS'!$B132*BJ35</f>
        <v>1200</v>
      </c>
      <c r="BK44" s="90">
        <f>'COGS-PRICE-MARGIN_CWS'!$B132*BK35</f>
        <v>1200</v>
      </c>
      <c r="BL44" s="90">
        <f>'COGS-PRICE-MARGIN_CWS'!$B132*BL35</f>
        <v>750</v>
      </c>
      <c r="BM44" s="118">
        <f>SUM(E44:BL44)</f>
        <v>74750</v>
      </c>
    </row>
    <row r="45" spans="2:65" x14ac:dyDescent="0.15">
      <c r="B45" s="47" t="s">
        <v>364</v>
      </c>
      <c r="E45" s="12">
        <f>'REV-REC-MAINT_CWS'!F142</f>
        <v>0</v>
      </c>
      <c r="F45" s="12">
        <f>'REV-REC-MAINT_CWS'!G142</f>
        <v>0</v>
      </c>
      <c r="G45" s="12">
        <f>'REV-REC-MAINT_CWS'!H142</f>
        <v>0</v>
      </c>
      <c r="H45" s="12">
        <f>'REV-REC-MAINT_CWS'!I142</f>
        <v>0</v>
      </c>
      <c r="I45" s="12">
        <f>'REV-REC-MAINT_CWS'!J142</f>
        <v>0</v>
      </c>
      <c r="J45" s="12">
        <f>'REV-REC-MAINT_CWS'!K142</f>
        <v>0</v>
      </c>
      <c r="K45" s="12">
        <f>'REV-REC-MAINT_CWS'!L142</f>
        <v>0</v>
      </c>
      <c r="L45" s="12">
        <f>'REV-REC-MAINT_CWS'!M142</f>
        <v>0</v>
      </c>
      <c r="M45" s="12">
        <f>'REV-REC-MAINT_CWS'!N142</f>
        <v>0</v>
      </c>
      <c r="N45" s="12">
        <f>'REV-REC-MAINT_CWS'!O142</f>
        <v>0</v>
      </c>
      <c r="O45" s="12">
        <f>'REV-REC-MAINT_CWS'!P142</f>
        <v>0</v>
      </c>
      <c r="P45" s="12">
        <f>'REV-REC-MAINT_CWS'!Q142</f>
        <v>0</v>
      </c>
      <c r="Q45" s="12">
        <f>'REV-REC-MAINT_CWS'!R142</f>
        <v>1181.25</v>
      </c>
      <c r="R45" s="12">
        <f>'REV-REC-MAINT_CWS'!S142</f>
        <v>1856.25</v>
      </c>
      <c r="S45" s="12">
        <f>'REV-REC-MAINT_CWS'!T142</f>
        <v>2025</v>
      </c>
      <c r="T45" s="12">
        <f>'REV-REC-MAINT_CWS'!U142</f>
        <v>2362.5</v>
      </c>
      <c r="U45" s="12">
        <f>'REV-REC-MAINT_CWS'!V142</f>
        <v>2531.25</v>
      </c>
      <c r="V45" s="12">
        <f>'REV-REC-MAINT_CWS'!W142</f>
        <v>2700</v>
      </c>
      <c r="W45" s="12">
        <f>'REV-REC-MAINT_CWS'!X142</f>
        <v>2362.5</v>
      </c>
      <c r="X45" s="12">
        <f>'REV-REC-MAINT_CWS'!Y142</f>
        <v>2531.25</v>
      </c>
      <c r="Y45" s="12">
        <f>'REV-REC-MAINT_CWS'!Z142</f>
        <v>2025</v>
      </c>
      <c r="Z45" s="12">
        <f>'REV-REC-MAINT_CWS'!AA142</f>
        <v>2025</v>
      </c>
      <c r="AA45" s="12">
        <f>'REV-REC-MAINT_CWS'!AB142</f>
        <v>2025</v>
      </c>
      <c r="AB45" s="12">
        <f>'REV-REC-MAINT_CWS'!AC142</f>
        <v>1350</v>
      </c>
      <c r="AC45" s="12">
        <f>'REV-REC-MAINT_CWS'!AD142</f>
        <v>4781.25</v>
      </c>
      <c r="AD45" s="12">
        <f>'REV-REC-MAINT_CWS'!AE142</f>
        <v>7650</v>
      </c>
      <c r="AE45" s="12">
        <f>'REV-REC-MAINT_CWS'!AF142</f>
        <v>8415</v>
      </c>
      <c r="AF45" s="12">
        <f>'REV-REC-MAINT_CWS'!AG142</f>
        <v>8797.5</v>
      </c>
      <c r="AG45" s="12">
        <f>'REV-REC-MAINT_CWS'!AH142</f>
        <v>9562.5</v>
      </c>
      <c r="AH45" s="12">
        <f>'REV-REC-MAINT_CWS'!AI142</f>
        <v>10518.75</v>
      </c>
      <c r="AI45" s="12">
        <f>'REV-REC-MAINT_CWS'!AJ142</f>
        <v>8797.5</v>
      </c>
      <c r="AJ45" s="12">
        <f>'REV-REC-MAINT_CWS'!AK142</f>
        <v>9562.5</v>
      </c>
      <c r="AK45" s="12">
        <f>'REV-REC-MAINT_CWS'!AL142</f>
        <v>7841.25</v>
      </c>
      <c r="AL45" s="12">
        <f>'REV-REC-MAINT_CWS'!AM142</f>
        <v>7841.25</v>
      </c>
      <c r="AM45" s="12">
        <f>'REV-REC-MAINT_CWS'!AN142</f>
        <v>7841.25</v>
      </c>
      <c r="AN45" s="12">
        <f>'REV-REC-MAINT_CWS'!AO142</f>
        <v>4972.5</v>
      </c>
      <c r="AO45" s="12">
        <f>'REV-REC-MAINT_CWS'!AP142</f>
        <v>10125</v>
      </c>
      <c r="AP45" s="12">
        <f>'REV-REC-MAINT_CWS'!AQ142</f>
        <v>16200</v>
      </c>
      <c r="AQ45" s="12">
        <f>'REV-REC-MAINT_CWS'!AR142</f>
        <v>18022.5</v>
      </c>
      <c r="AR45" s="12">
        <f>'REV-REC-MAINT_CWS'!AS142</f>
        <v>18427.5</v>
      </c>
      <c r="AS45" s="12">
        <f>'REV-REC-MAINT_CWS'!AT142</f>
        <v>20250</v>
      </c>
      <c r="AT45" s="12">
        <f>'REV-REC-MAINT_CWS'!AU142</f>
        <v>22275</v>
      </c>
      <c r="AU45" s="12">
        <f>'REV-REC-MAINT_CWS'!AV142</f>
        <v>18427.5</v>
      </c>
      <c r="AV45" s="12">
        <f>'REV-REC-MAINT_CWS'!AW142</f>
        <v>20250</v>
      </c>
      <c r="AW45" s="12">
        <f>'REV-REC-MAINT_CWS'!AX142</f>
        <v>16402.5</v>
      </c>
      <c r="AX45" s="12">
        <f>'REV-REC-MAINT_CWS'!AY142</f>
        <v>16402.5</v>
      </c>
      <c r="AY45" s="12">
        <f>'REV-REC-MAINT_CWS'!AZ142</f>
        <v>16402.5</v>
      </c>
      <c r="AZ45" s="12">
        <f>'REV-REC-MAINT_CWS'!BA142</f>
        <v>10327.5</v>
      </c>
      <c r="BA45" s="12">
        <f>'REV-REC-MAINT_CWS'!BB142</f>
        <v>16200</v>
      </c>
      <c r="BB45" s="12">
        <f>'REV-REC-MAINT_CWS'!BC142</f>
        <v>25920</v>
      </c>
      <c r="BC45" s="12">
        <f>'REV-REC-MAINT_CWS'!BD142</f>
        <v>28957.5</v>
      </c>
      <c r="BD45" s="12">
        <f>'REV-REC-MAINT_CWS'!BE142</f>
        <v>29362.5</v>
      </c>
      <c r="BE45" s="12">
        <f>'REV-REC-MAINT_CWS'!BF142</f>
        <v>32400</v>
      </c>
      <c r="BF45" s="12">
        <f>'REV-REC-MAINT_CWS'!BG142</f>
        <v>35437.5</v>
      </c>
      <c r="BG45" s="12">
        <f>'REV-REC-MAINT_CWS'!BH142</f>
        <v>29362.5</v>
      </c>
      <c r="BH45" s="12">
        <f>'REV-REC-MAINT_CWS'!BI142</f>
        <v>32400</v>
      </c>
      <c r="BI45" s="12">
        <f>'REV-REC-MAINT_CWS'!BJ142</f>
        <v>26122.5</v>
      </c>
      <c r="BJ45" s="12">
        <f>'REV-REC-MAINT_CWS'!BK142</f>
        <v>26122.5</v>
      </c>
      <c r="BK45" s="12">
        <f>'REV-REC-MAINT_CWS'!BL142</f>
        <v>26122.5</v>
      </c>
      <c r="BL45" s="12">
        <f>'REV-REC-MAINT_CWS'!BM142</f>
        <v>16402.5</v>
      </c>
      <c r="BM45" s="118">
        <f>SUM(E45:BL45)</f>
        <v>649878.75</v>
      </c>
    </row>
    <row r="47" spans="2:65" x14ac:dyDescent="0.15">
      <c r="B47" s="14" t="str">
        <f>'COGS-PRICE-MARGIN_CWS'!A27</f>
        <v>Producto Fusión</v>
      </c>
      <c r="C47" s="14"/>
      <c r="D47" s="10"/>
      <c r="E47" s="10"/>
      <c r="F47" s="10"/>
      <c r="G47" s="10"/>
      <c r="H47" s="10"/>
      <c r="I47" s="10"/>
    </row>
    <row r="48" spans="2:65" x14ac:dyDescent="0.15">
      <c r="B48" s="33"/>
      <c r="C48" s="33"/>
      <c r="D48" s="10"/>
      <c r="E48" s="10"/>
      <c r="F48" s="10"/>
      <c r="G48" s="10"/>
      <c r="H48" s="10"/>
      <c r="I48" s="10"/>
    </row>
    <row r="49" spans="2:65" s="169" customFormat="1" x14ac:dyDescent="0.15">
      <c r="B49" s="316" t="s">
        <v>215</v>
      </c>
      <c r="C49" s="316"/>
      <c r="E49" s="169">
        <f>'REV-SALES-FCAST_CWS'!C38</f>
        <v>0</v>
      </c>
      <c r="F49" s="169">
        <f>'REV-SALES-FCAST_CWS'!D38</f>
        <v>0</v>
      </c>
      <c r="G49" s="169">
        <f>'REV-SALES-FCAST_CWS'!E38</f>
        <v>0</v>
      </c>
      <c r="H49" s="169">
        <f>'REV-SALES-FCAST_CWS'!F38</f>
        <v>8</v>
      </c>
      <c r="I49" s="169">
        <f>'REV-SALES-FCAST_CWS'!G38</f>
        <v>9</v>
      </c>
      <c r="J49" s="169">
        <f>'REV-SALES-FCAST_CWS'!H38</f>
        <v>10</v>
      </c>
      <c r="K49" s="169">
        <f>'REV-SALES-FCAST_CWS'!I38</f>
        <v>8</v>
      </c>
      <c r="L49" s="169">
        <f>'REV-SALES-FCAST_CWS'!J38</f>
        <v>9</v>
      </c>
      <c r="M49" s="169">
        <f>'REV-SALES-FCAST_CWS'!K38</f>
        <v>7</v>
      </c>
      <c r="N49" s="169">
        <f>'REV-SALES-FCAST_CWS'!L38</f>
        <v>7</v>
      </c>
      <c r="O49" s="169">
        <f>'REV-SALES-FCAST_CWS'!M38</f>
        <v>7</v>
      </c>
      <c r="P49" s="169">
        <f>'REV-SALES-FCAST_CWS'!N38</f>
        <v>4</v>
      </c>
      <c r="Q49" s="169">
        <f>'REV-SALES-FCAST_CWS'!C78</f>
        <v>0</v>
      </c>
      <c r="R49" s="169">
        <f>'REV-SALES-FCAST_CWS'!D78</f>
        <v>0</v>
      </c>
      <c r="S49" s="169">
        <f>'REV-SALES-FCAST_CWS'!E78</f>
        <v>0</v>
      </c>
      <c r="T49" s="169">
        <f>'REV-SALES-FCAST_CWS'!F78</f>
        <v>0</v>
      </c>
      <c r="U49" s="169">
        <f>'REV-SALES-FCAST_CWS'!G78</f>
        <v>0</v>
      </c>
      <c r="V49" s="169">
        <f>'REV-SALES-FCAST_CWS'!H78</f>
        <v>0</v>
      </c>
      <c r="W49" s="169">
        <f>'REV-SALES-FCAST_CWS'!I78</f>
        <v>0</v>
      </c>
      <c r="X49" s="169">
        <f>'REV-SALES-FCAST_CWS'!J78</f>
        <v>0</v>
      </c>
      <c r="Y49" s="169">
        <f>'REV-SALES-FCAST_CWS'!K78</f>
        <v>0</v>
      </c>
      <c r="Z49" s="169">
        <f>'REV-SALES-FCAST_CWS'!L78</f>
        <v>0</v>
      </c>
      <c r="AA49" s="169">
        <f>'REV-SALES-FCAST_CWS'!M78</f>
        <v>0</v>
      </c>
      <c r="AB49" s="169">
        <f>'REV-SALES-FCAST_CWS'!N78</f>
        <v>0</v>
      </c>
      <c r="AC49" s="169">
        <f>'REV-SALES-FCAST_CWS'!C82</f>
        <v>0</v>
      </c>
      <c r="AD49" s="169">
        <f>'REV-SALES-FCAST_CWS'!D82</f>
        <v>0</v>
      </c>
      <c r="AE49" s="169">
        <f>'REV-SALES-FCAST_CWS'!E82</f>
        <v>0</v>
      </c>
      <c r="AF49" s="169">
        <f>'REV-SALES-FCAST_CWS'!F82</f>
        <v>0</v>
      </c>
      <c r="AG49" s="169">
        <f>'REV-SALES-FCAST_CWS'!G82</f>
        <v>0</v>
      </c>
      <c r="AH49" s="169">
        <f>'REV-SALES-FCAST_CWS'!H82</f>
        <v>0</v>
      </c>
      <c r="AI49" s="169">
        <f>'REV-SALES-FCAST_CWS'!I82</f>
        <v>0</v>
      </c>
      <c r="AJ49" s="169">
        <f>'REV-SALES-FCAST_CWS'!J82</f>
        <v>0</v>
      </c>
      <c r="AK49" s="169">
        <f>'REV-SALES-FCAST_CWS'!K82</f>
        <v>0</v>
      </c>
      <c r="AL49" s="169">
        <f>'REV-SALES-FCAST_CWS'!L82</f>
        <v>0</v>
      </c>
      <c r="AM49" s="169">
        <f>'REV-SALES-FCAST_CWS'!M82</f>
        <v>0</v>
      </c>
      <c r="AN49" s="169">
        <f>'REV-SALES-FCAST_CWS'!N82</f>
        <v>0</v>
      </c>
      <c r="AO49" s="169">
        <f>'REV-SALES-FCAST_CWS'!C86</f>
        <v>0</v>
      </c>
      <c r="AP49" s="169">
        <f>'REV-SALES-FCAST_CWS'!D86</f>
        <v>0</v>
      </c>
      <c r="AQ49" s="169">
        <f>'REV-SALES-FCAST_CWS'!E86</f>
        <v>0</v>
      </c>
      <c r="AR49" s="169">
        <f>'REV-SALES-FCAST_CWS'!F86</f>
        <v>0</v>
      </c>
      <c r="AS49" s="169">
        <f>'REV-SALES-FCAST_CWS'!G86</f>
        <v>0</v>
      </c>
      <c r="AT49" s="169">
        <f>'REV-SALES-FCAST_CWS'!H86</f>
        <v>0</v>
      </c>
      <c r="AU49" s="169">
        <f>'REV-SALES-FCAST_CWS'!I86</f>
        <v>0</v>
      </c>
      <c r="AV49" s="169">
        <f>'REV-SALES-FCAST_CWS'!J86</f>
        <v>0</v>
      </c>
      <c r="AW49" s="169">
        <f>'REV-SALES-FCAST_CWS'!K86</f>
        <v>0</v>
      </c>
      <c r="AX49" s="169">
        <f>'REV-SALES-FCAST_CWS'!L86</f>
        <v>0</v>
      </c>
      <c r="AY49" s="169">
        <f>'REV-SALES-FCAST_CWS'!M86</f>
        <v>0</v>
      </c>
      <c r="AZ49" s="169">
        <f>'REV-SALES-FCAST_CWS'!N86</f>
        <v>0</v>
      </c>
      <c r="BA49" s="169">
        <f>'REV-SALES-FCAST_CWS'!C90</f>
        <v>0</v>
      </c>
      <c r="BB49" s="169">
        <f>'REV-SALES-FCAST_CWS'!D90</f>
        <v>0</v>
      </c>
      <c r="BC49" s="169">
        <f>'REV-SALES-FCAST_CWS'!E90</f>
        <v>0</v>
      </c>
      <c r="BD49" s="169">
        <f>'REV-SALES-FCAST_CWS'!F90</f>
        <v>0</v>
      </c>
      <c r="BE49" s="169">
        <f>'REV-SALES-FCAST_CWS'!G90</f>
        <v>0</v>
      </c>
      <c r="BF49" s="169">
        <f>'REV-SALES-FCAST_CWS'!H90</f>
        <v>0</v>
      </c>
      <c r="BG49" s="169">
        <f>'REV-SALES-FCAST_CWS'!I90</f>
        <v>0</v>
      </c>
      <c r="BH49" s="169">
        <f>'REV-SALES-FCAST_CWS'!J90</f>
        <v>0</v>
      </c>
      <c r="BI49" s="169">
        <f>'REV-SALES-FCAST_CWS'!K90</f>
        <v>0</v>
      </c>
      <c r="BJ49" s="169">
        <f>'REV-SALES-FCAST_CWS'!L90</f>
        <v>0</v>
      </c>
      <c r="BK49" s="169">
        <f>'REV-SALES-FCAST_CWS'!M90</f>
        <v>0</v>
      </c>
      <c r="BL49" s="169">
        <f>'REV-SALES-FCAST_CWS'!N90</f>
        <v>0</v>
      </c>
      <c r="BM49" s="317">
        <f>SUM(E49:BL49)</f>
        <v>69</v>
      </c>
    </row>
    <row r="50" spans="2:65" x14ac:dyDescent="0.15">
      <c r="B50" s="47" t="s">
        <v>322</v>
      </c>
      <c r="C50" s="47"/>
      <c r="E50" s="97">
        <f>'COGS-PRICE-MARGIN_CWS'!$B28*E49</f>
        <v>0</v>
      </c>
      <c r="F50" s="97">
        <f>'COGS-PRICE-MARGIN_CWS'!$B28*F49</f>
        <v>0</v>
      </c>
      <c r="G50" s="97">
        <f>'COGS-PRICE-MARGIN_CWS'!$B28*G49</f>
        <v>0</v>
      </c>
      <c r="H50" s="97">
        <f>'COGS-PRICE-MARGIN_CWS'!$B28*H49</f>
        <v>184000</v>
      </c>
      <c r="I50" s="97">
        <f>'COGS-PRICE-MARGIN_CWS'!$B28*I49</f>
        <v>207000</v>
      </c>
      <c r="J50" s="97">
        <f>'COGS-PRICE-MARGIN_CWS'!$B28*J49</f>
        <v>230000</v>
      </c>
      <c r="K50" s="97">
        <f>'COGS-PRICE-MARGIN_CWS'!$B28*K49</f>
        <v>184000</v>
      </c>
      <c r="L50" s="97">
        <f>'COGS-PRICE-MARGIN_CWS'!$B28*L49</f>
        <v>207000</v>
      </c>
      <c r="M50" s="97">
        <f>'COGS-PRICE-MARGIN_CWS'!$B28*M49</f>
        <v>161000</v>
      </c>
      <c r="N50" s="97">
        <f>'COGS-PRICE-MARGIN_CWS'!$B28*N49</f>
        <v>161000</v>
      </c>
      <c r="O50" s="97">
        <f>'COGS-PRICE-MARGIN_CWS'!$B28*O49</f>
        <v>161000</v>
      </c>
      <c r="P50" s="97">
        <f>'COGS-PRICE-MARGIN_CWS'!$B28*P49</f>
        <v>92000</v>
      </c>
      <c r="Q50" s="97">
        <f>'COGS-PRICE-MARGIN_CWS'!$B92*Q49</f>
        <v>0</v>
      </c>
      <c r="R50" s="97">
        <f>'COGS-PRICE-MARGIN_CWS'!$B92*R49</f>
        <v>0</v>
      </c>
      <c r="S50" s="97">
        <f>'COGS-PRICE-MARGIN_CWS'!$B92*S49</f>
        <v>0</v>
      </c>
      <c r="T50" s="97">
        <f>'COGS-PRICE-MARGIN_CWS'!$B92*T49</f>
        <v>0</v>
      </c>
      <c r="U50" s="97">
        <f>'COGS-PRICE-MARGIN_CWS'!$B92*U49</f>
        <v>0</v>
      </c>
      <c r="V50" s="97">
        <f>'COGS-PRICE-MARGIN_CWS'!$B92*V49</f>
        <v>0</v>
      </c>
      <c r="W50" s="97">
        <f>'COGS-PRICE-MARGIN_CWS'!$B92*W49</f>
        <v>0</v>
      </c>
      <c r="X50" s="97">
        <f>'COGS-PRICE-MARGIN_CWS'!$B92*X49</f>
        <v>0</v>
      </c>
      <c r="Y50" s="97">
        <f>'COGS-PRICE-MARGIN_CWS'!$B92*Y49</f>
        <v>0</v>
      </c>
      <c r="Z50" s="97">
        <f>'COGS-PRICE-MARGIN_CWS'!$B92*Z49</f>
        <v>0</v>
      </c>
      <c r="AA50" s="97">
        <f>'COGS-PRICE-MARGIN_CWS'!$B92*AA49</f>
        <v>0</v>
      </c>
      <c r="AB50" s="97">
        <f>'COGS-PRICE-MARGIN_CWS'!$B92*AB49</f>
        <v>0</v>
      </c>
      <c r="AC50" s="97">
        <f>'COGS-PRICE-MARGIN_CWS'!$B113*AC49</f>
        <v>0</v>
      </c>
      <c r="AD50" s="97">
        <f>'COGS-PRICE-MARGIN_CWS'!$B113*AD49</f>
        <v>0</v>
      </c>
      <c r="AE50" s="97">
        <f>'COGS-PRICE-MARGIN_CWS'!$B113*AE49</f>
        <v>0</v>
      </c>
      <c r="AF50" s="97">
        <f>'COGS-PRICE-MARGIN_CWS'!$B113*AF49</f>
        <v>0</v>
      </c>
      <c r="AG50" s="97">
        <f>'COGS-PRICE-MARGIN_CWS'!$B113*AG49</f>
        <v>0</v>
      </c>
      <c r="AH50" s="97">
        <f>'COGS-PRICE-MARGIN_CWS'!$B113*AH49</f>
        <v>0</v>
      </c>
      <c r="AI50" s="97">
        <f>'COGS-PRICE-MARGIN_CWS'!$B113*AI49</f>
        <v>0</v>
      </c>
      <c r="AJ50" s="97">
        <f>'COGS-PRICE-MARGIN_CWS'!$B113*AJ49</f>
        <v>0</v>
      </c>
      <c r="AK50" s="97">
        <f>'COGS-PRICE-MARGIN_CWS'!$B113*AK49</f>
        <v>0</v>
      </c>
      <c r="AL50" s="97">
        <f>'COGS-PRICE-MARGIN_CWS'!$B113*AL49</f>
        <v>0</v>
      </c>
      <c r="AM50" s="97">
        <f>'COGS-PRICE-MARGIN_CWS'!$B113*AM49</f>
        <v>0</v>
      </c>
      <c r="AN50" s="97">
        <f>'COGS-PRICE-MARGIN_CWS'!$B113*AN49</f>
        <v>0</v>
      </c>
      <c r="AO50" s="97">
        <f>'COGS-PRICE-MARGIN_CWS'!$B134*AO49</f>
        <v>0</v>
      </c>
      <c r="AP50" s="97">
        <f>'COGS-PRICE-MARGIN_CWS'!$B134*AP49</f>
        <v>0</v>
      </c>
      <c r="AQ50" s="97">
        <f>'COGS-PRICE-MARGIN_CWS'!$B134*AQ49</f>
        <v>0</v>
      </c>
      <c r="AR50" s="97">
        <f>'COGS-PRICE-MARGIN_CWS'!$B134*AR49</f>
        <v>0</v>
      </c>
      <c r="AS50" s="97">
        <f>'COGS-PRICE-MARGIN_CWS'!$B134*AS49</f>
        <v>0</v>
      </c>
      <c r="AT50" s="97">
        <f>'COGS-PRICE-MARGIN_CWS'!$B134*AT49</f>
        <v>0</v>
      </c>
      <c r="AU50" s="97">
        <f>'COGS-PRICE-MARGIN_CWS'!$B134*AU49</f>
        <v>0</v>
      </c>
      <c r="AV50" s="97">
        <f>'COGS-PRICE-MARGIN_CWS'!$B134*AV49</f>
        <v>0</v>
      </c>
      <c r="AW50" s="97">
        <f>'COGS-PRICE-MARGIN_CWS'!$B134*AW49</f>
        <v>0</v>
      </c>
      <c r="AX50" s="97">
        <f>'COGS-PRICE-MARGIN_CWS'!$B134*AX49</f>
        <v>0</v>
      </c>
      <c r="AY50" s="97">
        <f>'COGS-PRICE-MARGIN_CWS'!$B134*AY49</f>
        <v>0</v>
      </c>
      <c r="AZ50" s="97">
        <f>'COGS-PRICE-MARGIN_CWS'!$B134*AZ49</f>
        <v>0</v>
      </c>
      <c r="BA50" s="97">
        <f>'COGS-PRICE-MARGIN_CWS'!$B155*BA49</f>
        <v>0</v>
      </c>
      <c r="BB50" s="97">
        <f>'COGS-PRICE-MARGIN_CWS'!$B155*BB49</f>
        <v>0</v>
      </c>
      <c r="BC50" s="97">
        <f>'COGS-PRICE-MARGIN_CWS'!$B155*BC49</f>
        <v>0</v>
      </c>
      <c r="BD50" s="97">
        <f>'COGS-PRICE-MARGIN_CWS'!$B155*BD49</f>
        <v>0</v>
      </c>
      <c r="BE50" s="97">
        <f>'COGS-PRICE-MARGIN_CWS'!$B155*BE49</f>
        <v>0</v>
      </c>
      <c r="BF50" s="97">
        <f>'COGS-PRICE-MARGIN_CWS'!$B155*BF49</f>
        <v>0</v>
      </c>
      <c r="BG50" s="97">
        <f>'COGS-PRICE-MARGIN_CWS'!$B155*BG49</f>
        <v>0</v>
      </c>
      <c r="BH50" s="97">
        <f>'COGS-PRICE-MARGIN_CWS'!$B155*BH49</f>
        <v>0</v>
      </c>
      <c r="BI50" s="97">
        <f>'COGS-PRICE-MARGIN_CWS'!$B155*BI49</f>
        <v>0</v>
      </c>
      <c r="BJ50" s="97">
        <f>'COGS-PRICE-MARGIN_CWS'!$B155*BJ49</f>
        <v>0</v>
      </c>
      <c r="BK50" s="97">
        <f>'COGS-PRICE-MARGIN_CWS'!$B155*BK49</f>
        <v>0</v>
      </c>
      <c r="BL50" s="97">
        <f>'COGS-PRICE-MARGIN_CWS'!$B155*BL49</f>
        <v>0</v>
      </c>
      <c r="BM50" s="118">
        <f>SUM(E50:BL50)</f>
        <v>1587000</v>
      </c>
    </row>
    <row r="51" spans="2:65" x14ac:dyDescent="0.15">
      <c r="B51" s="47" t="s">
        <v>351</v>
      </c>
      <c r="C51" s="47"/>
      <c r="E51" s="98">
        <f>'COGS-PRICE-MARGIN_CWS'!$C28</f>
        <v>0.09</v>
      </c>
      <c r="F51" s="98">
        <f>'COGS-PRICE-MARGIN_CWS'!$C28</f>
        <v>0.09</v>
      </c>
      <c r="G51" s="98">
        <f>'COGS-PRICE-MARGIN_CWS'!$C28</f>
        <v>0.09</v>
      </c>
      <c r="H51" s="98">
        <f>'COGS-PRICE-MARGIN_CWS'!$C28</f>
        <v>0.09</v>
      </c>
      <c r="I51" s="98">
        <f>'COGS-PRICE-MARGIN_CWS'!$C28</f>
        <v>0.09</v>
      </c>
      <c r="J51" s="98">
        <f>'COGS-PRICE-MARGIN_CWS'!$C28</f>
        <v>0.09</v>
      </c>
      <c r="K51" s="98">
        <f>'COGS-PRICE-MARGIN_CWS'!$C28</f>
        <v>0.09</v>
      </c>
      <c r="L51" s="98">
        <f>'COGS-PRICE-MARGIN_CWS'!$C28</f>
        <v>0.09</v>
      </c>
      <c r="M51" s="98">
        <f>'COGS-PRICE-MARGIN_CWS'!$C28</f>
        <v>0.09</v>
      </c>
      <c r="N51" s="98">
        <f>'COGS-PRICE-MARGIN_CWS'!$C28</f>
        <v>0.09</v>
      </c>
      <c r="O51" s="98">
        <f>'COGS-PRICE-MARGIN_CWS'!$C28</f>
        <v>0.09</v>
      </c>
      <c r="P51" s="98">
        <f>'COGS-PRICE-MARGIN_CWS'!$C28</f>
        <v>0.09</v>
      </c>
      <c r="Q51" s="98">
        <f>'COGS-PRICE-MARGIN_CWS'!$C92</f>
        <v>0</v>
      </c>
      <c r="R51" s="98">
        <f>'COGS-PRICE-MARGIN_CWS'!$C92</f>
        <v>0</v>
      </c>
      <c r="S51" s="98">
        <f>'COGS-PRICE-MARGIN_CWS'!$C92</f>
        <v>0</v>
      </c>
      <c r="T51" s="98">
        <f>'COGS-PRICE-MARGIN_CWS'!$C92</f>
        <v>0</v>
      </c>
      <c r="U51" s="98">
        <f>'COGS-PRICE-MARGIN_CWS'!$C92</f>
        <v>0</v>
      </c>
      <c r="V51" s="98">
        <f>'COGS-PRICE-MARGIN_CWS'!$C92</f>
        <v>0</v>
      </c>
      <c r="W51" s="98">
        <f>'COGS-PRICE-MARGIN_CWS'!$C92</f>
        <v>0</v>
      </c>
      <c r="X51" s="98">
        <f>'COGS-PRICE-MARGIN_CWS'!$C92</f>
        <v>0</v>
      </c>
      <c r="Y51" s="98">
        <f>'COGS-PRICE-MARGIN_CWS'!$C92</f>
        <v>0</v>
      </c>
      <c r="Z51" s="98">
        <f>'COGS-PRICE-MARGIN_CWS'!$C92</f>
        <v>0</v>
      </c>
      <c r="AA51" s="98">
        <f>'COGS-PRICE-MARGIN_CWS'!$C92</f>
        <v>0</v>
      </c>
      <c r="AB51" s="98">
        <f>'COGS-PRICE-MARGIN_CWS'!$C92</f>
        <v>0</v>
      </c>
      <c r="AC51" s="98">
        <f>'COGS-PRICE-MARGIN_CWS'!$C113</f>
        <v>0</v>
      </c>
      <c r="AD51" s="98">
        <f>'COGS-PRICE-MARGIN_CWS'!$C113</f>
        <v>0</v>
      </c>
      <c r="AE51" s="98">
        <f>'COGS-PRICE-MARGIN_CWS'!$C113</f>
        <v>0</v>
      </c>
      <c r="AF51" s="98">
        <f>'COGS-PRICE-MARGIN_CWS'!$C113</f>
        <v>0</v>
      </c>
      <c r="AG51" s="98">
        <f>'COGS-PRICE-MARGIN_CWS'!$C113</f>
        <v>0</v>
      </c>
      <c r="AH51" s="98">
        <f>'COGS-PRICE-MARGIN_CWS'!$C113</f>
        <v>0</v>
      </c>
      <c r="AI51" s="98">
        <f>'COGS-PRICE-MARGIN_CWS'!$C113</f>
        <v>0</v>
      </c>
      <c r="AJ51" s="98">
        <f>'COGS-PRICE-MARGIN_CWS'!$C113</f>
        <v>0</v>
      </c>
      <c r="AK51" s="98">
        <f>'COGS-PRICE-MARGIN_CWS'!$C113</f>
        <v>0</v>
      </c>
      <c r="AL51" s="98">
        <f>'COGS-PRICE-MARGIN_CWS'!$C113</f>
        <v>0</v>
      </c>
      <c r="AM51" s="98">
        <f>'COGS-PRICE-MARGIN_CWS'!$C113</f>
        <v>0</v>
      </c>
      <c r="AN51" s="98">
        <f>'COGS-PRICE-MARGIN_CWS'!$C113</f>
        <v>0</v>
      </c>
      <c r="AO51" s="98">
        <f>'COGS-PRICE-MARGIN_CWS'!$C134</f>
        <v>0</v>
      </c>
      <c r="AP51" s="98">
        <f>'COGS-PRICE-MARGIN_CWS'!$C134</f>
        <v>0</v>
      </c>
      <c r="AQ51" s="98">
        <f>'COGS-PRICE-MARGIN_CWS'!$C134</f>
        <v>0</v>
      </c>
      <c r="AR51" s="98">
        <f>'COGS-PRICE-MARGIN_CWS'!$C134</f>
        <v>0</v>
      </c>
      <c r="AS51" s="98">
        <f>'COGS-PRICE-MARGIN_CWS'!$C134</f>
        <v>0</v>
      </c>
      <c r="AT51" s="98">
        <f>'COGS-PRICE-MARGIN_CWS'!$C134</f>
        <v>0</v>
      </c>
      <c r="AU51" s="98">
        <f>'COGS-PRICE-MARGIN_CWS'!$C134</f>
        <v>0</v>
      </c>
      <c r="AV51" s="98">
        <f>'COGS-PRICE-MARGIN_CWS'!$C134</f>
        <v>0</v>
      </c>
      <c r="AW51" s="98">
        <f>'COGS-PRICE-MARGIN_CWS'!$C134</f>
        <v>0</v>
      </c>
      <c r="AX51" s="98">
        <f>'COGS-PRICE-MARGIN_CWS'!$C134</f>
        <v>0</v>
      </c>
      <c r="AY51" s="98">
        <f>'COGS-PRICE-MARGIN_CWS'!$C134</f>
        <v>0</v>
      </c>
      <c r="AZ51" s="98">
        <f>'COGS-PRICE-MARGIN_CWS'!$C134</f>
        <v>0</v>
      </c>
      <c r="BA51" s="98">
        <f>'COGS-PRICE-MARGIN_CWS'!$C155</f>
        <v>0</v>
      </c>
      <c r="BB51" s="98">
        <f>'COGS-PRICE-MARGIN_CWS'!$C155</f>
        <v>0</v>
      </c>
      <c r="BC51" s="98">
        <f>'COGS-PRICE-MARGIN_CWS'!$C155</f>
        <v>0</v>
      </c>
      <c r="BD51" s="98">
        <f>'COGS-PRICE-MARGIN_CWS'!$C155</f>
        <v>0</v>
      </c>
      <c r="BE51" s="98">
        <f>'COGS-PRICE-MARGIN_CWS'!$C155</f>
        <v>0</v>
      </c>
      <c r="BF51" s="98">
        <f>'COGS-PRICE-MARGIN_CWS'!$C155</f>
        <v>0</v>
      </c>
      <c r="BG51" s="98">
        <f>'COGS-PRICE-MARGIN_CWS'!$C155</f>
        <v>0</v>
      </c>
      <c r="BH51" s="98">
        <f>'COGS-PRICE-MARGIN_CWS'!$C155</f>
        <v>0</v>
      </c>
      <c r="BI51" s="98">
        <f>'COGS-PRICE-MARGIN_CWS'!$C155</f>
        <v>0</v>
      </c>
      <c r="BJ51" s="98">
        <f>'COGS-PRICE-MARGIN_CWS'!$C155</f>
        <v>0</v>
      </c>
      <c r="BK51" s="98">
        <f>'COGS-PRICE-MARGIN_CWS'!$C155</f>
        <v>0</v>
      </c>
      <c r="BL51" s="98">
        <f>'COGS-PRICE-MARGIN_CWS'!$C155</f>
        <v>0</v>
      </c>
      <c r="BM51" s="35">
        <f>COLUMNS(E51:BL51)</f>
        <v>60</v>
      </c>
    </row>
    <row r="52" spans="2:65" x14ac:dyDescent="0.15">
      <c r="B52" s="47"/>
      <c r="C52" s="47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</row>
    <row r="53" spans="2:65" s="14" customFormat="1" x14ac:dyDescent="0.15">
      <c r="B53" s="16" t="s">
        <v>353</v>
      </c>
      <c r="C53" s="73"/>
      <c r="E53" s="99">
        <f t="shared" ref="E53:BL53" si="16">E50*(1-E51)</f>
        <v>0</v>
      </c>
      <c r="F53" s="99">
        <f t="shared" si="16"/>
        <v>0</v>
      </c>
      <c r="G53" s="99">
        <f t="shared" si="16"/>
        <v>0</v>
      </c>
      <c r="H53" s="99">
        <f t="shared" si="16"/>
        <v>167440</v>
      </c>
      <c r="I53" s="99">
        <f t="shared" si="16"/>
        <v>188370</v>
      </c>
      <c r="J53" s="99">
        <f t="shared" si="16"/>
        <v>209300</v>
      </c>
      <c r="K53" s="99">
        <f t="shared" si="16"/>
        <v>167440</v>
      </c>
      <c r="L53" s="99">
        <f t="shared" si="16"/>
        <v>188370</v>
      </c>
      <c r="M53" s="99">
        <f t="shared" si="16"/>
        <v>146510</v>
      </c>
      <c r="N53" s="99">
        <f t="shared" si="16"/>
        <v>146510</v>
      </c>
      <c r="O53" s="99">
        <f t="shared" si="16"/>
        <v>146510</v>
      </c>
      <c r="P53" s="99">
        <f t="shared" si="16"/>
        <v>83720</v>
      </c>
      <c r="Q53" s="99">
        <f t="shared" si="16"/>
        <v>0</v>
      </c>
      <c r="R53" s="99">
        <f t="shared" si="16"/>
        <v>0</v>
      </c>
      <c r="S53" s="99">
        <f t="shared" si="16"/>
        <v>0</v>
      </c>
      <c r="T53" s="99">
        <f t="shared" si="16"/>
        <v>0</v>
      </c>
      <c r="U53" s="99">
        <f t="shared" si="16"/>
        <v>0</v>
      </c>
      <c r="V53" s="99">
        <f t="shared" si="16"/>
        <v>0</v>
      </c>
      <c r="W53" s="99">
        <f t="shared" si="16"/>
        <v>0</v>
      </c>
      <c r="X53" s="99">
        <f t="shared" si="16"/>
        <v>0</v>
      </c>
      <c r="Y53" s="99">
        <f t="shared" si="16"/>
        <v>0</v>
      </c>
      <c r="Z53" s="99">
        <f t="shared" si="16"/>
        <v>0</v>
      </c>
      <c r="AA53" s="99">
        <f t="shared" si="16"/>
        <v>0</v>
      </c>
      <c r="AB53" s="99">
        <f t="shared" si="16"/>
        <v>0</v>
      </c>
      <c r="AC53" s="99">
        <f t="shared" si="16"/>
        <v>0</v>
      </c>
      <c r="AD53" s="99">
        <f t="shared" si="16"/>
        <v>0</v>
      </c>
      <c r="AE53" s="99">
        <f t="shared" si="16"/>
        <v>0</v>
      </c>
      <c r="AF53" s="99">
        <f t="shared" si="16"/>
        <v>0</v>
      </c>
      <c r="AG53" s="99">
        <f t="shared" si="16"/>
        <v>0</v>
      </c>
      <c r="AH53" s="99">
        <f t="shared" si="16"/>
        <v>0</v>
      </c>
      <c r="AI53" s="99">
        <f t="shared" si="16"/>
        <v>0</v>
      </c>
      <c r="AJ53" s="99">
        <f t="shared" si="16"/>
        <v>0</v>
      </c>
      <c r="AK53" s="99">
        <f t="shared" si="16"/>
        <v>0</v>
      </c>
      <c r="AL53" s="99">
        <f t="shared" si="16"/>
        <v>0</v>
      </c>
      <c r="AM53" s="99">
        <f t="shared" si="16"/>
        <v>0</v>
      </c>
      <c r="AN53" s="99">
        <f t="shared" si="16"/>
        <v>0</v>
      </c>
      <c r="AO53" s="99">
        <f t="shared" si="16"/>
        <v>0</v>
      </c>
      <c r="AP53" s="99">
        <f t="shared" si="16"/>
        <v>0</v>
      </c>
      <c r="AQ53" s="99">
        <f t="shared" si="16"/>
        <v>0</v>
      </c>
      <c r="AR53" s="99">
        <f t="shared" si="16"/>
        <v>0</v>
      </c>
      <c r="AS53" s="99">
        <f t="shared" si="16"/>
        <v>0</v>
      </c>
      <c r="AT53" s="99">
        <f t="shared" si="16"/>
        <v>0</v>
      </c>
      <c r="AU53" s="99">
        <f t="shared" si="16"/>
        <v>0</v>
      </c>
      <c r="AV53" s="99">
        <f t="shared" si="16"/>
        <v>0</v>
      </c>
      <c r="AW53" s="99">
        <f t="shared" si="16"/>
        <v>0</v>
      </c>
      <c r="AX53" s="99">
        <f t="shared" si="16"/>
        <v>0</v>
      </c>
      <c r="AY53" s="99">
        <f t="shared" si="16"/>
        <v>0</v>
      </c>
      <c r="AZ53" s="99">
        <f t="shared" si="16"/>
        <v>0</v>
      </c>
      <c r="BA53" s="99">
        <f t="shared" si="16"/>
        <v>0</v>
      </c>
      <c r="BB53" s="99">
        <f t="shared" si="16"/>
        <v>0</v>
      </c>
      <c r="BC53" s="99">
        <f t="shared" si="16"/>
        <v>0</v>
      </c>
      <c r="BD53" s="99">
        <f t="shared" si="16"/>
        <v>0</v>
      </c>
      <c r="BE53" s="99">
        <f t="shared" si="16"/>
        <v>0</v>
      </c>
      <c r="BF53" s="99">
        <f t="shared" si="16"/>
        <v>0</v>
      </c>
      <c r="BG53" s="99">
        <f t="shared" si="16"/>
        <v>0</v>
      </c>
      <c r="BH53" s="99">
        <f t="shared" si="16"/>
        <v>0</v>
      </c>
      <c r="BI53" s="99">
        <f t="shared" si="16"/>
        <v>0</v>
      </c>
      <c r="BJ53" s="99">
        <f t="shared" si="16"/>
        <v>0</v>
      </c>
      <c r="BK53" s="99">
        <f t="shared" si="16"/>
        <v>0</v>
      </c>
      <c r="BL53" s="99">
        <f t="shared" si="16"/>
        <v>0</v>
      </c>
      <c r="BM53" s="118">
        <f>SUM(E53:BL53)</f>
        <v>1444170</v>
      </c>
    </row>
    <row r="54" spans="2:65" x14ac:dyDescent="0.15">
      <c r="B54" s="33"/>
      <c r="C54" s="33"/>
    </row>
    <row r="55" spans="2:65" x14ac:dyDescent="0.15">
      <c r="B55" s="16" t="s">
        <v>312</v>
      </c>
      <c r="C55" s="33"/>
    </row>
    <row r="56" spans="2:65" x14ac:dyDescent="0.15">
      <c r="B56" s="16"/>
      <c r="C56" s="33"/>
    </row>
    <row r="57" spans="2:65" x14ac:dyDescent="0.15">
      <c r="B57" s="47" t="str">
        <f>'COGS-PRICE-MARGIN_CWS'!A28</f>
        <v>Plato servicio</v>
      </c>
      <c r="C57" s="47"/>
      <c r="E57" s="97">
        <f>'COGS-PRICE-MARGIN_CWS'!$E28*E49</f>
        <v>0</v>
      </c>
      <c r="F57" s="97">
        <f>'COGS-PRICE-MARGIN_CWS'!$E28*F49</f>
        <v>0</v>
      </c>
      <c r="G57" s="97">
        <f>'COGS-PRICE-MARGIN_CWS'!$E28*G49</f>
        <v>0</v>
      </c>
      <c r="H57" s="97">
        <f>'COGS-PRICE-MARGIN_CWS'!$E28*H49</f>
        <v>104000</v>
      </c>
      <c r="I57" s="97">
        <f>'COGS-PRICE-MARGIN_CWS'!$E28*I49</f>
        <v>117000</v>
      </c>
      <c r="J57" s="97">
        <f>'COGS-PRICE-MARGIN_CWS'!$E28*J49</f>
        <v>130000</v>
      </c>
      <c r="K57" s="97">
        <f>'COGS-PRICE-MARGIN_CWS'!$E28*K49</f>
        <v>104000</v>
      </c>
      <c r="L57" s="97">
        <f>'COGS-PRICE-MARGIN_CWS'!$E28*L49</f>
        <v>117000</v>
      </c>
      <c r="M57" s="97">
        <f>'COGS-PRICE-MARGIN_CWS'!$E28*M49</f>
        <v>91000</v>
      </c>
      <c r="N57" s="97">
        <f>'COGS-PRICE-MARGIN_CWS'!$E28*N49</f>
        <v>91000</v>
      </c>
      <c r="O57" s="97">
        <f>'COGS-PRICE-MARGIN_CWS'!$E28*O49</f>
        <v>91000</v>
      </c>
      <c r="P57" s="97">
        <f>'COGS-PRICE-MARGIN_CWS'!$E28*P49</f>
        <v>52000</v>
      </c>
      <c r="Q57" s="97">
        <f>'COGS-PRICE-MARGIN_CWS'!$E92*Q49</f>
        <v>0</v>
      </c>
      <c r="R57" s="97">
        <f>'COGS-PRICE-MARGIN_CWS'!$E92*R49</f>
        <v>0</v>
      </c>
      <c r="S57" s="97">
        <f>'COGS-PRICE-MARGIN_CWS'!$E92*S49</f>
        <v>0</v>
      </c>
      <c r="T57" s="97">
        <f>'COGS-PRICE-MARGIN_CWS'!$E92*T49</f>
        <v>0</v>
      </c>
      <c r="U57" s="97">
        <f>'COGS-PRICE-MARGIN_CWS'!$E92*U49</f>
        <v>0</v>
      </c>
      <c r="V57" s="97">
        <f>'COGS-PRICE-MARGIN_CWS'!$E92*V49</f>
        <v>0</v>
      </c>
      <c r="W57" s="97">
        <f>'COGS-PRICE-MARGIN_CWS'!$E92*W49</f>
        <v>0</v>
      </c>
      <c r="X57" s="97">
        <f>'COGS-PRICE-MARGIN_CWS'!$E92*X49</f>
        <v>0</v>
      </c>
      <c r="Y57" s="97">
        <f>'COGS-PRICE-MARGIN_CWS'!$E92*Y49</f>
        <v>0</v>
      </c>
      <c r="Z57" s="97">
        <f>'COGS-PRICE-MARGIN_CWS'!$E92*Z49</f>
        <v>0</v>
      </c>
      <c r="AA57" s="97">
        <f>'COGS-PRICE-MARGIN_CWS'!$E92*AA49</f>
        <v>0</v>
      </c>
      <c r="AB57" s="97">
        <f>'COGS-PRICE-MARGIN_CWS'!$E92*AB49</f>
        <v>0</v>
      </c>
      <c r="AC57" s="97">
        <f>'COGS-PRICE-MARGIN_CWS'!$E113*AC49</f>
        <v>0</v>
      </c>
      <c r="AD57" s="97">
        <f>'COGS-PRICE-MARGIN_CWS'!$E113*AD49</f>
        <v>0</v>
      </c>
      <c r="AE57" s="97">
        <f>'COGS-PRICE-MARGIN_CWS'!$E113*AE49</f>
        <v>0</v>
      </c>
      <c r="AF57" s="97">
        <f>'COGS-PRICE-MARGIN_CWS'!$E113*AF49</f>
        <v>0</v>
      </c>
      <c r="AG57" s="97">
        <f>'COGS-PRICE-MARGIN_CWS'!$E113*AG49</f>
        <v>0</v>
      </c>
      <c r="AH57" s="97">
        <f>'COGS-PRICE-MARGIN_CWS'!$E113*AH49</f>
        <v>0</v>
      </c>
      <c r="AI57" s="97">
        <f>'COGS-PRICE-MARGIN_CWS'!$E113*AI49</f>
        <v>0</v>
      </c>
      <c r="AJ57" s="97">
        <f>'COGS-PRICE-MARGIN_CWS'!$E113*AJ49</f>
        <v>0</v>
      </c>
      <c r="AK57" s="97">
        <f>'COGS-PRICE-MARGIN_CWS'!$E113*AK49</f>
        <v>0</v>
      </c>
      <c r="AL57" s="97">
        <f>'COGS-PRICE-MARGIN_CWS'!$E113*AL49</f>
        <v>0</v>
      </c>
      <c r="AM57" s="97">
        <f>'COGS-PRICE-MARGIN_CWS'!$E113*AM49</f>
        <v>0</v>
      </c>
      <c r="AN57" s="97">
        <f>'COGS-PRICE-MARGIN_CWS'!$E113*AN49</f>
        <v>0</v>
      </c>
      <c r="AO57" s="97">
        <f>'COGS-PRICE-MARGIN_CWS'!$E134*AO49</f>
        <v>0</v>
      </c>
      <c r="AP57" s="97">
        <f>'COGS-PRICE-MARGIN_CWS'!$E134*AP49</f>
        <v>0</v>
      </c>
      <c r="AQ57" s="97">
        <f>'COGS-PRICE-MARGIN_CWS'!$E134*AQ49</f>
        <v>0</v>
      </c>
      <c r="AR57" s="97">
        <f>'COGS-PRICE-MARGIN_CWS'!$E134*AR49</f>
        <v>0</v>
      </c>
      <c r="AS57" s="97">
        <f>'COGS-PRICE-MARGIN_CWS'!$E134*AS49</f>
        <v>0</v>
      </c>
      <c r="AT57" s="97">
        <f>'COGS-PRICE-MARGIN_CWS'!$E134*AT49</f>
        <v>0</v>
      </c>
      <c r="AU57" s="97">
        <f>'COGS-PRICE-MARGIN_CWS'!$E134*AU49</f>
        <v>0</v>
      </c>
      <c r="AV57" s="97">
        <f>'COGS-PRICE-MARGIN_CWS'!$E134*AV49</f>
        <v>0</v>
      </c>
      <c r="AW57" s="97">
        <f>'COGS-PRICE-MARGIN_CWS'!$E134*AW49</f>
        <v>0</v>
      </c>
      <c r="AX57" s="97">
        <f>'COGS-PRICE-MARGIN_CWS'!$E134*AX49</f>
        <v>0</v>
      </c>
      <c r="AY57" s="97">
        <f>'COGS-PRICE-MARGIN_CWS'!$E134*AY49</f>
        <v>0</v>
      </c>
      <c r="AZ57" s="97">
        <f>'COGS-PRICE-MARGIN_CWS'!$E134*AZ49</f>
        <v>0</v>
      </c>
      <c r="BA57" s="97">
        <f>'COGS-PRICE-MARGIN_CWS'!$E155*BA49</f>
        <v>0</v>
      </c>
      <c r="BB57" s="97">
        <f>'COGS-PRICE-MARGIN_CWS'!$E155*BB49</f>
        <v>0</v>
      </c>
      <c r="BC57" s="97">
        <f>'COGS-PRICE-MARGIN_CWS'!$E155*BC49</f>
        <v>0</v>
      </c>
      <c r="BD57" s="97">
        <f>'COGS-PRICE-MARGIN_CWS'!$E155*BD49</f>
        <v>0</v>
      </c>
      <c r="BE57" s="97">
        <f>'COGS-PRICE-MARGIN_CWS'!$E155*BE49</f>
        <v>0</v>
      </c>
      <c r="BF57" s="97">
        <f>'COGS-PRICE-MARGIN_CWS'!$E155*BF49</f>
        <v>0</v>
      </c>
      <c r="BG57" s="97">
        <f>'COGS-PRICE-MARGIN_CWS'!$E155*BG49</f>
        <v>0</v>
      </c>
      <c r="BH57" s="97">
        <f>'COGS-PRICE-MARGIN_CWS'!$E155*BH49</f>
        <v>0</v>
      </c>
      <c r="BI57" s="97">
        <f>'COGS-PRICE-MARGIN_CWS'!$E155*BI49</f>
        <v>0</v>
      </c>
      <c r="BJ57" s="97">
        <f>'COGS-PRICE-MARGIN_CWS'!$E155*BJ49</f>
        <v>0</v>
      </c>
      <c r="BK57" s="97">
        <f>'COGS-PRICE-MARGIN_CWS'!$E155*BK49</f>
        <v>0</v>
      </c>
      <c r="BL57" s="97">
        <f>'COGS-PRICE-MARGIN_CWS'!$E155*BL49</f>
        <v>0</v>
      </c>
      <c r="BM57" s="118">
        <f>SUM(E57:BL57)</f>
        <v>897000</v>
      </c>
    </row>
    <row r="58" spans="2:65" x14ac:dyDescent="0.15">
      <c r="B58" s="47" t="str">
        <f>'COGS-PRICE-MARGIN_CWS'!A29</f>
        <v>Individual</v>
      </c>
      <c r="C58" s="17"/>
      <c r="E58" s="97">
        <f>'COGS-PRICE-MARGIN_CWS'!$E29*E49</f>
        <v>0</v>
      </c>
      <c r="F58" s="97">
        <f>'COGS-PRICE-MARGIN_CWS'!$E29*F49</f>
        <v>0</v>
      </c>
      <c r="G58" s="97">
        <f>'COGS-PRICE-MARGIN_CWS'!$E29*G49</f>
        <v>0</v>
      </c>
      <c r="H58" s="97">
        <f>'COGS-PRICE-MARGIN_CWS'!$E29*H49</f>
        <v>4000</v>
      </c>
      <c r="I58" s="97">
        <f>'COGS-PRICE-MARGIN_CWS'!$E29*I49</f>
        <v>4500</v>
      </c>
      <c r="J58" s="97">
        <f>'COGS-PRICE-MARGIN_CWS'!$E29*J49</f>
        <v>5000</v>
      </c>
      <c r="K58" s="97">
        <f>'COGS-PRICE-MARGIN_CWS'!$E29*K49</f>
        <v>4000</v>
      </c>
      <c r="L58" s="97">
        <f>'COGS-PRICE-MARGIN_CWS'!$E29*L49</f>
        <v>4500</v>
      </c>
      <c r="M58" s="97">
        <f>'COGS-PRICE-MARGIN_CWS'!$E29*M49</f>
        <v>3500</v>
      </c>
      <c r="N58" s="97">
        <f>'COGS-PRICE-MARGIN_CWS'!$E29*N49</f>
        <v>3500</v>
      </c>
      <c r="O58" s="97">
        <f>'COGS-PRICE-MARGIN_CWS'!$E29*O49</f>
        <v>3500</v>
      </c>
      <c r="P58" s="97">
        <f>'COGS-PRICE-MARGIN_CWS'!$E29*P49</f>
        <v>2000</v>
      </c>
      <c r="Q58" s="97">
        <f>'COGS-PRICE-MARGIN_CWS'!$E93*Q49</f>
        <v>0</v>
      </c>
      <c r="R58" s="97">
        <f>'COGS-PRICE-MARGIN_CWS'!$E93*R49</f>
        <v>0</v>
      </c>
      <c r="S58" s="97">
        <f>'COGS-PRICE-MARGIN_CWS'!$E93*S49</f>
        <v>0</v>
      </c>
      <c r="T58" s="97">
        <f>'COGS-PRICE-MARGIN_CWS'!$E93*T49</f>
        <v>0</v>
      </c>
      <c r="U58" s="97">
        <f>'COGS-PRICE-MARGIN_CWS'!$E93*U49</f>
        <v>0</v>
      </c>
      <c r="V58" s="97">
        <f>'COGS-PRICE-MARGIN_CWS'!$E93*V49</f>
        <v>0</v>
      </c>
      <c r="W58" s="97">
        <f>'COGS-PRICE-MARGIN_CWS'!$E93*W49</f>
        <v>0</v>
      </c>
      <c r="X58" s="97">
        <f>'COGS-PRICE-MARGIN_CWS'!$E93*X49</f>
        <v>0</v>
      </c>
      <c r="Y58" s="97">
        <f>'COGS-PRICE-MARGIN_CWS'!$E93*Y49</f>
        <v>0</v>
      </c>
      <c r="Z58" s="97">
        <f>'COGS-PRICE-MARGIN_CWS'!$E93*Z49</f>
        <v>0</v>
      </c>
      <c r="AA58" s="97">
        <f>'COGS-PRICE-MARGIN_CWS'!$E93*AA49</f>
        <v>0</v>
      </c>
      <c r="AB58" s="97">
        <f>'COGS-PRICE-MARGIN_CWS'!$E93*AB49</f>
        <v>0</v>
      </c>
      <c r="AC58" s="97">
        <f>'COGS-PRICE-MARGIN_CWS'!$E114*AC49</f>
        <v>0</v>
      </c>
      <c r="AD58" s="97">
        <f>'COGS-PRICE-MARGIN_CWS'!$E114*AD49</f>
        <v>0</v>
      </c>
      <c r="AE58" s="97">
        <f>'COGS-PRICE-MARGIN_CWS'!$E114*AE49</f>
        <v>0</v>
      </c>
      <c r="AF58" s="97">
        <f>'COGS-PRICE-MARGIN_CWS'!$E114*AF49</f>
        <v>0</v>
      </c>
      <c r="AG58" s="97">
        <f>'COGS-PRICE-MARGIN_CWS'!$E114*AG49</f>
        <v>0</v>
      </c>
      <c r="AH58" s="97">
        <f>'COGS-PRICE-MARGIN_CWS'!$E114*AH49</f>
        <v>0</v>
      </c>
      <c r="AI58" s="97">
        <f>'COGS-PRICE-MARGIN_CWS'!$E114*AI49</f>
        <v>0</v>
      </c>
      <c r="AJ58" s="97">
        <f>'COGS-PRICE-MARGIN_CWS'!$E114*AJ49</f>
        <v>0</v>
      </c>
      <c r="AK58" s="97">
        <f>'COGS-PRICE-MARGIN_CWS'!$E114*AK49</f>
        <v>0</v>
      </c>
      <c r="AL58" s="97">
        <f>'COGS-PRICE-MARGIN_CWS'!$E114*AL49</f>
        <v>0</v>
      </c>
      <c r="AM58" s="97">
        <f>'COGS-PRICE-MARGIN_CWS'!$E114*AM49</f>
        <v>0</v>
      </c>
      <c r="AN58" s="97">
        <f>'COGS-PRICE-MARGIN_CWS'!$E114*AN49</f>
        <v>0</v>
      </c>
      <c r="AO58" s="97">
        <f>'COGS-PRICE-MARGIN_CWS'!$E135*AO49</f>
        <v>0</v>
      </c>
      <c r="AP58" s="97">
        <f>'COGS-PRICE-MARGIN_CWS'!$E135*AP49</f>
        <v>0</v>
      </c>
      <c r="AQ58" s="97">
        <f>'COGS-PRICE-MARGIN_CWS'!$E135*AQ49</f>
        <v>0</v>
      </c>
      <c r="AR58" s="97">
        <f>'COGS-PRICE-MARGIN_CWS'!$E135*AR49</f>
        <v>0</v>
      </c>
      <c r="AS58" s="97">
        <f>'COGS-PRICE-MARGIN_CWS'!$E135*AS49</f>
        <v>0</v>
      </c>
      <c r="AT58" s="97">
        <f>'COGS-PRICE-MARGIN_CWS'!$E135*AT49</f>
        <v>0</v>
      </c>
      <c r="AU58" s="97">
        <f>'COGS-PRICE-MARGIN_CWS'!$E135*AU49</f>
        <v>0</v>
      </c>
      <c r="AV58" s="97">
        <f>'COGS-PRICE-MARGIN_CWS'!$E135*AV49</f>
        <v>0</v>
      </c>
      <c r="AW58" s="97">
        <f>'COGS-PRICE-MARGIN_CWS'!$E135*AW49</f>
        <v>0</v>
      </c>
      <c r="AX58" s="97">
        <f>'COGS-PRICE-MARGIN_CWS'!$E135*AX49</f>
        <v>0</v>
      </c>
      <c r="AY58" s="97">
        <f>'COGS-PRICE-MARGIN_CWS'!$E135*AY49</f>
        <v>0</v>
      </c>
      <c r="AZ58" s="97">
        <f>'COGS-PRICE-MARGIN_CWS'!$E135*AZ49</f>
        <v>0</v>
      </c>
      <c r="BA58" s="97">
        <f>'COGS-PRICE-MARGIN_CWS'!$E156*BA49</f>
        <v>0</v>
      </c>
      <c r="BB58" s="97">
        <f>'COGS-PRICE-MARGIN_CWS'!$E156*BB49</f>
        <v>0</v>
      </c>
      <c r="BC58" s="97">
        <f>'COGS-PRICE-MARGIN_CWS'!$E156*BC49</f>
        <v>0</v>
      </c>
      <c r="BD58" s="97">
        <f>'COGS-PRICE-MARGIN_CWS'!$E156*BD49</f>
        <v>0</v>
      </c>
      <c r="BE58" s="97">
        <f>'COGS-PRICE-MARGIN_CWS'!$E156*BE49</f>
        <v>0</v>
      </c>
      <c r="BF58" s="97">
        <f>'COGS-PRICE-MARGIN_CWS'!$E156*BF49</f>
        <v>0</v>
      </c>
      <c r="BG58" s="97">
        <f>'COGS-PRICE-MARGIN_CWS'!$E156*BG49</f>
        <v>0</v>
      </c>
      <c r="BH58" s="97">
        <f>'COGS-PRICE-MARGIN_CWS'!$E156*BH49</f>
        <v>0</v>
      </c>
      <c r="BI58" s="97">
        <f>'COGS-PRICE-MARGIN_CWS'!$E156*BI49</f>
        <v>0</v>
      </c>
      <c r="BJ58" s="97">
        <f>'COGS-PRICE-MARGIN_CWS'!$E156*BJ49</f>
        <v>0</v>
      </c>
      <c r="BK58" s="97">
        <f>'COGS-PRICE-MARGIN_CWS'!$E156*BK49</f>
        <v>0</v>
      </c>
      <c r="BL58" s="97">
        <f>'COGS-PRICE-MARGIN_CWS'!$E156*BL49</f>
        <v>0</v>
      </c>
      <c r="BM58" s="118">
        <f>SUM(E58:BL58)</f>
        <v>34500</v>
      </c>
    </row>
    <row r="59" spans="2:65" x14ac:dyDescent="0.15">
      <c r="B59" s="17" t="s">
        <v>328</v>
      </c>
      <c r="C59" s="17"/>
      <c r="E59" s="97">
        <f>'COGS-PRICE-MARGIN_CWS'!$E30*E37</f>
        <v>0</v>
      </c>
      <c r="F59" s="97">
        <f>'COGS-PRICE-MARGIN_CWS'!$E30*F49</f>
        <v>0</v>
      </c>
      <c r="G59" s="97">
        <f>'COGS-PRICE-MARGIN_CWS'!$E30*G49</f>
        <v>0</v>
      </c>
      <c r="H59" s="97">
        <f>'COGS-PRICE-MARGIN_CWS'!$E30*H49</f>
        <v>0</v>
      </c>
      <c r="I59" s="97">
        <f>'COGS-PRICE-MARGIN_CWS'!$E30*I49</f>
        <v>0</v>
      </c>
      <c r="J59" s="97">
        <f>'COGS-PRICE-MARGIN_CWS'!$E30*J49</f>
        <v>0</v>
      </c>
      <c r="K59" s="97">
        <f>'COGS-PRICE-MARGIN_CWS'!$E30*K49</f>
        <v>0</v>
      </c>
      <c r="L59" s="97">
        <f>'COGS-PRICE-MARGIN_CWS'!$E30*L49</f>
        <v>0</v>
      </c>
      <c r="M59" s="97">
        <f>'COGS-PRICE-MARGIN_CWS'!$E30*M49</f>
        <v>0</v>
      </c>
      <c r="N59" s="97">
        <f>'COGS-PRICE-MARGIN_CWS'!$E30*N49</f>
        <v>0</v>
      </c>
      <c r="O59" s="97">
        <f>'COGS-PRICE-MARGIN_CWS'!$E30*O49</f>
        <v>0</v>
      </c>
      <c r="P59" s="97">
        <f>'COGS-PRICE-MARGIN_CWS'!$E30*P49</f>
        <v>0</v>
      </c>
      <c r="Q59" s="97">
        <f>'COGS-PRICE-MARGIN_CWS'!$E94*Q49</f>
        <v>0</v>
      </c>
      <c r="R59" s="97">
        <f>'COGS-PRICE-MARGIN_CWS'!$E94*R49</f>
        <v>0</v>
      </c>
      <c r="S59" s="97">
        <f>'COGS-PRICE-MARGIN_CWS'!$E94*S49</f>
        <v>0</v>
      </c>
      <c r="T59" s="97">
        <f>'COGS-PRICE-MARGIN_CWS'!$E94*T49</f>
        <v>0</v>
      </c>
      <c r="U59" s="97">
        <f>'COGS-PRICE-MARGIN_CWS'!$E94*U49</f>
        <v>0</v>
      </c>
      <c r="V59" s="97">
        <f>'COGS-PRICE-MARGIN_CWS'!$E94*V49</f>
        <v>0</v>
      </c>
      <c r="W59" s="97">
        <f>'COGS-PRICE-MARGIN_CWS'!$E94*W49</f>
        <v>0</v>
      </c>
      <c r="X59" s="97">
        <f>'COGS-PRICE-MARGIN_CWS'!$E94*X49</f>
        <v>0</v>
      </c>
      <c r="Y59" s="97">
        <f>'COGS-PRICE-MARGIN_CWS'!$E94*Y49</f>
        <v>0</v>
      </c>
      <c r="Z59" s="97">
        <f>'COGS-PRICE-MARGIN_CWS'!$E94*Z49</f>
        <v>0</v>
      </c>
      <c r="AA59" s="97">
        <f>'COGS-PRICE-MARGIN_CWS'!$E94*AA49</f>
        <v>0</v>
      </c>
      <c r="AB59" s="97">
        <f>'COGS-PRICE-MARGIN_CWS'!$E94*AB49</f>
        <v>0</v>
      </c>
      <c r="AC59" s="97">
        <f>'COGS-PRICE-MARGIN_CWS'!$E115*AC49</f>
        <v>0</v>
      </c>
      <c r="AD59" s="97">
        <f>'COGS-PRICE-MARGIN_CWS'!$E115*AD49</f>
        <v>0</v>
      </c>
      <c r="AE59" s="97">
        <f>'COGS-PRICE-MARGIN_CWS'!$E115*AE49</f>
        <v>0</v>
      </c>
      <c r="AF59" s="97">
        <f>'COGS-PRICE-MARGIN_CWS'!$E115*AF49</f>
        <v>0</v>
      </c>
      <c r="AG59" s="97">
        <f>'COGS-PRICE-MARGIN_CWS'!$E115*AG49</f>
        <v>0</v>
      </c>
      <c r="AH59" s="97">
        <f>'COGS-PRICE-MARGIN_CWS'!$E115*AH49</f>
        <v>0</v>
      </c>
      <c r="AI59" s="97">
        <f>'COGS-PRICE-MARGIN_CWS'!$E115*AI49</f>
        <v>0</v>
      </c>
      <c r="AJ59" s="97">
        <f>'COGS-PRICE-MARGIN_CWS'!$E115*AJ49</f>
        <v>0</v>
      </c>
      <c r="AK59" s="97">
        <f>'COGS-PRICE-MARGIN_CWS'!$E115*AK49</f>
        <v>0</v>
      </c>
      <c r="AL59" s="97">
        <f>'COGS-PRICE-MARGIN_CWS'!$E115*AL49</f>
        <v>0</v>
      </c>
      <c r="AM59" s="97">
        <f>'COGS-PRICE-MARGIN_CWS'!$E115*AM49</f>
        <v>0</v>
      </c>
      <c r="AN59" s="97">
        <f>'COGS-PRICE-MARGIN_CWS'!$E115*AN49</f>
        <v>0</v>
      </c>
      <c r="AO59" s="97">
        <f>'COGS-PRICE-MARGIN_CWS'!$E136*AO49</f>
        <v>0</v>
      </c>
      <c r="AP59" s="97">
        <f>'COGS-PRICE-MARGIN_CWS'!$E136*AP49</f>
        <v>0</v>
      </c>
      <c r="AQ59" s="97">
        <f>'COGS-PRICE-MARGIN_CWS'!$E136*AQ49</f>
        <v>0</v>
      </c>
      <c r="AR59" s="97">
        <f>'COGS-PRICE-MARGIN_CWS'!$E136*AR49</f>
        <v>0</v>
      </c>
      <c r="AS59" s="97">
        <f>'COGS-PRICE-MARGIN_CWS'!$E136*AS49</f>
        <v>0</v>
      </c>
      <c r="AT59" s="97">
        <f>'COGS-PRICE-MARGIN_CWS'!$E136*AT49</f>
        <v>0</v>
      </c>
      <c r="AU59" s="97">
        <f>'COGS-PRICE-MARGIN_CWS'!$E136*AU49</f>
        <v>0</v>
      </c>
      <c r="AV59" s="97">
        <f>'COGS-PRICE-MARGIN_CWS'!$E136*AV49</f>
        <v>0</v>
      </c>
      <c r="AW59" s="97">
        <f>'COGS-PRICE-MARGIN_CWS'!$E136*AW49</f>
        <v>0</v>
      </c>
      <c r="AX59" s="97">
        <f>'COGS-PRICE-MARGIN_CWS'!$E136*AX49</f>
        <v>0</v>
      </c>
      <c r="AY59" s="97">
        <f>'COGS-PRICE-MARGIN_CWS'!$E136*AY49</f>
        <v>0</v>
      </c>
      <c r="AZ59" s="97">
        <f>'COGS-PRICE-MARGIN_CWS'!$E136*AZ49</f>
        <v>0</v>
      </c>
      <c r="BA59" s="97">
        <f>'COGS-PRICE-MARGIN_CWS'!$E157*BA49</f>
        <v>0</v>
      </c>
      <c r="BB59" s="97">
        <f>'COGS-PRICE-MARGIN_CWS'!$E157*BB49</f>
        <v>0</v>
      </c>
      <c r="BC59" s="97">
        <f>'COGS-PRICE-MARGIN_CWS'!$E157*BC49</f>
        <v>0</v>
      </c>
      <c r="BD59" s="97">
        <f>'COGS-PRICE-MARGIN_CWS'!$E157*BD49</f>
        <v>0</v>
      </c>
      <c r="BE59" s="97">
        <f>'COGS-PRICE-MARGIN_CWS'!$E157*BE49</f>
        <v>0</v>
      </c>
      <c r="BF59" s="97">
        <f>'COGS-PRICE-MARGIN_CWS'!$E157*BF49</f>
        <v>0</v>
      </c>
      <c r="BG59" s="97">
        <f>'COGS-PRICE-MARGIN_CWS'!$E157*BG49</f>
        <v>0</v>
      </c>
      <c r="BH59" s="97">
        <f>'COGS-PRICE-MARGIN_CWS'!$E157*BH49</f>
        <v>0</v>
      </c>
      <c r="BI59" s="97">
        <f>'COGS-PRICE-MARGIN_CWS'!$E157*BI49</f>
        <v>0</v>
      </c>
      <c r="BJ59" s="97">
        <f>'COGS-PRICE-MARGIN_CWS'!$E157*BJ49</f>
        <v>0</v>
      </c>
      <c r="BK59" s="97">
        <f>'COGS-PRICE-MARGIN_CWS'!$E157*BK49</f>
        <v>0</v>
      </c>
      <c r="BL59" s="97">
        <f>'COGS-PRICE-MARGIN_CWS'!$E157*BL49</f>
        <v>0</v>
      </c>
      <c r="BM59" s="118">
        <f>SUM(E59:BL59)</f>
        <v>0</v>
      </c>
    </row>
    <row r="60" spans="2:65" x14ac:dyDescent="0.15">
      <c r="B60" s="17" t="s">
        <v>326</v>
      </c>
      <c r="C60" s="17"/>
      <c r="E60" s="97">
        <f>'COGS-PRICE-MARGIN_CWS'!$E31*E49</f>
        <v>0</v>
      </c>
      <c r="F60" s="97">
        <f>'COGS-PRICE-MARGIN_CWS'!$E31*F49</f>
        <v>0</v>
      </c>
      <c r="G60" s="97">
        <f>'COGS-PRICE-MARGIN_CWS'!$E31*G49</f>
        <v>0</v>
      </c>
      <c r="H60" s="97">
        <f>'COGS-PRICE-MARGIN_CWS'!$E31*H49</f>
        <v>0</v>
      </c>
      <c r="I60" s="97">
        <f>'COGS-PRICE-MARGIN_CWS'!$E31*I49</f>
        <v>0</v>
      </c>
      <c r="J60" s="97">
        <f>'COGS-PRICE-MARGIN_CWS'!$E31*J49</f>
        <v>0</v>
      </c>
      <c r="K60" s="97">
        <f>'COGS-PRICE-MARGIN_CWS'!$E31*K49</f>
        <v>0</v>
      </c>
      <c r="L60" s="97">
        <f>'COGS-PRICE-MARGIN_CWS'!$E31*L49</f>
        <v>0</v>
      </c>
      <c r="M60" s="97">
        <f>'COGS-PRICE-MARGIN_CWS'!$E31*M49</f>
        <v>0</v>
      </c>
      <c r="N60" s="97">
        <f>'COGS-PRICE-MARGIN_CWS'!$E31*N49</f>
        <v>0</v>
      </c>
      <c r="O60" s="97">
        <f>'COGS-PRICE-MARGIN_CWS'!$E31*O49</f>
        <v>0</v>
      </c>
      <c r="P60" s="97">
        <f>'COGS-PRICE-MARGIN_CWS'!$E31*P49</f>
        <v>0</v>
      </c>
      <c r="Q60" s="97">
        <f>'COGS-PRICE-MARGIN_CWS'!$E95*Q49</f>
        <v>0</v>
      </c>
      <c r="R60" s="97">
        <f>'COGS-PRICE-MARGIN_CWS'!$E95*R49</f>
        <v>0</v>
      </c>
      <c r="S60" s="97">
        <f>'COGS-PRICE-MARGIN_CWS'!$E95*S49</f>
        <v>0</v>
      </c>
      <c r="T60" s="97">
        <f>'COGS-PRICE-MARGIN_CWS'!$E95*T49</f>
        <v>0</v>
      </c>
      <c r="U60" s="97">
        <f>'COGS-PRICE-MARGIN_CWS'!$E95*U49</f>
        <v>0</v>
      </c>
      <c r="V60" s="97">
        <f>'COGS-PRICE-MARGIN_CWS'!$E95*V49</f>
        <v>0</v>
      </c>
      <c r="W60" s="97">
        <f>'COGS-PRICE-MARGIN_CWS'!$E95*W49</f>
        <v>0</v>
      </c>
      <c r="X60" s="97">
        <f>'COGS-PRICE-MARGIN_CWS'!$E95*X49</f>
        <v>0</v>
      </c>
      <c r="Y60" s="97">
        <f>'COGS-PRICE-MARGIN_CWS'!$E95*Y49</f>
        <v>0</v>
      </c>
      <c r="Z60" s="97">
        <f>'COGS-PRICE-MARGIN_CWS'!$E95*Z49</f>
        <v>0</v>
      </c>
      <c r="AA60" s="97">
        <f>'COGS-PRICE-MARGIN_CWS'!$E95*AA49</f>
        <v>0</v>
      </c>
      <c r="AB60" s="97">
        <f>'COGS-PRICE-MARGIN_CWS'!$E95*AB49</f>
        <v>0</v>
      </c>
      <c r="AC60" s="97">
        <f>'COGS-PRICE-MARGIN_CWS'!$E116*AC49</f>
        <v>0</v>
      </c>
      <c r="AD60" s="97">
        <f>'COGS-PRICE-MARGIN_CWS'!$E116*AD49</f>
        <v>0</v>
      </c>
      <c r="AE60" s="97">
        <f>'COGS-PRICE-MARGIN_CWS'!$E116*AE49</f>
        <v>0</v>
      </c>
      <c r="AF60" s="97">
        <f>'COGS-PRICE-MARGIN_CWS'!$E116*AF49</f>
        <v>0</v>
      </c>
      <c r="AG60" s="97">
        <f>'COGS-PRICE-MARGIN_CWS'!$E116*AG49</f>
        <v>0</v>
      </c>
      <c r="AH60" s="97">
        <f>'COGS-PRICE-MARGIN_CWS'!$E116*AH49</f>
        <v>0</v>
      </c>
      <c r="AI60" s="97">
        <f>'COGS-PRICE-MARGIN_CWS'!$E116*AI49</f>
        <v>0</v>
      </c>
      <c r="AJ60" s="97">
        <f>'COGS-PRICE-MARGIN_CWS'!$E116*AJ49</f>
        <v>0</v>
      </c>
      <c r="AK60" s="97">
        <f>'COGS-PRICE-MARGIN_CWS'!$E116*AK49</f>
        <v>0</v>
      </c>
      <c r="AL60" s="97">
        <f>'COGS-PRICE-MARGIN_CWS'!$E116*AL49</f>
        <v>0</v>
      </c>
      <c r="AM60" s="97">
        <f>'COGS-PRICE-MARGIN_CWS'!$E116*AM49</f>
        <v>0</v>
      </c>
      <c r="AN60" s="97">
        <f>'COGS-PRICE-MARGIN_CWS'!$E116*AN49</f>
        <v>0</v>
      </c>
      <c r="AO60" s="97">
        <f>'COGS-PRICE-MARGIN_CWS'!$E137*AO49</f>
        <v>0</v>
      </c>
      <c r="AP60" s="97">
        <f>'COGS-PRICE-MARGIN_CWS'!$E137*AP49</f>
        <v>0</v>
      </c>
      <c r="AQ60" s="97">
        <f>'COGS-PRICE-MARGIN_CWS'!$E137*AQ49</f>
        <v>0</v>
      </c>
      <c r="AR60" s="97">
        <f>'COGS-PRICE-MARGIN_CWS'!$E137*AR49</f>
        <v>0</v>
      </c>
      <c r="AS60" s="97">
        <f>'COGS-PRICE-MARGIN_CWS'!$E137*AS49</f>
        <v>0</v>
      </c>
      <c r="AT60" s="97">
        <f>'COGS-PRICE-MARGIN_CWS'!$E137*AT49</f>
        <v>0</v>
      </c>
      <c r="AU60" s="97">
        <f>'COGS-PRICE-MARGIN_CWS'!$E137*AU49</f>
        <v>0</v>
      </c>
      <c r="AV60" s="97">
        <f>'COGS-PRICE-MARGIN_CWS'!$E137*AV49</f>
        <v>0</v>
      </c>
      <c r="AW60" s="97">
        <f>'COGS-PRICE-MARGIN_CWS'!$E137*AW49</f>
        <v>0</v>
      </c>
      <c r="AX60" s="97">
        <f>'COGS-PRICE-MARGIN_CWS'!$E137*AX49</f>
        <v>0</v>
      </c>
      <c r="AY60" s="97">
        <f>'COGS-PRICE-MARGIN_CWS'!$E137*AY49</f>
        <v>0</v>
      </c>
      <c r="AZ60" s="97">
        <f>'COGS-PRICE-MARGIN_CWS'!$E137*AZ49</f>
        <v>0</v>
      </c>
      <c r="BA60" s="97">
        <f>'COGS-PRICE-MARGIN_CWS'!$E158*BA49</f>
        <v>0</v>
      </c>
      <c r="BB60" s="97">
        <f>'COGS-PRICE-MARGIN_CWS'!$E158*BB49</f>
        <v>0</v>
      </c>
      <c r="BC60" s="97">
        <f>'COGS-PRICE-MARGIN_CWS'!$E158*BC49</f>
        <v>0</v>
      </c>
      <c r="BD60" s="97">
        <f>'COGS-PRICE-MARGIN_CWS'!$E158*BD49</f>
        <v>0</v>
      </c>
      <c r="BE60" s="97">
        <f>'COGS-PRICE-MARGIN_CWS'!$E158*BE49</f>
        <v>0</v>
      </c>
      <c r="BF60" s="97">
        <f>'COGS-PRICE-MARGIN_CWS'!$E158*BF49</f>
        <v>0</v>
      </c>
      <c r="BG60" s="97">
        <f>'COGS-PRICE-MARGIN_CWS'!$E158*BG49</f>
        <v>0</v>
      </c>
      <c r="BH60" s="97">
        <f>'COGS-PRICE-MARGIN_CWS'!$E158*BH49</f>
        <v>0</v>
      </c>
      <c r="BI60" s="97">
        <f>'COGS-PRICE-MARGIN_CWS'!$E158*BI49</f>
        <v>0</v>
      </c>
      <c r="BJ60" s="97">
        <f>'COGS-PRICE-MARGIN_CWS'!$E158*BJ49</f>
        <v>0</v>
      </c>
      <c r="BK60" s="97">
        <f>'COGS-PRICE-MARGIN_CWS'!$E158*BK49</f>
        <v>0</v>
      </c>
      <c r="BL60" s="97">
        <f>'COGS-PRICE-MARGIN_CWS'!$E158*BL49</f>
        <v>0</v>
      </c>
      <c r="BM60" s="118">
        <f>SUM(E60:BL60)</f>
        <v>0</v>
      </c>
    </row>
    <row r="61" spans="2:65" x14ac:dyDescent="0.15">
      <c r="B61" s="17"/>
      <c r="C61" s="1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  <c r="AJ61" s="97"/>
      <c r="AK61" s="97"/>
      <c r="AL61" s="97"/>
      <c r="AM61" s="97"/>
      <c r="AN61" s="97"/>
      <c r="AO61" s="97"/>
      <c r="AP61" s="97"/>
      <c r="AQ61" s="97"/>
      <c r="AR61" s="97"/>
      <c r="AS61" s="97"/>
      <c r="AT61" s="97"/>
      <c r="AU61" s="97"/>
      <c r="AV61" s="97"/>
      <c r="AW61" s="97"/>
      <c r="AX61" s="97"/>
      <c r="AY61" s="97"/>
      <c r="AZ61" s="97"/>
      <c r="BA61" s="97"/>
      <c r="BB61" s="97"/>
      <c r="BC61" s="97"/>
      <c r="BD61" s="97"/>
      <c r="BE61" s="97"/>
      <c r="BF61" s="97"/>
      <c r="BG61" s="97"/>
      <c r="BH61" s="97"/>
      <c r="BI61" s="97"/>
      <c r="BJ61" s="97"/>
      <c r="BK61" s="97"/>
      <c r="BL61" s="97"/>
    </row>
    <row r="62" spans="2:65" s="14" customFormat="1" x14ac:dyDescent="0.15">
      <c r="B62" s="16" t="s">
        <v>348</v>
      </c>
      <c r="C62" s="73"/>
      <c r="E62" s="99">
        <f>SUM(E57:E60)</f>
        <v>0</v>
      </c>
      <c r="F62" s="99">
        <f t="shared" ref="F62:P62" si="17">SUM(F57:F60)</f>
        <v>0</v>
      </c>
      <c r="G62" s="99">
        <f t="shared" si="17"/>
        <v>0</v>
      </c>
      <c r="H62" s="99">
        <f t="shared" si="17"/>
        <v>108000</v>
      </c>
      <c r="I62" s="99">
        <f t="shared" si="17"/>
        <v>121500</v>
      </c>
      <c r="J62" s="99">
        <f t="shared" si="17"/>
        <v>135000</v>
      </c>
      <c r="K62" s="99">
        <f t="shared" si="17"/>
        <v>108000</v>
      </c>
      <c r="L62" s="99">
        <f t="shared" si="17"/>
        <v>121500</v>
      </c>
      <c r="M62" s="99">
        <f t="shared" si="17"/>
        <v>94500</v>
      </c>
      <c r="N62" s="99">
        <f t="shared" si="17"/>
        <v>94500</v>
      </c>
      <c r="O62" s="99">
        <f t="shared" si="17"/>
        <v>94500</v>
      </c>
      <c r="P62" s="99">
        <f t="shared" si="17"/>
        <v>54000</v>
      </c>
      <c r="Q62" s="99">
        <f>SUM(Q57:Q60)</f>
        <v>0</v>
      </c>
      <c r="R62" s="99">
        <f t="shared" ref="R62:BL62" si="18">SUM(R57:R60)</f>
        <v>0</v>
      </c>
      <c r="S62" s="99">
        <f t="shared" si="18"/>
        <v>0</v>
      </c>
      <c r="T62" s="99">
        <f t="shared" si="18"/>
        <v>0</v>
      </c>
      <c r="U62" s="99">
        <f t="shared" si="18"/>
        <v>0</v>
      </c>
      <c r="V62" s="99">
        <f t="shared" si="18"/>
        <v>0</v>
      </c>
      <c r="W62" s="99">
        <f t="shared" si="18"/>
        <v>0</v>
      </c>
      <c r="X62" s="99">
        <f t="shared" si="18"/>
        <v>0</v>
      </c>
      <c r="Y62" s="99">
        <f t="shared" si="18"/>
        <v>0</v>
      </c>
      <c r="Z62" s="99">
        <f t="shared" si="18"/>
        <v>0</v>
      </c>
      <c r="AA62" s="99">
        <f t="shared" si="18"/>
        <v>0</v>
      </c>
      <c r="AB62" s="99">
        <f t="shared" si="18"/>
        <v>0</v>
      </c>
      <c r="AC62" s="99">
        <f t="shared" si="18"/>
        <v>0</v>
      </c>
      <c r="AD62" s="99">
        <f t="shared" si="18"/>
        <v>0</v>
      </c>
      <c r="AE62" s="99">
        <f t="shared" si="18"/>
        <v>0</v>
      </c>
      <c r="AF62" s="99">
        <f t="shared" si="18"/>
        <v>0</v>
      </c>
      <c r="AG62" s="99">
        <f t="shared" si="18"/>
        <v>0</v>
      </c>
      <c r="AH62" s="99">
        <f t="shared" si="18"/>
        <v>0</v>
      </c>
      <c r="AI62" s="99">
        <f t="shared" si="18"/>
        <v>0</v>
      </c>
      <c r="AJ62" s="99">
        <f t="shared" si="18"/>
        <v>0</v>
      </c>
      <c r="AK62" s="99">
        <f t="shared" si="18"/>
        <v>0</v>
      </c>
      <c r="AL62" s="99">
        <f t="shared" si="18"/>
        <v>0</v>
      </c>
      <c r="AM62" s="99">
        <f t="shared" si="18"/>
        <v>0</v>
      </c>
      <c r="AN62" s="99">
        <f t="shared" si="18"/>
        <v>0</v>
      </c>
      <c r="AO62" s="99">
        <f t="shared" si="18"/>
        <v>0</v>
      </c>
      <c r="AP62" s="99">
        <f t="shared" si="18"/>
        <v>0</v>
      </c>
      <c r="AQ62" s="99">
        <f t="shared" si="18"/>
        <v>0</v>
      </c>
      <c r="AR62" s="99">
        <f t="shared" si="18"/>
        <v>0</v>
      </c>
      <c r="AS62" s="99">
        <f t="shared" si="18"/>
        <v>0</v>
      </c>
      <c r="AT62" s="99">
        <f t="shared" si="18"/>
        <v>0</v>
      </c>
      <c r="AU62" s="99">
        <f t="shared" si="18"/>
        <v>0</v>
      </c>
      <c r="AV62" s="99">
        <f t="shared" si="18"/>
        <v>0</v>
      </c>
      <c r="AW62" s="99">
        <f t="shared" si="18"/>
        <v>0</v>
      </c>
      <c r="AX62" s="99">
        <f t="shared" si="18"/>
        <v>0</v>
      </c>
      <c r="AY62" s="99">
        <f t="shared" si="18"/>
        <v>0</v>
      </c>
      <c r="AZ62" s="99">
        <f t="shared" si="18"/>
        <v>0</v>
      </c>
      <c r="BA62" s="99">
        <f t="shared" si="18"/>
        <v>0</v>
      </c>
      <c r="BB62" s="99">
        <f t="shared" si="18"/>
        <v>0</v>
      </c>
      <c r="BC62" s="99">
        <f t="shared" si="18"/>
        <v>0</v>
      </c>
      <c r="BD62" s="99">
        <f t="shared" si="18"/>
        <v>0</v>
      </c>
      <c r="BE62" s="99">
        <f t="shared" si="18"/>
        <v>0</v>
      </c>
      <c r="BF62" s="99">
        <f t="shared" si="18"/>
        <v>0</v>
      </c>
      <c r="BG62" s="99">
        <f t="shared" si="18"/>
        <v>0</v>
      </c>
      <c r="BH62" s="99">
        <f t="shared" si="18"/>
        <v>0</v>
      </c>
      <c r="BI62" s="99">
        <f t="shared" si="18"/>
        <v>0</v>
      </c>
      <c r="BJ62" s="99">
        <f t="shared" si="18"/>
        <v>0</v>
      </c>
      <c r="BK62" s="99">
        <f t="shared" si="18"/>
        <v>0</v>
      </c>
      <c r="BL62" s="99">
        <f t="shared" si="18"/>
        <v>0</v>
      </c>
      <c r="BM62" s="118">
        <f>SUM(E62:BL62)</f>
        <v>931500</v>
      </c>
    </row>
    <row r="63" spans="2:65" s="14" customFormat="1" x14ac:dyDescent="0.15">
      <c r="B63" s="73"/>
      <c r="C63" s="73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119"/>
    </row>
    <row r="64" spans="2:65" s="14" customFormat="1" x14ac:dyDescent="0.15">
      <c r="B64" s="73" t="s">
        <v>345</v>
      </c>
      <c r="C64" s="73"/>
      <c r="E64" s="99">
        <f t="shared" ref="E64:BL64" si="19">E53-E62</f>
        <v>0</v>
      </c>
      <c r="F64" s="99">
        <f t="shared" si="19"/>
        <v>0</v>
      </c>
      <c r="G64" s="99">
        <f t="shared" si="19"/>
        <v>0</v>
      </c>
      <c r="H64" s="99">
        <f t="shared" si="19"/>
        <v>59440</v>
      </c>
      <c r="I64" s="99">
        <f t="shared" si="19"/>
        <v>66870</v>
      </c>
      <c r="J64" s="99">
        <f t="shared" si="19"/>
        <v>74300</v>
      </c>
      <c r="K64" s="99">
        <f t="shared" si="19"/>
        <v>59440</v>
      </c>
      <c r="L64" s="99">
        <f t="shared" si="19"/>
        <v>66870</v>
      </c>
      <c r="M64" s="99">
        <f t="shared" si="19"/>
        <v>52010</v>
      </c>
      <c r="N64" s="99">
        <f t="shared" si="19"/>
        <v>52010</v>
      </c>
      <c r="O64" s="99">
        <f t="shared" si="19"/>
        <v>52010</v>
      </c>
      <c r="P64" s="99">
        <f t="shared" si="19"/>
        <v>29720</v>
      </c>
      <c r="Q64" s="99">
        <f t="shared" si="19"/>
        <v>0</v>
      </c>
      <c r="R64" s="99">
        <f t="shared" si="19"/>
        <v>0</v>
      </c>
      <c r="S64" s="99">
        <f t="shared" si="19"/>
        <v>0</v>
      </c>
      <c r="T64" s="99">
        <f t="shared" si="19"/>
        <v>0</v>
      </c>
      <c r="U64" s="99">
        <f t="shared" si="19"/>
        <v>0</v>
      </c>
      <c r="V64" s="99">
        <f t="shared" si="19"/>
        <v>0</v>
      </c>
      <c r="W64" s="99">
        <f t="shared" si="19"/>
        <v>0</v>
      </c>
      <c r="X64" s="99">
        <f t="shared" si="19"/>
        <v>0</v>
      </c>
      <c r="Y64" s="99">
        <f t="shared" si="19"/>
        <v>0</v>
      </c>
      <c r="Z64" s="99">
        <f t="shared" si="19"/>
        <v>0</v>
      </c>
      <c r="AA64" s="99">
        <f t="shared" si="19"/>
        <v>0</v>
      </c>
      <c r="AB64" s="99">
        <f t="shared" si="19"/>
        <v>0</v>
      </c>
      <c r="AC64" s="99">
        <f t="shared" si="19"/>
        <v>0</v>
      </c>
      <c r="AD64" s="99">
        <f t="shared" si="19"/>
        <v>0</v>
      </c>
      <c r="AE64" s="99">
        <f t="shared" si="19"/>
        <v>0</v>
      </c>
      <c r="AF64" s="99">
        <f t="shared" si="19"/>
        <v>0</v>
      </c>
      <c r="AG64" s="99">
        <f t="shared" si="19"/>
        <v>0</v>
      </c>
      <c r="AH64" s="99">
        <f t="shared" si="19"/>
        <v>0</v>
      </c>
      <c r="AI64" s="99">
        <f t="shared" si="19"/>
        <v>0</v>
      </c>
      <c r="AJ64" s="99">
        <f t="shared" si="19"/>
        <v>0</v>
      </c>
      <c r="AK64" s="99">
        <f t="shared" si="19"/>
        <v>0</v>
      </c>
      <c r="AL64" s="99">
        <f t="shared" si="19"/>
        <v>0</v>
      </c>
      <c r="AM64" s="99">
        <f t="shared" si="19"/>
        <v>0</v>
      </c>
      <c r="AN64" s="99">
        <f t="shared" si="19"/>
        <v>0</v>
      </c>
      <c r="AO64" s="99">
        <f t="shared" si="19"/>
        <v>0</v>
      </c>
      <c r="AP64" s="99">
        <f t="shared" si="19"/>
        <v>0</v>
      </c>
      <c r="AQ64" s="99">
        <f t="shared" si="19"/>
        <v>0</v>
      </c>
      <c r="AR64" s="99">
        <f t="shared" si="19"/>
        <v>0</v>
      </c>
      <c r="AS64" s="99">
        <f t="shared" si="19"/>
        <v>0</v>
      </c>
      <c r="AT64" s="99">
        <f t="shared" si="19"/>
        <v>0</v>
      </c>
      <c r="AU64" s="99">
        <f t="shared" si="19"/>
        <v>0</v>
      </c>
      <c r="AV64" s="99">
        <f t="shared" si="19"/>
        <v>0</v>
      </c>
      <c r="AW64" s="99">
        <f t="shared" si="19"/>
        <v>0</v>
      </c>
      <c r="AX64" s="99">
        <f t="shared" si="19"/>
        <v>0</v>
      </c>
      <c r="AY64" s="99">
        <f t="shared" si="19"/>
        <v>0</v>
      </c>
      <c r="AZ64" s="99">
        <f t="shared" si="19"/>
        <v>0</v>
      </c>
      <c r="BA64" s="99">
        <f t="shared" si="19"/>
        <v>0</v>
      </c>
      <c r="BB64" s="99">
        <f t="shared" si="19"/>
        <v>0</v>
      </c>
      <c r="BC64" s="99">
        <f t="shared" si="19"/>
        <v>0</v>
      </c>
      <c r="BD64" s="99">
        <f t="shared" si="19"/>
        <v>0</v>
      </c>
      <c r="BE64" s="99">
        <f t="shared" si="19"/>
        <v>0</v>
      </c>
      <c r="BF64" s="99">
        <f t="shared" si="19"/>
        <v>0</v>
      </c>
      <c r="BG64" s="99">
        <f t="shared" si="19"/>
        <v>0</v>
      </c>
      <c r="BH64" s="99">
        <f t="shared" si="19"/>
        <v>0</v>
      </c>
      <c r="BI64" s="99">
        <f t="shared" si="19"/>
        <v>0</v>
      </c>
      <c r="BJ64" s="99">
        <f t="shared" si="19"/>
        <v>0</v>
      </c>
      <c r="BK64" s="99">
        <f t="shared" si="19"/>
        <v>0</v>
      </c>
      <c r="BL64" s="99">
        <f t="shared" si="19"/>
        <v>0</v>
      </c>
      <c r="BM64" s="118">
        <f>SUM(E64:BL64)</f>
        <v>512670</v>
      </c>
    </row>
    <row r="65" spans="2:65" s="14" customFormat="1" x14ac:dyDescent="0.15">
      <c r="B65" s="73" t="s">
        <v>327</v>
      </c>
      <c r="C65" s="73"/>
      <c r="E65" s="100">
        <f>IF(E64&gt;0,(E64/E53),0)</f>
        <v>0</v>
      </c>
      <c r="F65" s="100">
        <f t="shared" ref="F65:BL65" si="20">IF(F64&gt;0,(F64/F53),0)</f>
        <v>0</v>
      </c>
      <c r="G65" s="100">
        <f t="shared" si="20"/>
        <v>0</v>
      </c>
      <c r="H65" s="100">
        <f t="shared" si="20"/>
        <v>0.35499283325370284</v>
      </c>
      <c r="I65" s="100">
        <f t="shared" si="20"/>
        <v>0.35499283325370284</v>
      </c>
      <c r="J65" s="100">
        <f t="shared" si="20"/>
        <v>0.35499283325370284</v>
      </c>
      <c r="K65" s="100">
        <f t="shared" si="20"/>
        <v>0.35499283325370284</v>
      </c>
      <c r="L65" s="100">
        <f t="shared" si="20"/>
        <v>0.35499283325370284</v>
      </c>
      <c r="M65" s="100">
        <f t="shared" si="20"/>
        <v>0.35499283325370284</v>
      </c>
      <c r="N65" s="100">
        <f t="shared" si="20"/>
        <v>0.35499283325370284</v>
      </c>
      <c r="O65" s="100">
        <f t="shared" si="20"/>
        <v>0.35499283325370284</v>
      </c>
      <c r="P65" s="100">
        <f t="shared" si="20"/>
        <v>0.35499283325370284</v>
      </c>
      <c r="Q65" s="100">
        <f t="shared" si="20"/>
        <v>0</v>
      </c>
      <c r="R65" s="100">
        <f t="shared" si="20"/>
        <v>0</v>
      </c>
      <c r="S65" s="100">
        <f t="shared" si="20"/>
        <v>0</v>
      </c>
      <c r="T65" s="100">
        <f t="shared" si="20"/>
        <v>0</v>
      </c>
      <c r="U65" s="100">
        <f t="shared" si="20"/>
        <v>0</v>
      </c>
      <c r="V65" s="100">
        <f t="shared" si="20"/>
        <v>0</v>
      </c>
      <c r="W65" s="100">
        <f t="shared" si="20"/>
        <v>0</v>
      </c>
      <c r="X65" s="100">
        <f t="shared" si="20"/>
        <v>0</v>
      </c>
      <c r="Y65" s="100">
        <f t="shared" si="20"/>
        <v>0</v>
      </c>
      <c r="Z65" s="100">
        <f t="shared" si="20"/>
        <v>0</v>
      </c>
      <c r="AA65" s="100">
        <f t="shared" si="20"/>
        <v>0</v>
      </c>
      <c r="AB65" s="100">
        <f t="shared" si="20"/>
        <v>0</v>
      </c>
      <c r="AC65" s="100">
        <f t="shared" si="20"/>
        <v>0</v>
      </c>
      <c r="AD65" s="100">
        <f t="shared" si="20"/>
        <v>0</v>
      </c>
      <c r="AE65" s="100">
        <f t="shared" si="20"/>
        <v>0</v>
      </c>
      <c r="AF65" s="100">
        <f t="shared" si="20"/>
        <v>0</v>
      </c>
      <c r="AG65" s="100">
        <f t="shared" si="20"/>
        <v>0</v>
      </c>
      <c r="AH65" s="100">
        <f t="shared" si="20"/>
        <v>0</v>
      </c>
      <c r="AI65" s="100">
        <f t="shared" si="20"/>
        <v>0</v>
      </c>
      <c r="AJ65" s="100">
        <f t="shared" si="20"/>
        <v>0</v>
      </c>
      <c r="AK65" s="100">
        <f t="shared" si="20"/>
        <v>0</v>
      </c>
      <c r="AL65" s="100">
        <f t="shared" si="20"/>
        <v>0</v>
      </c>
      <c r="AM65" s="100">
        <f t="shared" si="20"/>
        <v>0</v>
      </c>
      <c r="AN65" s="100">
        <f t="shared" si="20"/>
        <v>0</v>
      </c>
      <c r="AO65" s="100">
        <f t="shared" si="20"/>
        <v>0</v>
      </c>
      <c r="AP65" s="100">
        <f t="shared" si="20"/>
        <v>0</v>
      </c>
      <c r="AQ65" s="100">
        <f t="shared" si="20"/>
        <v>0</v>
      </c>
      <c r="AR65" s="100">
        <f t="shared" si="20"/>
        <v>0</v>
      </c>
      <c r="AS65" s="100">
        <f t="shared" si="20"/>
        <v>0</v>
      </c>
      <c r="AT65" s="100">
        <f t="shared" si="20"/>
        <v>0</v>
      </c>
      <c r="AU65" s="100">
        <f t="shared" si="20"/>
        <v>0</v>
      </c>
      <c r="AV65" s="100">
        <f t="shared" si="20"/>
        <v>0</v>
      </c>
      <c r="AW65" s="100">
        <f t="shared" si="20"/>
        <v>0</v>
      </c>
      <c r="AX65" s="100">
        <f t="shared" si="20"/>
        <v>0</v>
      </c>
      <c r="AY65" s="100">
        <f t="shared" si="20"/>
        <v>0</v>
      </c>
      <c r="AZ65" s="100">
        <f t="shared" si="20"/>
        <v>0</v>
      </c>
      <c r="BA65" s="100">
        <f t="shared" si="20"/>
        <v>0</v>
      </c>
      <c r="BB65" s="100">
        <f t="shared" si="20"/>
        <v>0</v>
      </c>
      <c r="BC65" s="100">
        <f t="shared" si="20"/>
        <v>0</v>
      </c>
      <c r="BD65" s="100">
        <f t="shared" si="20"/>
        <v>0</v>
      </c>
      <c r="BE65" s="100">
        <f t="shared" si="20"/>
        <v>0</v>
      </c>
      <c r="BF65" s="100">
        <f t="shared" si="20"/>
        <v>0</v>
      </c>
      <c r="BG65" s="100">
        <f t="shared" si="20"/>
        <v>0</v>
      </c>
      <c r="BH65" s="100">
        <f t="shared" si="20"/>
        <v>0</v>
      </c>
      <c r="BI65" s="100">
        <f t="shared" si="20"/>
        <v>0</v>
      </c>
      <c r="BJ65" s="100">
        <f t="shared" si="20"/>
        <v>0</v>
      </c>
      <c r="BK65" s="100">
        <f t="shared" si="20"/>
        <v>0</v>
      </c>
      <c r="BL65" s="100">
        <f t="shared" si="20"/>
        <v>0</v>
      </c>
      <c r="BM65" s="119"/>
    </row>
    <row r="67" spans="2:65" x14ac:dyDescent="0.15">
      <c r="B67" s="16" t="s">
        <v>1247</v>
      </c>
      <c r="C67" s="16"/>
    </row>
    <row r="68" spans="2:65" x14ac:dyDescent="0.15">
      <c r="B68" s="16"/>
      <c r="C68" s="16"/>
    </row>
    <row r="69" spans="2:65" x14ac:dyDescent="0.15">
      <c r="B69" s="47" t="s">
        <v>346</v>
      </c>
      <c r="C69" s="47"/>
      <c r="E69" s="98">
        <f>'COGS-PRICE-MARGIN_CWS'!$B47</f>
        <v>0.25</v>
      </c>
      <c r="F69" s="98">
        <f>'COGS-PRICE-MARGIN_CWS'!$B47</f>
        <v>0.25</v>
      </c>
      <c r="G69" s="98">
        <f>'COGS-PRICE-MARGIN_CWS'!$B47</f>
        <v>0.25</v>
      </c>
      <c r="H69" s="98">
        <f>'COGS-PRICE-MARGIN_CWS'!$B47</f>
        <v>0.25</v>
      </c>
      <c r="I69" s="98">
        <f>'COGS-PRICE-MARGIN_CWS'!$B47</f>
        <v>0.25</v>
      </c>
      <c r="J69" s="98">
        <f>'COGS-PRICE-MARGIN_CWS'!$B47</f>
        <v>0.25</v>
      </c>
      <c r="K69" s="98">
        <f>'COGS-PRICE-MARGIN_CWS'!$B47</f>
        <v>0.25</v>
      </c>
      <c r="L69" s="98">
        <f>'COGS-PRICE-MARGIN_CWS'!$B47</f>
        <v>0.25</v>
      </c>
      <c r="M69" s="98">
        <f>'COGS-PRICE-MARGIN_CWS'!$B47</f>
        <v>0.25</v>
      </c>
      <c r="N69" s="98">
        <f>'COGS-PRICE-MARGIN_CWS'!$B47</f>
        <v>0.25</v>
      </c>
      <c r="O69" s="98">
        <f>'COGS-PRICE-MARGIN_CWS'!$B47</f>
        <v>0.25</v>
      </c>
      <c r="P69" s="98">
        <f>'COGS-PRICE-MARGIN_CWS'!$B47</f>
        <v>0.25</v>
      </c>
      <c r="Q69" s="98">
        <f>'COGS-PRICE-MARGIN_CWS'!$B107</f>
        <v>0</v>
      </c>
      <c r="R69" s="98">
        <f>'COGS-PRICE-MARGIN_CWS'!$B107</f>
        <v>0</v>
      </c>
      <c r="S69" s="98">
        <f>'COGS-PRICE-MARGIN_CWS'!$B107</f>
        <v>0</v>
      </c>
      <c r="T69" s="98">
        <f>'COGS-PRICE-MARGIN_CWS'!$B107</f>
        <v>0</v>
      </c>
      <c r="U69" s="98">
        <f>'COGS-PRICE-MARGIN_CWS'!$B107</f>
        <v>0</v>
      </c>
      <c r="V69" s="98">
        <f>'COGS-PRICE-MARGIN_CWS'!$B107</f>
        <v>0</v>
      </c>
      <c r="W69" s="98">
        <f>'COGS-PRICE-MARGIN_CWS'!$B107</f>
        <v>0</v>
      </c>
      <c r="X69" s="98">
        <f>'COGS-PRICE-MARGIN_CWS'!$B107</f>
        <v>0</v>
      </c>
      <c r="Y69" s="98">
        <f>'COGS-PRICE-MARGIN_CWS'!$B107</f>
        <v>0</v>
      </c>
      <c r="Z69" s="98">
        <f>'COGS-PRICE-MARGIN_CWS'!$B107</f>
        <v>0</v>
      </c>
      <c r="AA69" s="98">
        <f>'COGS-PRICE-MARGIN_CWS'!$B107</f>
        <v>0</v>
      </c>
      <c r="AB69" s="98">
        <f>'COGS-PRICE-MARGIN_CWS'!$B107</f>
        <v>0</v>
      </c>
      <c r="AC69" s="98">
        <f>'COGS-PRICE-MARGIN_CWS'!$B128</f>
        <v>0</v>
      </c>
      <c r="AD69" s="98">
        <f>'COGS-PRICE-MARGIN_CWS'!$B128</f>
        <v>0</v>
      </c>
      <c r="AE69" s="98">
        <f>'COGS-PRICE-MARGIN_CWS'!$B128</f>
        <v>0</v>
      </c>
      <c r="AF69" s="98">
        <f>'COGS-PRICE-MARGIN_CWS'!$B128</f>
        <v>0</v>
      </c>
      <c r="AG69" s="98">
        <f>'COGS-PRICE-MARGIN_CWS'!$B128</f>
        <v>0</v>
      </c>
      <c r="AH69" s="98">
        <f>'COGS-PRICE-MARGIN_CWS'!$B128</f>
        <v>0</v>
      </c>
      <c r="AI69" s="98">
        <f>'COGS-PRICE-MARGIN_CWS'!$B128</f>
        <v>0</v>
      </c>
      <c r="AJ69" s="98">
        <f>'COGS-PRICE-MARGIN_CWS'!$B128</f>
        <v>0</v>
      </c>
      <c r="AK69" s="98">
        <f>'COGS-PRICE-MARGIN_CWS'!$B128</f>
        <v>0</v>
      </c>
      <c r="AL69" s="98">
        <f>'COGS-PRICE-MARGIN_CWS'!$B128</f>
        <v>0</v>
      </c>
      <c r="AM69" s="98">
        <f>'COGS-PRICE-MARGIN_CWS'!$B128</f>
        <v>0</v>
      </c>
      <c r="AN69" s="98">
        <f>'COGS-PRICE-MARGIN_CWS'!$B128</f>
        <v>0</v>
      </c>
      <c r="AO69" s="98">
        <f>'COGS-PRICE-MARGIN_CWS'!$B149</f>
        <v>0</v>
      </c>
      <c r="AP69" s="98">
        <f>'COGS-PRICE-MARGIN_CWS'!$B149</f>
        <v>0</v>
      </c>
      <c r="AQ69" s="98">
        <f>'COGS-PRICE-MARGIN_CWS'!$B149</f>
        <v>0</v>
      </c>
      <c r="AR69" s="98">
        <f>'COGS-PRICE-MARGIN_CWS'!$B149</f>
        <v>0</v>
      </c>
      <c r="AS69" s="98">
        <f>'COGS-PRICE-MARGIN_CWS'!$B149</f>
        <v>0</v>
      </c>
      <c r="AT69" s="98">
        <f>'COGS-PRICE-MARGIN_CWS'!$B149</f>
        <v>0</v>
      </c>
      <c r="AU69" s="98">
        <f>'COGS-PRICE-MARGIN_CWS'!$B149</f>
        <v>0</v>
      </c>
      <c r="AV69" s="98">
        <f>'COGS-PRICE-MARGIN_CWS'!$B149</f>
        <v>0</v>
      </c>
      <c r="AW69" s="98">
        <f>'COGS-PRICE-MARGIN_CWS'!$B149</f>
        <v>0</v>
      </c>
      <c r="AX69" s="98">
        <f>'COGS-PRICE-MARGIN_CWS'!$B149</f>
        <v>0</v>
      </c>
      <c r="AY69" s="98">
        <f>'COGS-PRICE-MARGIN_CWS'!$B149</f>
        <v>0</v>
      </c>
      <c r="AZ69" s="98">
        <f>'COGS-PRICE-MARGIN_CWS'!$B149</f>
        <v>0</v>
      </c>
      <c r="BA69" s="98">
        <f>'COGS-PRICE-MARGIN_CWS'!$B170</f>
        <v>0</v>
      </c>
      <c r="BB69" s="98">
        <f>'COGS-PRICE-MARGIN_CWS'!$B170</f>
        <v>0</v>
      </c>
      <c r="BC69" s="98">
        <f>'COGS-PRICE-MARGIN_CWS'!$B170</f>
        <v>0</v>
      </c>
      <c r="BD69" s="98">
        <f>'COGS-PRICE-MARGIN_CWS'!$B170</f>
        <v>0</v>
      </c>
      <c r="BE69" s="98">
        <f>'COGS-PRICE-MARGIN_CWS'!$B170</f>
        <v>0</v>
      </c>
      <c r="BF69" s="98">
        <f>'COGS-PRICE-MARGIN_CWS'!$B170</f>
        <v>0</v>
      </c>
      <c r="BG69" s="98">
        <f>'COGS-PRICE-MARGIN_CWS'!$B170</f>
        <v>0</v>
      </c>
      <c r="BH69" s="98">
        <f>'COGS-PRICE-MARGIN_CWS'!$B170</f>
        <v>0</v>
      </c>
      <c r="BI69" s="98">
        <f>'COGS-PRICE-MARGIN_CWS'!$B170</f>
        <v>0</v>
      </c>
      <c r="BJ69" s="98">
        <f>'COGS-PRICE-MARGIN_CWS'!$B170</f>
        <v>0</v>
      </c>
      <c r="BK69" s="98">
        <f>'COGS-PRICE-MARGIN_CWS'!$B170</f>
        <v>0</v>
      </c>
      <c r="BL69" s="98">
        <f>'COGS-PRICE-MARGIN_CWS'!$B170</f>
        <v>0</v>
      </c>
    </row>
    <row r="70" spans="2:65" s="102" customFormat="1" x14ac:dyDescent="0.15">
      <c r="B70" s="299" t="str">
        <f xml:space="preserve"> 'COGS-PRICE-MARGIN_CWS'!A35 &amp; " Units"</f>
        <v>Local Services Units</v>
      </c>
      <c r="C70" s="299"/>
      <c r="E70" s="102">
        <f t="shared" ref="E70:BL70" si="21">E49-E71</f>
        <v>0</v>
      </c>
      <c r="F70" s="102">
        <f t="shared" si="21"/>
        <v>0</v>
      </c>
      <c r="G70" s="102">
        <f t="shared" si="21"/>
        <v>0</v>
      </c>
      <c r="H70" s="102">
        <f t="shared" si="21"/>
        <v>6</v>
      </c>
      <c r="I70" s="102">
        <f t="shared" si="21"/>
        <v>6</v>
      </c>
      <c r="J70" s="102">
        <f t="shared" si="21"/>
        <v>7</v>
      </c>
      <c r="K70" s="102">
        <f t="shared" si="21"/>
        <v>6</v>
      </c>
      <c r="L70" s="102">
        <f t="shared" si="21"/>
        <v>6</v>
      </c>
      <c r="M70" s="102">
        <f t="shared" si="21"/>
        <v>5</v>
      </c>
      <c r="N70" s="102">
        <f t="shared" si="21"/>
        <v>5</v>
      </c>
      <c r="O70" s="102">
        <f t="shared" si="21"/>
        <v>5</v>
      </c>
      <c r="P70" s="102">
        <f t="shared" si="21"/>
        <v>3</v>
      </c>
      <c r="Q70" s="102">
        <f t="shared" si="21"/>
        <v>0</v>
      </c>
      <c r="R70" s="102">
        <f t="shared" si="21"/>
        <v>0</v>
      </c>
      <c r="S70" s="102">
        <f t="shared" si="21"/>
        <v>0</v>
      </c>
      <c r="T70" s="102">
        <f t="shared" si="21"/>
        <v>0</v>
      </c>
      <c r="U70" s="102">
        <f t="shared" si="21"/>
        <v>0</v>
      </c>
      <c r="V70" s="102">
        <f t="shared" si="21"/>
        <v>0</v>
      </c>
      <c r="W70" s="102">
        <f t="shared" si="21"/>
        <v>0</v>
      </c>
      <c r="X70" s="102">
        <f t="shared" si="21"/>
        <v>0</v>
      </c>
      <c r="Y70" s="102">
        <f t="shared" si="21"/>
        <v>0</v>
      </c>
      <c r="Z70" s="102">
        <f t="shared" si="21"/>
        <v>0</v>
      </c>
      <c r="AA70" s="102">
        <f t="shared" si="21"/>
        <v>0</v>
      </c>
      <c r="AB70" s="102">
        <f t="shared" si="21"/>
        <v>0</v>
      </c>
      <c r="AC70" s="102">
        <f t="shared" si="21"/>
        <v>0</v>
      </c>
      <c r="AD70" s="102">
        <f t="shared" si="21"/>
        <v>0</v>
      </c>
      <c r="AE70" s="102">
        <f t="shared" si="21"/>
        <v>0</v>
      </c>
      <c r="AF70" s="102">
        <f t="shared" si="21"/>
        <v>0</v>
      </c>
      <c r="AG70" s="102">
        <f t="shared" si="21"/>
        <v>0</v>
      </c>
      <c r="AH70" s="102">
        <f t="shared" si="21"/>
        <v>0</v>
      </c>
      <c r="AI70" s="102">
        <f t="shared" si="21"/>
        <v>0</v>
      </c>
      <c r="AJ70" s="102">
        <f t="shared" si="21"/>
        <v>0</v>
      </c>
      <c r="AK70" s="102">
        <f t="shared" si="21"/>
        <v>0</v>
      </c>
      <c r="AL70" s="102">
        <f t="shared" si="21"/>
        <v>0</v>
      </c>
      <c r="AM70" s="102">
        <f t="shared" si="21"/>
        <v>0</v>
      </c>
      <c r="AN70" s="102">
        <f t="shared" si="21"/>
        <v>0</v>
      </c>
      <c r="AO70" s="102">
        <f t="shared" si="21"/>
        <v>0</v>
      </c>
      <c r="AP70" s="102">
        <f t="shared" si="21"/>
        <v>0</v>
      </c>
      <c r="AQ70" s="102">
        <f t="shared" si="21"/>
        <v>0</v>
      </c>
      <c r="AR70" s="102">
        <f t="shared" si="21"/>
        <v>0</v>
      </c>
      <c r="AS70" s="102">
        <f t="shared" si="21"/>
        <v>0</v>
      </c>
      <c r="AT70" s="102">
        <f t="shared" si="21"/>
        <v>0</v>
      </c>
      <c r="AU70" s="102">
        <f t="shared" si="21"/>
        <v>0</v>
      </c>
      <c r="AV70" s="102">
        <f t="shared" si="21"/>
        <v>0</v>
      </c>
      <c r="AW70" s="102">
        <f t="shared" si="21"/>
        <v>0</v>
      </c>
      <c r="AX70" s="102">
        <f t="shared" si="21"/>
        <v>0</v>
      </c>
      <c r="AY70" s="102">
        <f t="shared" si="21"/>
        <v>0</v>
      </c>
      <c r="AZ70" s="102">
        <f t="shared" si="21"/>
        <v>0</v>
      </c>
      <c r="BA70" s="102">
        <f t="shared" si="21"/>
        <v>0</v>
      </c>
      <c r="BB70" s="102">
        <f t="shared" si="21"/>
        <v>0</v>
      </c>
      <c r="BC70" s="102">
        <f t="shared" si="21"/>
        <v>0</v>
      </c>
      <c r="BD70" s="102">
        <f t="shared" si="21"/>
        <v>0</v>
      </c>
      <c r="BE70" s="102">
        <f t="shared" si="21"/>
        <v>0</v>
      </c>
      <c r="BF70" s="102">
        <f t="shared" si="21"/>
        <v>0</v>
      </c>
      <c r="BG70" s="102">
        <f t="shared" si="21"/>
        <v>0</v>
      </c>
      <c r="BH70" s="102">
        <f t="shared" si="21"/>
        <v>0</v>
      </c>
      <c r="BI70" s="102">
        <f t="shared" si="21"/>
        <v>0</v>
      </c>
      <c r="BJ70" s="102">
        <f t="shared" si="21"/>
        <v>0</v>
      </c>
      <c r="BK70" s="102">
        <f t="shared" si="21"/>
        <v>0</v>
      </c>
      <c r="BL70" s="102">
        <f t="shared" si="21"/>
        <v>0</v>
      </c>
      <c r="BM70" s="103">
        <f>SUM(E70:BL70)</f>
        <v>49</v>
      </c>
    </row>
    <row r="71" spans="2:65" s="102" customFormat="1" x14ac:dyDescent="0.15">
      <c r="B71" s="299" t="str">
        <f xml:space="preserve"> 'COGS-PRICE-MARGIN_CWS'!A43 &amp; " Units"</f>
        <v>Domicilio Services Units</v>
      </c>
      <c r="C71" s="299"/>
      <c r="E71" s="102">
        <f>ROUNDUP(+E49*E69,0)</f>
        <v>0</v>
      </c>
      <c r="F71" s="102">
        <f t="shared" ref="F71:BL71" si="22">ROUNDUP(+F49*F69,0)</f>
        <v>0</v>
      </c>
      <c r="G71" s="102">
        <f t="shared" si="22"/>
        <v>0</v>
      </c>
      <c r="H71" s="102">
        <f t="shared" si="22"/>
        <v>2</v>
      </c>
      <c r="I71" s="102">
        <f t="shared" si="22"/>
        <v>3</v>
      </c>
      <c r="J71" s="102">
        <f t="shared" si="22"/>
        <v>3</v>
      </c>
      <c r="K71" s="102">
        <f t="shared" si="22"/>
        <v>2</v>
      </c>
      <c r="L71" s="102">
        <f t="shared" si="22"/>
        <v>3</v>
      </c>
      <c r="M71" s="102">
        <f t="shared" si="22"/>
        <v>2</v>
      </c>
      <c r="N71" s="102">
        <f t="shared" si="22"/>
        <v>2</v>
      </c>
      <c r="O71" s="102">
        <f t="shared" si="22"/>
        <v>2</v>
      </c>
      <c r="P71" s="102">
        <f t="shared" si="22"/>
        <v>1</v>
      </c>
      <c r="Q71" s="102">
        <f t="shared" si="22"/>
        <v>0</v>
      </c>
      <c r="R71" s="102">
        <f t="shared" si="22"/>
        <v>0</v>
      </c>
      <c r="S71" s="102">
        <f t="shared" si="22"/>
        <v>0</v>
      </c>
      <c r="T71" s="102">
        <f t="shared" si="22"/>
        <v>0</v>
      </c>
      <c r="U71" s="102">
        <f t="shared" si="22"/>
        <v>0</v>
      </c>
      <c r="V71" s="102">
        <f t="shared" si="22"/>
        <v>0</v>
      </c>
      <c r="W71" s="102">
        <f t="shared" si="22"/>
        <v>0</v>
      </c>
      <c r="X71" s="102">
        <f t="shared" si="22"/>
        <v>0</v>
      </c>
      <c r="Y71" s="102">
        <f t="shared" si="22"/>
        <v>0</v>
      </c>
      <c r="Z71" s="102">
        <f t="shared" si="22"/>
        <v>0</v>
      </c>
      <c r="AA71" s="102">
        <f t="shared" si="22"/>
        <v>0</v>
      </c>
      <c r="AB71" s="102">
        <f t="shared" si="22"/>
        <v>0</v>
      </c>
      <c r="AC71" s="102">
        <f t="shared" si="22"/>
        <v>0</v>
      </c>
      <c r="AD71" s="102">
        <f t="shared" si="22"/>
        <v>0</v>
      </c>
      <c r="AE71" s="102">
        <f t="shared" si="22"/>
        <v>0</v>
      </c>
      <c r="AF71" s="102">
        <f t="shared" si="22"/>
        <v>0</v>
      </c>
      <c r="AG71" s="102">
        <f t="shared" si="22"/>
        <v>0</v>
      </c>
      <c r="AH71" s="102">
        <f t="shared" si="22"/>
        <v>0</v>
      </c>
      <c r="AI71" s="102">
        <f t="shared" si="22"/>
        <v>0</v>
      </c>
      <c r="AJ71" s="102">
        <f t="shared" si="22"/>
        <v>0</v>
      </c>
      <c r="AK71" s="102">
        <f t="shared" si="22"/>
        <v>0</v>
      </c>
      <c r="AL71" s="102">
        <f t="shared" si="22"/>
        <v>0</v>
      </c>
      <c r="AM71" s="102">
        <f t="shared" si="22"/>
        <v>0</v>
      </c>
      <c r="AN71" s="102">
        <f t="shared" si="22"/>
        <v>0</v>
      </c>
      <c r="AO71" s="102">
        <f t="shared" si="22"/>
        <v>0</v>
      </c>
      <c r="AP71" s="102">
        <f t="shared" si="22"/>
        <v>0</v>
      </c>
      <c r="AQ71" s="102">
        <f t="shared" si="22"/>
        <v>0</v>
      </c>
      <c r="AR71" s="102">
        <f t="shared" si="22"/>
        <v>0</v>
      </c>
      <c r="AS71" s="102">
        <f t="shared" si="22"/>
        <v>0</v>
      </c>
      <c r="AT71" s="102">
        <f t="shared" si="22"/>
        <v>0</v>
      </c>
      <c r="AU71" s="102">
        <f t="shared" si="22"/>
        <v>0</v>
      </c>
      <c r="AV71" s="102">
        <f t="shared" si="22"/>
        <v>0</v>
      </c>
      <c r="AW71" s="102">
        <f t="shared" si="22"/>
        <v>0</v>
      </c>
      <c r="AX71" s="102">
        <f t="shared" si="22"/>
        <v>0</v>
      </c>
      <c r="AY71" s="102">
        <f t="shared" si="22"/>
        <v>0</v>
      </c>
      <c r="AZ71" s="102">
        <f t="shared" si="22"/>
        <v>0</v>
      </c>
      <c r="BA71" s="102">
        <f t="shared" si="22"/>
        <v>0</v>
      </c>
      <c r="BB71" s="102">
        <f t="shared" si="22"/>
        <v>0</v>
      </c>
      <c r="BC71" s="102">
        <f t="shared" si="22"/>
        <v>0</v>
      </c>
      <c r="BD71" s="102">
        <f t="shared" si="22"/>
        <v>0</v>
      </c>
      <c r="BE71" s="102">
        <f t="shared" si="22"/>
        <v>0</v>
      </c>
      <c r="BF71" s="102">
        <f t="shared" si="22"/>
        <v>0</v>
      </c>
      <c r="BG71" s="102">
        <f t="shared" si="22"/>
        <v>0</v>
      </c>
      <c r="BH71" s="102">
        <f t="shared" si="22"/>
        <v>0</v>
      </c>
      <c r="BI71" s="102">
        <f t="shared" si="22"/>
        <v>0</v>
      </c>
      <c r="BJ71" s="102">
        <f t="shared" si="22"/>
        <v>0</v>
      </c>
      <c r="BK71" s="102">
        <f t="shared" si="22"/>
        <v>0</v>
      </c>
      <c r="BL71" s="102">
        <f t="shared" si="22"/>
        <v>0</v>
      </c>
      <c r="BM71" s="103">
        <f>SUM(E71:BL71)</f>
        <v>20</v>
      </c>
    </row>
    <row r="72" spans="2:65" x14ac:dyDescent="0.15">
      <c r="B72" s="47"/>
      <c r="C72" s="47"/>
    </row>
    <row r="73" spans="2:65" x14ac:dyDescent="0.15">
      <c r="B73" s="14" t="str">
        <f>B70</f>
        <v>Local Services Units</v>
      </c>
      <c r="C73" s="14"/>
    </row>
    <row r="74" spans="2:65" x14ac:dyDescent="0.15">
      <c r="B74" s="47" t="str">
        <f>'COGS-PRICE-MARGIN_CWS'!A36</f>
        <v>Servicio</v>
      </c>
      <c r="C74" s="47"/>
      <c r="E74" s="378">
        <f>'COGS-PRICE-MARGIN_CWS'!$B39*E70</f>
        <v>0</v>
      </c>
      <c r="F74" s="378">
        <f>'COGS-PRICE-MARGIN_CWS'!$B39*F70</f>
        <v>0</v>
      </c>
      <c r="G74" s="378">
        <f>'COGS-PRICE-MARGIN_CWS'!$B39*G70</f>
        <v>0</v>
      </c>
      <c r="H74" s="378">
        <f>'COGS-PRICE-MARGIN_CWS'!$B39*H70</f>
        <v>0</v>
      </c>
      <c r="I74" s="378">
        <f>'COGS-PRICE-MARGIN_CWS'!$B39*I70</f>
        <v>0</v>
      </c>
      <c r="J74" s="378">
        <f>'COGS-PRICE-MARGIN_CWS'!$B39*J70</f>
        <v>0</v>
      </c>
      <c r="K74" s="378">
        <f>'COGS-PRICE-MARGIN_CWS'!$B39*K70</f>
        <v>0</v>
      </c>
      <c r="L74" s="378">
        <f>'COGS-PRICE-MARGIN_CWS'!$B39*L70</f>
        <v>0</v>
      </c>
      <c r="M74" s="378">
        <f>'COGS-PRICE-MARGIN_CWS'!$B39*M70</f>
        <v>0</v>
      </c>
      <c r="N74" s="378">
        <f>'COGS-PRICE-MARGIN_CWS'!$B39*N70</f>
        <v>0</v>
      </c>
      <c r="O74" s="378">
        <f>'COGS-PRICE-MARGIN_CWS'!$B39*O70</f>
        <v>0</v>
      </c>
      <c r="P74" s="378">
        <f>'COGS-PRICE-MARGIN_CWS'!$B39*P70</f>
        <v>0</v>
      </c>
      <c r="Q74" s="90" t="e">
        <f>'COGS-PRICE-MARGIN_CWS'!$B99*Q70</f>
        <v>#VALUE!</v>
      </c>
      <c r="R74" s="90" t="e">
        <f>'COGS-PRICE-MARGIN_CWS'!$B99*R70</f>
        <v>#VALUE!</v>
      </c>
      <c r="S74" s="90" t="e">
        <f>'COGS-PRICE-MARGIN_CWS'!$B99*S70</f>
        <v>#VALUE!</v>
      </c>
      <c r="T74" s="90" t="e">
        <f>'COGS-PRICE-MARGIN_CWS'!$B99*T70</f>
        <v>#VALUE!</v>
      </c>
      <c r="U74" s="90" t="e">
        <f>'COGS-PRICE-MARGIN_CWS'!$B99*U70</f>
        <v>#VALUE!</v>
      </c>
      <c r="V74" s="90" t="e">
        <f>'COGS-PRICE-MARGIN_CWS'!$B99*V70</f>
        <v>#VALUE!</v>
      </c>
      <c r="W74" s="90" t="e">
        <f>'COGS-PRICE-MARGIN_CWS'!$B99*W70</f>
        <v>#VALUE!</v>
      </c>
      <c r="X74" s="90" t="e">
        <f>'COGS-PRICE-MARGIN_CWS'!$B99*X70</f>
        <v>#VALUE!</v>
      </c>
      <c r="Y74" s="90" t="e">
        <f>'COGS-PRICE-MARGIN_CWS'!$B99*Y70</f>
        <v>#VALUE!</v>
      </c>
      <c r="Z74" s="90" t="e">
        <f>'COGS-PRICE-MARGIN_CWS'!$B99*Z70</f>
        <v>#VALUE!</v>
      </c>
      <c r="AA74" s="90" t="e">
        <f>'COGS-PRICE-MARGIN_CWS'!$B99*AA70</f>
        <v>#VALUE!</v>
      </c>
      <c r="AB74" s="90" t="e">
        <f>'COGS-PRICE-MARGIN_CWS'!$B99*AB70</f>
        <v>#VALUE!</v>
      </c>
      <c r="AC74" s="90" t="e">
        <f>'COGS-PRICE-MARGIN_CWS'!$B120*AC70</f>
        <v>#VALUE!</v>
      </c>
      <c r="AD74" s="90" t="e">
        <f>'COGS-PRICE-MARGIN_CWS'!$B120*AD70</f>
        <v>#VALUE!</v>
      </c>
      <c r="AE74" s="90" t="e">
        <f>'COGS-PRICE-MARGIN_CWS'!$B120*AE70</f>
        <v>#VALUE!</v>
      </c>
      <c r="AF74" s="90" t="e">
        <f>'COGS-PRICE-MARGIN_CWS'!$B120*AF70</f>
        <v>#VALUE!</v>
      </c>
      <c r="AG74" s="90" t="e">
        <f>'COGS-PRICE-MARGIN_CWS'!$B120*AG70</f>
        <v>#VALUE!</v>
      </c>
      <c r="AH74" s="90" t="e">
        <f>'COGS-PRICE-MARGIN_CWS'!$B120*AH70</f>
        <v>#VALUE!</v>
      </c>
      <c r="AI74" s="90" t="e">
        <f>'COGS-PRICE-MARGIN_CWS'!$B120*AI70</f>
        <v>#VALUE!</v>
      </c>
      <c r="AJ74" s="90" t="e">
        <f>'COGS-PRICE-MARGIN_CWS'!$B120*AJ70</f>
        <v>#VALUE!</v>
      </c>
      <c r="AK74" s="90" t="e">
        <f>'COGS-PRICE-MARGIN_CWS'!$B120*AK70</f>
        <v>#VALUE!</v>
      </c>
      <c r="AL74" s="90" t="e">
        <f>'COGS-PRICE-MARGIN_CWS'!$B120*AL70</f>
        <v>#VALUE!</v>
      </c>
      <c r="AM74" s="90" t="e">
        <f>'COGS-PRICE-MARGIN_CWS'!$B120*AM70</f>
        <v>#VALUE!</v>
      </c>
      <c r="AN74" s="90" t="e">
        <f>'COGS-PRICE-MARGIN_CWS'!$B120*AN70</f>
        <v>#VALUE!</v>
      </c>
      <c r="AO74" s="90">
        <f>'COGS-PRICE-MARGIN_CWS'!$B141*AO70</f>
        <v>0</v>
      </c>
      <c r="AP74" s="90">
        <f>'COGS-PRICE-MARGIN_CWS'!$B141*AP70</f>
        <v>0</v>
      </c>
      <c r="AQ74" s="90">
        <f>'COGS-PRICE-MARGIN_CWS'!$B141*AQ70</f>
        <v>0</v>
      </c>
      <c r="AR74" s="90">
        <f>'COGS-PRICE-MARGIN_CWS'!$B141*AR70</f>
        <v>0</v>
      </c>
      <c r="AS74" s="90">
        <f>'COGS-PRICE-MARGIN_CWS'!$B141*AS70</f>
        <v>0</v>
      </c>
      <c r="AT74" s="90">
        <f>'COGS-PRICE-MARGIN_CWS'!$B141*AT70</f>
        <v>0</v>
      </c>
      <c r="AU74" s="90">
        <f>'COGS-PRICE-MARGIN_CWS'!$B141*AU70</f>
        <v>0</v>
      </c>
      <c r="AV74" s="90">
        <f>'COGS-PRICE-MARGIN_CWS'!$B141*AV70</f>
        <v>0</v>
      </c>
      <c r="AW74" s="90">
        <f>'COGS-PRICE-MARGIN_CWS'!$B141*AW70</f>
        <v>0</v>
      </c>
      <c r="AX74" s="90">
        <f>'COGS-PRICE-MARGIN_CWS'!$B141*AX70</f>
        <v>0</v>
      </c>
      <c r="AY74" s="90">
        <f>'COGS-PRICE-MARGIN_CWS'!$B141*AY70</f>
        <v>0</v>
      </c>
      <c r="AZ74" s="90">
        <f>'COGS-PRICE-MARGIN_CWS'!$B141*AZ70</f>
        <v>0</v>
      </c>
      <c r="BA74" s="90">
        <f>'COGS-PRICE-MARGIN_CWS'!$B162*BA70</f>
        <v>0</v>
      </c>
      <c r="BB74" s="90">
        <f>'COGS-PRICE-MARGIN_CWS'!$B162*BB70</f>
        <v>0</v>
      </c>
      <c r="BC74" s="90">
        <f>'COGS-PRICE-MARGIN_CWS'!$B162*BC70</f>
        <v>0</v>
      </c>
      <c r="BD74" s="90">
        <f>'COGS-PRICE-MARGIN_CWS'!$B162*BD70</f>
        <v>0</v>
      </c>
      <c r="BE74" s="90">
        <f>'COGS-PRICE-MARGIN_CWS'!$B162*BE70</f>
        <v>0</v>
      </c>
      <c r="BF74" s="90">
        <f>'COGS-PRICE-MARGIN_CWS'!$B162*BF70</f>
        <v>0</v>
      </c>
      <c r="BG74" s="90">
        <f>'COGS-PRICE-MARGIN_CWS'!$B162*BG70</f>
        <v>0</v>
      </c>
      <c r="BH74" s="90">
        <f>'COGS-PRICE-MARGIN_CWS'!$B162*BH70</f>
        <v>0</v>
      </c>
      <c r="BI74" s="90">
        <f>'COGS-PRICE-MARGIN_CWS'!$B162*BI70</f>
        <v>0</v>
      </c>
      <c r="BJ74" s="90">
        <f>'COGS-PRICE-MARGIN_CWS'!$B162*BJ70</f>
        <v>0</v>
      </c>
      <c r="BK74" s="90">
        <f>'COGS-PRICE-MARGIN_CWS'!$B162*BK70</f>
        <v>0</v>
      </c>
      <c r="BL74" s="90">
        <f>'COGS-PRICE-MARGIN_CWS'!$B162*BL70</f>
        <v>0</v>
      </c>
      <c r="BM74" s="118" t="e">
        <f>SUM(E74:BL74)</f>
        <v>#VALUE!</v>
      </c>
    </row>
    <row r="75" spans="2:65" x14ac:dyDescent="0.15">
      <c r="B75" s="47" t="s">
        <v>347</v>
      </c>
      <c r="C75" s="47"/>
      <c r="E75" s="379">
        <f>'COGS-PRICE-MARGIN_CWS'!$C36</f>
        <v>0</v>
      </c>
      <c r="F75" s="379">
        <f>'COGS-PRICE-MARGIN_CWS'!$C36</f>
        <v>0</v>
      </c>
      <c r="G75" s="379">
        <f>'COGS-PRICE-MARGIN_CWS'!$C36</f>
        <v>0</v>
      </c>
      <c r="H75" s="379">
        <f>'COGS-PRICE-MARGIN_CWS'!$C36</f>
        <v>0</v>
      </c>
      <c r="I75" s="379">
        <f>'COGS-PRICE-MARGIN_CWS'!$C36</f>
        <v>0</v>
      </c>
      <c r="J75" s="379">
        <f>'COGS-PRICE-MARGIN_CWS'!$C36</f>
        <v>0</v>
      </c>
      <c r="K75" s="379">
        <f>'COGS-PRICE-MARGIN_CWS'!$C36</f>
        <v>0</v>
      </c>
      <c r="L75" s="379">
        <f>'COGS-PRICE-MARGIN_CWS'!$C36</f>
        <v>0</v>
      </c>
      <c r="M75" s="379">
        <f>'COGS-PRICE-MARGIN_CWS'!$C36</f>
        <v>0</v>
      </c>
      <c r="N75" s="379">
        <f>'COGS-PRICE-MARGIN_CWS'!$C36</f>
        <v>0</v>
      </c>
      <c r="O75" s="379">
        <f>'COGS-PRICE-MARGIN_CWS'!$C36</f>
        <v>0</v>
      </c>
      <c r="P75" s="379">
        <f>'COGS-PRICE-MARGIN_CWS'!$C36</f>
        <v>0</v>
      </c>
      <c r="Q75" s="98">
        <f>'COGS-PRICE-MARGIN_CWS'!$C99</f>
        <v>0</v>
      </c>
      <c r="R75" s="98">
        <f>'COGS-PRICE-MARGIN_CWS'!$C99</f>
        <v>0</v>
      </c>
      <c r="S75" s="98">
        <f>'COGS-PRICE-MARGIN_CWS'!$C99</f>
        <v>0</v>
      </c>
      <c r="T75" s="98">
        <f>'COGS-PRICE-MARGIN_CWS'!$C99</f>
        <v>0</v>
      </c>
      <c r="U75" s="98">
        <f>'COGS-PRICE-MARGIN_CWS'!$C99</f>
        <v>0</v>
      </c>
      <c r="V75" s="98">
        <f>'COGS-PRICE-MARGIN_CWS'!$C99</f>
        <v>0</v>
      </c>
      <c r="W75" s="98">
        <f>'COGS-PRICE-MARGIN_CWS'!$C99</f>
        <v>0</v>
      </c>
      <c r="X75" s="98">
        <f>'COGS-PRICE-MARGIN_CWS'!$C99</f>
        <v>0</v>
      </c>
      <c r="Y75" s="98">
        <f>'COGS-PRICE-MARGIN_CWS'!$C99</f>
        <v>0</v>
      </c>
      <c r="Z75" s="98">
        <f>'COGS-PRICE-MARGIN_CWS'!$C99</f>
        <v>0</v>
      </c>
      <c r="AA75" s="98">
        <f>'COGS-PRICE-MARGIN_CWS'!$C99</f>
        <v>0</v>
      </c>
      <c r="AB75" s="98">
        <f>'COGS-PRICE-MARGIN_CWS'!$C99</f>
        <v>0</v>
      </c>
      <c r="AC75" s="98">
        <f>'COGS-PRICE-MARGIN_CWS'!$C120</f>
        <v>0</v>
      </c>
      <c r="AD75" s="98">
        <f>'COGS-PRICE-MARGIN_CWS'!$C120</f>
        <v>0</v>
      </c>
      <c r="AE75" s="98">
        <f>'COGS-PRICE-MARGIN_CWS'!$C120</f>
        <v>0</v>
      </c>
      <c r="AF75" s="98">
        <f>'COGS-PRICE-MARGIN_CWS'!$C120</f>
        <v>0</v>
      </c>
      <c r="AG75" s="98">
        <f>'COGS-PRICE-MARGIN_CWS'!$C120</f>
        <v>0</v>
      </c>
      <c r="AH75" s="98">
        <f>'COGS-PRICE-MARGIN_CWS'!$C120</f>
        <v>0</v>
      </c>
      <c r="AI75" s="98">
        <f>'COGS-PRICE-MARGIN_CWS'!$C120</f>
        <v>0</v>
      </c>
      <c r="AJ75" s="98">
        <f>'COGS-PRICE-MARGIN_CWS'!$C120</f>
        <v>0</v>
      </c>
      <c r="AK75" s="98">
        <f>'COGS-PRICE-MARGIN_CWS'!$C120</f>
        <v>0</v>
      </c>
      <c r="AL75" s="98">
        <f>'COGS-PRICE-MARGIN_CWS'!$C120</f>
        <v>0</v>
      </c>
      <c r="AM75" s="98">
        <f>'COGS-PRICE-MARGIN_CWS'!$C120</f>
        <v>0</v>
      </c>
      <c r="AN75" s="98">
        <f>'COGS-PRICE-MARGIN_CWS'!$C120</f>
        <v>0</v>
      </c>
      <c r="AO75" s="98">
        <f>'COGS-PRICE-MARGIN_CWS'!$C141</f>
        <v>0</v>
      </c>
      <c r="AP75" s="98">
        <f>'COGS-PRICE-MARGIN_CWS'!$C141</f>
        <v>0</v>
      </c>
      <c r="AQ75" s="98">
        <f>'COGS-PRICE-MARGIN_CWS'!$C141</f>
        <v>0</v>
      </c>
      <c r="AR75" s="98">
        <f>'COGS-PRICE-MARGIN_CWS'!$C141</f>
        <v>0</v>
      </c>
      <c r="AS75" s="98">
        <f>'COGS-PRICE-MARGIN_CWS'!$C141</f>
        <v>0</v>
      </c>
      <c r="AT75" s="98">
        <f>'COGS-PRICE-MARGIN_CWS'!$C141</f>
        <v>0</v>
      </c>
      <c r="AU75" s="98">
        <f>'COGS-PRICE-MARGIN_CWS'!$C141</f>
        <v>0</v>
      </c>
      <c r="AV75" s="98">
        <f>'COGS-PRICE-MARGIN_CWS'!$C141</f>
        <v>0</v>
      </c>
      <c r="AW75" s="98">
        <f>'COGS-PRICE-MARGIN_CWS'!$C141</f>
        <v>0</v>
      </c>
      <c r="AX75" s="98">
        <f>'COGS-PRICE-MARGIN_CWS'!$C141</f>
        <v>0</v>
      </c>
      <c r="AY75" s="98">
        <f>'COGS-PRICE-MARGIN_CWS'!$C141</f>
        <v>0</v>
      </c>
      <c r="AZ75" s="98">
        <f>'COGS-PRICE-MARGIN_CWS'!$C141</f>
        <v>0</v>
      </c>
      <c r="BA75" s="98">
        <f>'COGS-PRICE-MARGIN_CWS'!$C162</f>
        <v>0</v>
      </c>
      <c r="BB75" s="98">
        <f>'COGS-PRICE-MARGIN_CWS'!$C162</f>
        <v>0</v>
      </c>
      <c r="BC75" s="98">
        <f>'COGS-PRICE-MARGIN_CWS'!$C162</f>
        <v>0</v>
      </c>
      <c r="BD75" s="98">
        <f>'COGS-PRICE-MARGIN_CWS'!$C162</f>
        <v>0</v>
      </c>
      <c r="BE75" s="98">
        <f>'COGS-PRICE-MARGIN_CWS'!$C162</f>
        <v>0</v>
      </c>
      <c r="BF75" s="98">
        <f>'COGS-PRICE-MARGIN_CWS'!$C162</f>
        <v>0</v>
      </c>
      <c r="BG75" s="98">
        <f>'COGS-PRICE-MARGIN_CWS'!$C162</f>
        <v>0</v>
      </c>
      <c r="BH75" s="98">
        <f>'COGS-PRICE-MARGIN_CWS'!$C162</f>
        <v>0</v>
      </c>
      <c r="BI75" s="98">
        <f>'COGS-PRICE-MARGIN_CWS'!$C162</f>
        <v>0</v>
      </c>
      <c r="BJ75" s="98">
        <f>'COGS-PRICE-MARGIN_CWS'!$C162</f>
        <v>0</v>
      </c>
      <c r="BK75" s="98">
        <f>'COGS-PRICE-MARGIN_CWS'!$C162</f>
        <v>0</v>
      </c>
      <c r="BL75" s="98">
        <f>'COGS-PRICE-MARGIN_CWS'!$C162</f>
        <v>0</v>
      </c>
    </row>
    <row r="76" spans="2:65" x14ac:dyDescent="0.15">
      <c r="B76" s="47" t="str">
        <f>B74 &amp; " Ingreso"</f>
        <v>Servicio Ingreso</v>
      </c>
      <c r="C76" s="47"/>
      <c r="E76" s="378">
        <f t="shared" ref="E76:BL76" si="23">E74*(1-E75)</f>
        <v>0</v>
      </c>
      <c r="F76" s="378">
        <f t="shared" si="23"/>
        <v>0</v>
      </c>
      <c r="G76" s="378">
        <f t="shared" si="23"/>
        <v>0</v>
      </c>
      <c r="H76" s="378">
        <f t="shared" si="23"/>
        <v>0</v>
      </c>
      <c r="I76" s="378">
        <f t="shared" si="23"/>
        <v>0</v>
      </c>
      <c r="J76" s="378">
        <f t="shared" si="23"/>
        <v>0</v>
      </c>
      <c r="K76" s="378">
        <f t="shared" si="23"/>
        <v>0</v>
      </c>
      <c r="L76" s="378">
        <f t="shared" si="23"/>
        <v>0</v>
      </c>
      <c r="M76" s="378">
        <f t="shared" si="23"/>
        <v>0</v>
      </c>
      <c r="N76" s="378">
        <f t="shared" si="23"/>
        <v>0</v>
      </c>
      <c r="O76" s="378">
        <f t="shared" si="23"/>
        <v>0</v>
      </c>
      <c r="P76" s="378">
        <f t="shared" si="23"/>
        <v>0</v>
      </c>
      <c r="Q76" s="90" t="e">
        <f t="shared" si="23"/>
        <v>#VALUE!</v>
      </c>
      <c r="R76" s="90" t="e">
        <f t="shared" si="23"/>
        <v>#VALUE!</v>
      </c>
      <c r="S76" s="90" t="e">
        <f t="shared" si="23"/>
        <v>#VALUE!</v>
      </c>
      <c r="T76" s="90" t="e">
        <f t="shared" si="23"/>
        <v>#VALUE!</v>
      </c>
      <c r="U76" s="90" t="e">
        <f t="shared" si="23"/>
        <v>#VALUE!</v>
      </c>
      <c r="V76" s="90" t="e">
        <f t="shared" si="23"/>
        <v>#VALUE!</v>
      </c>
      <c r="W76" s="90" t="e">
        <f t="shared" si="23"/>
        <v>#VALUE!</v>
      </c>
      <c r="X76" s="90" t="e">
        <f t="shared" si="23"/>
        <v>#VALUE!</v>
      </c>
      <c r="Y76" s="90" t="e">
        <f t="shared" si="23"/>
        <v>#VALUE!</v>
      </c>
      <c r="Z76" s="90" t="e">
        <f t="shared" si="23"/>
        <v>#VALUE!</v>
      </c>
      <c r="AA76" s="90" t="e">
        <f t="shared" si="23"/>
        <v>#VALUE!</v>
      </c>
      <c r="AB76" s="90" t="e">
        <f t="shared" si="23"/>
        <v>#VALUE!</v>
      </c>
      <c r="AC76" s="90" t="e">
        <f t="shared" si="23"/>
        <v>#VALUE!</v>
      </c>
      <c r="AD76" s="90" t="e">
        <f t="shared" si="23"/>
        <v>#VALUE!</v>
      </c>
      <c r="AE76" s="90" t="e">
        <f t="shared" si="23"/>
        <v>#VALUE!</v>
      </c>
      <c r="AF76" s="90" t="e">
        <f t="shared" si="23"/>
        <v>#VALUE!</v>
      </c>
      <c r="AG76" s="90" t="e">
        <f t="shared" si="23"/>
        <v>#VALUE!</v>
      </c>
      <c r="AH76" s="90" t="e">
        <f t="shared" si="23"/>
        <v>#VALUE!</v>
      </c>
      <c r="AI76" s="90" t="e">
        <f t="shared" si="23"/>
        <v>#VALUE!</v>
      </c>
      <c r="AJ76" s="90" t="e">
        <f t="shared" si="23"/>
        <v>#VALUE!</v>
      </c>
      <c r="AK76" s="90" t="e">
        <f t="shared" si="23"/>
        <v>#VALUE!</v>
      </c>
      <c r="AL76" s="90" t="e">
        <f t="shared" si="23"/>
        <v>#VALUE!</v>
      </c>
      <c r="AM76" s="90" t="e">
        <f t="shared" si="23"/>
        <v>#VALUE!</v>
      </c>
      <c r="AN76" s="90" t="e">
        <f t="shared" si="23"/>
        <v>#VALUE!</v>
      </c>
      <c r="AO76" s="90">
        <f t="shared" si="23"/>
        <v>0</v>
      </c>
      <c r="AP76" s="90">
        <f t="shared" si="23"/>
        <v>0</v>
      </c>
      <c r="AQ76" s="90">
        <f t="shared" si="23"/>
        <v>0</v>
      </c>
      <c r="AR76" s="90">
        <f t="shared" si="23"/>
        <v>0</v>
      </c>
      <c r="AS76" s="90">
        <f t="shared" si="23"/>
        <v>0</v>
      </c>
      <c r="AT76" s="90">
        <f t="shared" si="23"/>
        <v>0</v>
      </c>
      <c r="AU76" s="90">
        <f t="shared" si="23"/>
        <v>0</v>
      </c>
      <c r="AV76" s="90">
        <f t="shared" si="23"/>
        <v>0</v>
      </c>
      <c r="AW76" s="90">
        <f t="shared" si="23"/>
        <v>0</v>
      </c>
      <c r="AX76" s="90">
        <f t="shared" si="23"/>
        <v>0</v>
      </c>
      <c r="AY76" s="90">
        <f t="shared" si="23"/>
        <v>0</v>
      </c>
      <c r="AZ76" s="90">
        <f t="shared" si="23"/>
        <v>0</v>
      </c>
      <c r="BA76" s="90">
        <f t="shared" si="23"/>
        <v>0</v>
      </c>
      <c r="BB76" s="90">
        <f t="shared" si="23"/>
        <v>0</v>
      </c>
      <c r="BC76" s="90">
        <f t="shared" si="23"/>
        <v>0</v>
      </c>
      <c r="BD76" s="90">
        <f t="shared" si="23"/>
        <v>0</v>
      </c>
      <c r="BE76" s="90">
        <f t="shared" si="23"/>
        <v>0</v>
      </c>
      <c r="BF76" s="90">
        <f t="shared" si="23"/>
        <v>0</v>
      </c>
      <c r="BG76" s="90">
        <f t="shared" si="23"/>
        <v>0</v>
      </c>
      <c r="BH76" s="90">
        <f t="shared" si="23"/>
        <v>0</v>
      </c>
      <c r="BI76" s="90">
        <f t="shared" si="23"/>
        <v>0</v>
      </c>
      <c r="BJ76" s="90">
        <f t="shared" si="23"/>
        <v>0</v>
      </c>
      <c r="BK76" s="90">
        <f t="shared" si="23"/>
        <v>0</v>
      </c>
      <c r="BL76" s="90">
        <f t="shared" si="23"/>
        <v>0</v>
      </c>
      <c r="BM76" s="118" t="e">
        <f>SUM(E76:BL76)</f>
        <v>#VALUE!</v>
      </c>
    </row>
    <row r="77" spans="2:65" x14ac:dyDescent="0.15">
      <c r="B77" s="47" t="s">
        <v>365</v>
      </c>
      <c r="C77" s="47"/>
      <c r="E77" s="378">
        <f>'REV-REC-MAINT_CWS'!F105</f>
        <v>0</v>
      </c>
      <c r="F77" s="378">
        <f>'REV-REC-MAINT_CWS'!G105</f>
        <v>0</v>
      </c>
      <c r="G77" s="378">
        <f>'REV-REC-MAINT_CWS'!H105</f>
        <v>0</v>
      </c>
      <c r="H77" s="378">
        <f>'REV-REC-MAINT_CWS'!I105</f>
        <v>0</v>
      </c>
      <c r="I77" s="378">
        <f>'REV-REC-MAINT_CWS'!J105</f>
        <v>0</v>
      </c>
      <c r="J77" s="378">
        <f>'REV-REC-MAINT_CWS'!K105</f>
        <v>0</v>
      </c>
      <c r="K77" s="378">
        <f>'REV-REC-MAINT_CWS'!L105</f>
        <v>0</v>
      </c>
      <c r="L77" s="378">
        <f>'REV-REC-MAINT_CWS'!M105</f>
        <v>0</v>
      </c>
      <c r="M77" s="378">
        <f>'REV-REC-MAINT_CWS'!N105</f>
        <v>0</v>
      </c>
      <c r="N77" s="378">
        <f>'REV-REC-MAINT_CWS'!O105</f>
        <v>0</v>
      </c>
      <c r="O77" s="378">
        <f>'REV-REC-MAINT_CWS'!P105</f>
        <v>0</v>
      </c>
      <c r="P77" s="378">
        <f>'REV-REC-MAINT_CWS'!Q105</f>
        <v>0</v>
      </c>
      <c r="Q77" s="90">
        <f>'REV-REC-MAINT_CWS'!R105</f>
        <v>0</v>
      </c>
      <c r="R77" s="90">
        <f>'REV-REC-MAINT_CWS'!S105</f>
        <v>0</v>
      </c>
      <c r="S77" s="90">
        <f>'REV-REC-MAINT_CWS'!T105</f>
        <v>0</v>
      </c>
      <c r="T77" s="90">
        <f>'REV-REC-MAINT_CWS'!U105</f>
        <v>0</v>
      </c>
      <c r="U77" s="90">
        <f>'REV-REC-MAINT_CWS'!V105</f>
        <v>0</v>
      </c>
      <c r="V77" s="90">
        <f>'REV-REC-MAINT_CWS'!W105</f>
        <v>0</v>
      </c>
      <c r="W77" s="90">
        <f>'REV-REC-MAINT_CWS'!X105</f>
        <v>0</v>
      </c>
      <c r="X77" s="90">
        <f>'REV-REC-MAINT_CWS'!Y105</f>
        <v>0</v>
      </c>
      <c r="Y77" s="90">
        <f>'REV-REC-MAINT_CWS'!Z105</f>
        <v>0</v>
      </c>
      <c r="Z77" s="90">
        <f>'REV-REC-MAINT_CWS'!AA105</f>
        <v>0</v>
      </c>
      <c r="AA77" s="90">
        <f>'REV-REC-MAINT_CWS'!AB105</f>
        <v>0</v>
      </c>
      <c r="AB77" s="90">
        <f>'REV-REC-MAINT_CWS'!AC105</f>
        <v>0</v>
      </c>
      <c r="AC77" s="90">
        <f>'REV-REC-MAINT_CWS'!AD105</f>
        <v>0</v>
      </c>
      <c r="AD77" s="90">
        <f>'REV-REC-MAINT_CWS'!AE105</f>
        <v>0</v>
      </c>
      <c r="AE77" s="90">
        <f>'REV-REC-MAINT_CWS'!AF105</f>
        <v>32</v>
      </c>
      <c r="AF77" s="90">
        <f>'REV-REC-MAINT_CWS'!AG105</f>
        <v>0</v>
      </c>
      <c r="AG77" s="90">
        <f>'REV-REC-MAINT_CWS'!AH105</f>
        <v>0</v>
      </c>
      <c r="AH77" s="90">
        <f>'REV-REC-MAINT_CWS'!AI105</f>
        <v>0</v>
      </c>
      <c r="AI77" s="90">
        <f>'REV-REC-MAINT_CWS'!AJ105</f>
        <v>0</v>
      </c>
      <c r="AJ77" s="90">
        <f>'REV-REC-MAINT_CWS'!AK105</f>
        <v>0</v>
      </c>
      <c r="AK77" s="90">
        <f>'REV-REC-MAINT_CWS'!AL105</f>
        <v>0</v>
      </c>
      <c r="AL77" s="90">
        <f>'REV-REC-MAINT_CWS'!AM105</f>
        <v>0</v>
      </c>
      <c r="AM77" s="90">
        <f>'REV-REC-MAINT_CWS'!AN105</f>
        <v>0</v>
      </c>
      <c r="AN77" s="90">
        <f>'REV-REC-MAINT_CWS'!AO105</f>
        <v>0</v>
      </c>
      <c r="AO77" s="90">
        <f>'REV-REC-MAINT_CWS'!AP105</f>
        <v>0</v>
      </c>
      <c r="AP77" s="90">
        <f>'REV-REC-MAINT_CWS'!AQ105</f>
        <v>0</v>
      </c>
      <c r="AQ77" s="90">
        <f>'REV-REC-MAINT_CWS'!AR105</f>
        <v>32</v>
      </c>
      <c r="AR77" s="90">
        <f>'REV-REC-MAINT_CWS'!AS105</f>
        <v>0</v>
      </c>
      <c r="AS77" s="90">
        <f>'REV-REC-MAINT_CWS'!AT105</f>
        <v>0</v>
      </c>
      <c r="AT77" s="90">
        <f>'REV-REC-MAINT_CWS'!AU105</f>
        <v>0</v>
      </c>
      <c r="AU77" s="90">
        <f>'REV-REC-MAINT_CWS'!AV105</f>
        <v>0</v>
      </c>
      <c r="AV77" s="90">
        <f>'REV-REC-MAINT_CWS'!AW105</f>
        <v>0</v>
      </c>
      <c r="AW77" s="90">
        <f>'REV-REC-MAINT_CWS'!AX105</f>
        <v>0</v>
      </c>
      <c r="AX77" s="90">
        <f>'REV-REC-MAINT_CWS'!AY105</f>
        <v>0</v>
      </c>
      <c r="AY77" s="90">
        <f>'REV-REC-MAINT_CWS'!AZ105</f>
        <v>0</v>
      </c>
      <c r="AZ77" s="90">
        <f>'REV-REC-MAINT_CWS'!BA105</f>
        <v>0</v>
      </c>
      <c r="BA77" s="90">
        <f>'REV-REC-MAINT_CWS'!BB105</f>
        <v>0</v>
      </c>
      <c r="BB77" s="90">
        <f>'REV-REC-MAINT_CWS'!BC105</f>
        <v>0</v>
      </c>
      <c r="BC77" s="90">
        <f>'REV-REC-MAINT_CWS'!BD105</f>
        <v>32</v>
      </c>
      <c r="BD77" s="90">
        <f>'REV-REC-MAINT_CWS'!BE105</f>
        <v>0</v>
      </c>
      <c r="BE77" s="90">
        <f>'REV-REC-MAINT_CWS'!BF105</f>
        <v>0</v>
      </c>
      <c r="BF77" s="90">
        <f>'REV-REC-MAINT_CWS'!BG105</f>
        <v>0</v>
      </c>
      <c r="BG77" s="90">
        <f>'REV-REC-MAINT_CWS'!BH105</f>
        <v>0</v>
      </c>
      <c r="BH77" s="90">
        <f>'REV-REC-MAINT_CWS'!BI105</f>
        <v>0</v>
      </c>
      <c r="BI77" s="90">
        <f>'REV-REC-MAINT_CWS'!BJ105</f>
        <v>0</v>
      </c>
      <c r="BJ77" s="90">
        <f>'REV-REC-MAINT_CWS'!BK105</f>
        <v>0</v>
      </c>
      <c r="BK77" s="90">
        <f>'REV-REC-MAINT_CWS'!BL105</f>
        <v>0</v>
      </c>
      <c r="BL77" s="90">
        <f>'REV-REC-MAINT_CWS'!BM105</f>
        <v>0</v>
      </c>
      <c r="BM77" s="118">
        <f>SUM(E77:BL77)</f>
        <v>96</v>
      </c>
    </row>
    <row r="79" spans="2:65" x14ac:dyDescent="0.15">
      <c r="B79" s="16" t="str">
        <f>B71</f>
        <v>Domicilio Services Units</v>
      </c>
    </row>
    <row r="80" spans="2:65" x14ac:dyDescent="0.15">
      <c r="B80" s="47" t="str">
        <f>'COGS-PRICE-MARGIN_CWS'!A44</f>
        <v>Envío</v>
      </c>
      <c r="E80" s="90">
        <f>'COGS-PRICE-MARGIN_CWS'!$B48*E71</f>
        <v>0</v>
      </c>
      <c r="F80" s="90">
        <f>'COGS-PRICE-MARGIN_CWS'!$B48*F71</f>
        <v>0</v>
      </c>
      <c r="G80" s="90">
        <f>'COGS-PRICE-MARGIN_CWS'!$B48*G71</f>
        <v>0</v>
      </c>
      <c r="H80" s="90">
        <f>'COGS-PRICE-MARGIN_CWS'!$B48*H71</f>
        <v>5000</v>
      </c>
      <c r="I80" s="90">
        <f>'COGS-PRICE-MARGIN_CWS'!$B48*I71</f>
        <v>7500</v>
      </c>
      <c r="J80" s="90">
        <f>'COGS-PRICE-MARGIN_CWS'!$B48*J71</f>
        <v>7500</v>
      </c>
      <c r="K80" s="90">
        <f>'COGS-PRICE-MARGIN_CWS'!$B48*K71</f>
        <v>5000</v>
      </c>
      <c r="L80" s="90">
        <f>'COGS-PRICE-MARGIN_CWS'!$B48*L71</f>
        <v>7500</v>
      </c>
      <c r="M80" s="90">
        <f>'COGS-PRICE-MARGIN_CWS'!$B48*M71</f>
        <v>5000</v>
      </c>
      <c r="N80" s="90">
        <f>'COGS-PRICE-MARGIN_CWS'!$B48*N71</f>
        <v>5000</v>
      </c>
      <c r="O80" s="90">
        <f>'COGS-PRICE-MARGIN_CWS'!$B48*O71</f>
        <v>5000</v>
      </c>
      <c r="P80" s="90">
        <f>'COGS-PRICE-MARGIN_CWS'!$B48*P71</f>
        <v>2500</v>
      </c>
      <c r="Q80" s="90">
        <f>'COGS-PRICE-MARGIN_CWS'!$B105*Q71</f>
        <v>0</v>
      </c>
      <c r="R80" s="90">
        <f>'COGS-PRICE-MARGIN_CWS'!$B105*R71</f>
        <v>0</v>
      </c>
      <c r="S80" s="90">
        <f>'COGS-PRICE-MARGIN_CWS'!$B105*S71</f>
        <v>0</v>
      </c>
      <c r="T80" s="90">
        <f>'COGS-PRICE-MARGIN_CWS'!$B105*T71</f>
        <v>0</v>
      </c>
      <c r="U80" s="90">
        <f>'COGS-PRICE-MARGIN_CWS'!$B105*U71</f>
        <v>0</v>
      </c>
      <c r="V80" s="90">
        <f>'COGS-PRICE-MARGIN_CWS'!$B105*V71</f>
        <v>0</v>
      </c>
      <c r="W80" s="90">
        <f>'COGS-PRICE-MARGIN_CWS'!$B105*W71</f>
        <v>0</v>
      </c>
      <c r="X80" s="90">
        <f>'COGS-PRICE-MARGIN_CWS'!$B105*X71</f>
        <v>0</v>
      </c>
      <c r="Y80" s="90">
        <f>'COGS-PRICE-MARGIN_CWS'!$B105*Y71</f>
        <v>0</v>
      </c>
      <c r="Z80" s="90">
        <f>'COGS-PRICE-MARGIN_CWS'!$B105*Z71</f>
        <v>0</v>
      </c>
      <c r="AA80" s="90">
        <f>'COGS-PRICE-MARGIN_CWS'!$B105*AA71</f>
        <v>0</v>
      </c>
      <c r="AB80" s="90">
        <f>'COGS-PRICE-MARGIN_CWS'!$B105*AB71</f>
        <v>0</v>
      </c>
      <c r="AC80" s="90">
        <f>'COGS-PRICE-MARGIN_CWS'!$B126*AC71</f>
        <v>0</v>
      </c>
      <c r="AD80" s="90">
        <f>'COGS-PRICE-MARGIN_CWS'!$B126*AD71</f>
        <v>0</v>
      </c>
      <c r="AE80" s="90">
        <f>'COGS-PRICE-MARGIN_CWS'!$B126*AE71</f>
        <v>0</v>
      </c>
      <c r="AF80" s="90">
        <f>'COGS-PRICE-MARGIN_CWS'!$B126*AF71</f>
        <v>0</v>
      </c>
      <c r="AG80" s="90">
        <f>'COGS-PRICE-MARGIN_CWS'!$B126*AG71</f>
        <v>0</v>
      </c>
      <c r="AH80" s="90">
        <f>'COGS-PRICE-MARGIN_CWS'!$B126*AH71</f>
        <v>0</v>
      </c>
      <c r="AI80" s="90">
        <f>'COGS-PRICE-MARGIN_CWS'!$B126*AI71</f>
        <v>0</v>
      </c>
      <c r="AJ80" s="90">
        <f>'COGS-PRICE-MARGIN_CWS'!$B126*AJ71</f>
        <v>0</v>
      </c>
      <c r="AK80" s="90">
        <f>'COGS-PRICE-MARGIN_CWS'!$B126*AK71</f>
        <v>0</v>
      </c>
      <c r="AL80" s="90">
        <f>'COGS-PRICE-MARGIN_CWS'!$B126*AL71</f>
        <v>0</v>
      </c>
      <c r="AM80" s="90">
        <f>'COGS-PRICE-MARGIN_CWS'!$B126*AM71</f>
        <v>0</v>
      </c>
      <c r="AN80" s="90">
        <f>'COGS-PRICE-MARGIN_CWS'!$B126*AN71</f>
        <v>0</v>
      </c>
      <c r="AO80" s="90">
        <f>'COGS-PRICE-MARGIN_CWS'!$B147*AO71</f>
        <v>0</v>
      </c>
      <c r="AP80" s="90">
        <f>'COGS-PRICE-MARGIN_CWS'!$B147*AP71</f>
        <v>0</v>
      </c>
      <c r="AQ80" s="90">
        <f>'COGS-PRICE-MARGIN_CWS'!$B147*AQ71</f>
        <v>0</v>
      </c>
      <c r="AR80" s="90">
        <f>'COGS-PRICE-MARGIN_CWS'!$B147*AR71</f>
        <v>0</v>
      </c>
      <c r="AS80" s="90">
        <f>'COGS-PRICE-MARGIN_CWS'!$B147*AS71</f>
        <v>0</v>
      </c>
      <c r="AT80" s="90">
        <f>'COGS-PRICE-MARGIN_CWS'!$B147*AT71</f>
        <v>0</v>
      </c>
      <c r="AU80" s="90">
        <f>'COGS-PRICE-MARGIN_CWS'!$B147*AU71</f>
        <v>0</v>
      </c>
      <c r="AV80" s="90">
        <f>'COGS-PRICE-MARGIN_CWS'!$B147*AV71</f>
        <v>0</v>
      </c>
      <c r="AW80" s="90">
        <f>'COGS-PRICE-MARGIN_CWS'!$B147*AW71</f>
        <v>0</v>
      </c>
      <c r="AX80" s="90">
        <f>'COGS-PRICE-MARGIN_CWS'!$B147*AX71</f>
        <v>0</v>
      </c>
      <c r="AY80" s="90">
        <f>'COGS-PRICE-MARGIN_CWS'!$B147*AY71</f>
        <v>0</v>
      </c>
      <c r="AZ80" s="90">
        <f>'COGS-PRICE-MARGIN_CWS'!$B147*AZ71</f>
        <v>0</v>
      </c>
      <c r="BA80" s="90">
        <f>'COGS-PRICE-MARGIN_CWS'!$B168*BA71</f>
        <v>0</v>
      </c>
      <c r="BB80" s="90">
        <f>'COGS-PRICE-MARGIN_CWS'!$B168*BB71</f>
        <v>0</v>
      </c>
      <c r="BC80" s="90">
        <f>'COGS-PRICE-MARGIN_CWS'!$B168*BC71</f>
        <v>0</v>
      </c>
      <c r="BD80" s="90">
        <f>'COGS-PRICE-MARGIN_CWS'!$B168*BD71</f>
        <v>0</v>
      </c>
      <c r="BE80" s="90">
        <f>'COGS-PRICE-MARGIN_CWS'!$B168*BE71</f>
        <v>0</v>
      </c>
      <c r="BF80" s="90">
        <f>'COGS-PRICE-MARGIN_CWS'!$B168*BF71</f>
        <v>0</v>
      </c>
      <c r="BG80" s="90">
        <f>'COGS-PRICE-MARGIN_CWS'!$B168*BG71</f>
        <v>0</v>
      </c>
      <c r="BH80" s="90">
        <f>'COGS-PRICE-MARGIN_CWS'!$B168*BH71</f>
        <v>0</v>
      </c>
      <c r="BI80" s="90">
        <f>'COGS-PRICE-MARGIN_CWS'!$B168*BI71</f>
        <v>0</v>
      </c>
      <c r="BJ80" s="90">
        <f>'COGS-PRICE-MARGIN_CWS'!$B168*BJ71</f>
        <v>0</v>
      </c>
      <c r="BK80" s="90">
        <f>'COGS-PRICE-MARGIN_CWS'!$B168*BK71</f>
        <v>0</v>
      </c>
      <c r="BL80" s="90">
        <f>'COGS-PRICE-MARGIN_CWS'!$B168*BL71</f>
        <v>0</v>
      </c>
      <c r="BM80" s="118">
        <f>SUM(E80:BL80)</f>
        <v>50000</v>
      </c>
    </row>
    <row r="81" spans="2:66" x14ac:dyDescent="0.15">
      <c r="B81" s="47" t="s">
        <v>364</v>
      </c>
      <c r="E81" s="12">
        <f>'REV-REC-MAINT_CWS'!F178</f>
        <v>0</v>
      </c>
      <c r="F81" s="12">
        <f>'REV-REC-MAINT_CWS'!G178</f>
        <v>0</v>
      </c>
      <c r="G81" s="12">
        <f>'REV-REC-MAINT_CWS'!H178</f>
        <v>0</v>
      </c>
      <c r="H81" s="12">
        <f>'REV-REC-MAINT_CWS'!I178</f>
        <v>0</v>
      </c>
      <c r="I81" s="12">
        <f>'REV-REC-MAINT_CWS'!J178</f>
        <v>0</v>
      </c>
      <c r="J81" s="12">
        <f>'REV-REC-MAINT_CWS'!K178</f>
        <v>0</v>
      </c>
      <c r="K81" s="12">
        <f>'REV-REC-MAINT_CWS'!L178</f>
        <v>0</v>
      </c>
      <c r="L81" s="12">
        <f>'REV-REC-MAINT_CWS'!M178</f>
        <v>0</v>
      </c>
      <c r="M81" s="12">
        <f>'REV-REC-MAINT_CWS'!N178</f>
        <v>0</v>
      </c>
      <c r="N81" s="12">
        <f>'REV-REC-MAINT_CWS'!O178</f>
        <v>0</v>
      </c>
      <c r="O81" s="12">
        <f>'REV-REC-MAINT_CWS'!P178</f>
        <v>0</v>
      </c>
      <c r="P81" s="12">
        <f>'REV-REC-MAINT_CWS'!Q178</f>
        <v>0</v>
      </c>
      <c r="Q81" s="12">
        <f>'REV-REC-MAINT_CWS'!R178</f>
        <v>0</v>
      </c>
      <c r="R81" s="12">
        <f>'REV-REC-MAINT_CWS'!S178</f>
        <v>0</v>
      </c>
      <c r="S81" s="12">
        <f>'REV-REC-MAINT_CWS'!T178</f>
        <v>0</v>
      </c>
      <c r="T81" s="12">
        <f>'REV-REC-MAINT_CWS'!U178</f>
        <v>0</v>
      </c>
      <c r="U81" s="12">
        <f>'REV-REC-MAINT_CWS'!V178</f>
        <v>0</v>
      </c>
      <c r="V81" s="12">
        <f>'REV-REC-MAINT_CWS'!W178</f>
        <v>0</v>
      </c>
      <c r="W81" s="12">
        <f>'REV-REC-MAINT_CWS'!X178</f>
        <v>0</v>
      </c>
      <c r="X81" s="12">
        <f>'REV-REC-MAINT_CWS'!Y178</f>
        <v>0</v>
      </c>
      <c r="Y81" s="12">
        <f>'REV-REC-MAINT_CWS'!Z178</f>
        <v>0</v>
      </c>
      <c r="Z81" s="12">
        <f>'REV-REC-MAINT_CWS'!AA178</f>
        <v>0</v>
      </c>
      <c r="AA81" s="12">
        <f>'REV-REC-MAINT_CWS'!AB178</f>
        <v>0</v>
      </c>
      <c r="AB81" s="12">
        <f>'REV-REC-MAINT_CWS'!AC178</f>
        <v>0</v>
      </c>
      <c r="AC81" s="12">
        <f>'REV-REC-MAINT_CWS'!AD178</f>
        <v>0</v>
      </c>
      <c r="AD81" s="12">
        <f>'REV-REC-MAINT_CWS'!AE178</f>
        <v>0</v>
      </c>
      <c r="AE81" s="12">
        <f>'REV-REC-MAINT_CWS'!AF178</f>
        <v>0</v>
      </c>
      <c r="AF81" s="12">
        <f>'REV-REC-MAINT_CWS'!AG178</f>
        <v>0</v>
      </c>
      <c r="AG81" s="12">
        <f>'REV-REC-MAINT_CWS'!AH178</f>
        <v>0</v>
      </c>
      <c r="AH81" s="12">
        <f>'REV-REC-MAINT_CWS'!AI178</f>
        <v>0</v>
      </c>
      <c r="AI81" s="12">
        <f>'REV-REC-MAINT_CWS'!AJ178</f>
        <v>0</v>
      </c>
      <c r="AJ81" s="12">
        <f>'REV-REC-MAINT_CWS'!AK178</f>
        <v>0</v>
      </c>
      <c r="AK81" s="12">
        <f>'REV-REC-MAINT_CWS'!AL178</f>
        <v>0</v>
      </c>
      <c r="AL81" s="12">
        <f>'REV-REC-MAINT_CWS'!AM178</f>
        <v>0</v>
      </c>
      <c r="AM81" s="12">
        <f>'REV-REC-MAINT_CWS'!AN178</f>
        <v>0</v>
      </c>
      <c r="AN81" s="12">
        <f>'REV-REC-MAINT_CWS'!AO178</f>
        <v>0</v>
      </c>
      <c r="AO81" s="12">
        <f>'REV-REC-MAINT_CWS'!AP178</f>
        <v>0</v>
      </c>
      <c r="AP81" s="12">
        <f>'REV-REC-MAINT_CWS'!AQ178</f>
        <v>0</v>
      </c>
      <c r="AQ81" s="12">
        <f>'REV-REC-MAINT_CWS'!AR178</f>
        <v>0</v>
      </c>
      <c r="AR81" s="12">
        <f>'REV-REC-MAINT_CWS'!AS178</f>
        <v>0</v>
      </c>
      <c r="AS81" s="12">
        <f>'REV-REC-MAINT_CWS'!AT178</f>
        <v>0</v>
      </c>
      <c r="AT81" s="12">
        <f>'REV-REC-MAINT_CWS'!AU178</f>
        <v>0</v>
      </c>
      <c r="AU81" s="12">
        <f>'REV-REC-MAINT_CWS'!AV178</f>
        <v>0</v>
      </c>
      <c r="AV81" s="12">
        <f>'REV-REC-MAINT_CWS'!AW178</f>
        <v>0</v>
      </c>
      <c r="AW81" s="12">
        <f>'REV-REC-MAINT_CWS'!AX178</f>
        <v>0</v>
      </c>
      <c r="AX81" s="12">
        <f>'REV-REC-MAINT_CWS'!AY178</f>
        <v>0</v>
      </c>
      <c r="AY81" s="12">
        <f>'REV-REC-MAINT_CWS'!AZ178</f>
        <v>0</v>
      </c>
      <c r="AZ81" s="12">
        <f>'REV-REC-MAINT_CWS'!BA178</f>
        <v>0</v>
      </c>
      <c r="BA81" s="12">
        <f>'REV-REC-MAINT_CWS'!BB178</f>
        <v>0</v>
      </c>
      <c r="BB81" s="12">
        <f>'REV-REC-MAINT_CWS'!BC178</f>
        <v>0</v>
      </c>
      <c r="BC81" s="12">
        <f>'REV-REC-MAINT_CWS'!BD178</f>
        <v>0</v>
      </c>
      <c r="BD81" s="12">
        <f>'REV-REC-MAINT_CWS'!BE178</f>
        <v>0</v>
      </c>
      <c r="BE81" s="12">
        <f>'REV-REC-MAINT_CWS'!BF178</f>
        <v>0</v>
      </c>
      <c r="BF81" s="12">
        <f>'REV-REC-MAINT_CWS'!BG178</f>
        <v>0</v>
      </c>
      <c r="BG81" s="12">
        <f>'REV-REC-MAINT_CWS'!BH178</f>
        <v>0</v>
      </c>
      <c r="BH81" s="12">
        <f>'REV-REC-MAINT_CWS'!BI178</f>
        <v>0</v>
      </c>
      <c r="BI81" s="12">
        <f>'REV-REC-MAINT_CWS'!BJ178</f>
        <v>0</v>
      </c>
      <c r="BJ81" s="12">
        <f>'REV-REC-MAINT_CWS'!BK178</f>
        <v>0</v>
      </c>
      <c r="BK81" s="12">
        <f>'REV-REC-MAINT_CWS'!BL178</f>
        <v>0</v>
      </c>
      <c r="BL81" s="12">
        <f>'REV-REC-MAINT_CWS'!BM178</f>
        <v>0</v>
      </c>
      <c r="BM81" s="118">
        <f>SUM(E81:BL81)</f>
        <v>0</v>
      </c>
    </row>
    <row r="82" spans="2:66" x14ac:dyDescent="0.15">
      <c r="B82" s="47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</row>
    <row r="83" spans="2:66" x14ac:dyDescent="0.15">
      <c r="B83" s="14" t="s">
        <v>371</v>
      </c>
      <c r="E83" s="97">
        <f>E45+E44+E41+E40+E17+E53+E76+E77+E80+E81</f>
        <v>0</v>
      </c>
      <c r="F83" s="97">
        <f t="shared" ref="F83:BL83" si="24">F45+F44+F41+F40+F17+F53+F76+F77+F80+F81</f>
        <v>0</v>
      </c>
      <c r="G83" s="97">
        <f t="shared" si="24"/>
        <v>0</v>
      </c>
      <c r="H83" s="97">
        <f t="shared" si="24"/>
        <v>259340</v>
      </c>
      <c r="I83" s="97">
        <f t="shared" si="24"/>
        <v>299150</v>
      </c>
      <c r="J83" s="97">
        <f t="shared" si="24"/>
        <v>336460</v>
      </c>
      <c r="K83" s="97">
        <f t="shared" si="24"/>
        <v>259340</v>
      </c>
      <c r="L83" s="97">
        <f t="shared" si="24"/>
        <v>299150</v>
      </c>
      <c r="M83" s="97">
        <f t="shared" si="24"/>
        <v>219530</v>
      </c>
      <c r="N83" s="97">
        <f t="shared" si="24"/>
        <v>219530</v>
      </c>
      <c r="O83" s="97">
        <f t="shared" si="24"/>
        <v>219530</v>
      </c>
      <c r="P83" s="97">
        <f t="shared" si="24"/>
        <v>121480</v>
      </c>
      <c r="Q83" s="97" t="e">
        <f t="shared" si="24"/>
        <v>#VALUE!</v>
      </c>
      <c r="R83" s="97" t="e">
        <f t="shared" si="24"/>
        <v>#VALUE!</v>
      </c>
      <c r="S83" s="97" t="e">
        <f t="shared" si="24"/>
        <v>#VALUE!</v>
      </c>
      <c r="T83" s="97" t="e">
        <f t="shared" si="24"/>
        <v>#VALUE!</v>
      </c>
      <c r="U83" s="97" t="e">
        <f t="shared" si="24"/>
        <v>#VALUE!</v>
      </c>
      <c r="V83" s="97" t="e">
        <f t="shared" si="24"/>
        <v>#VALUE!</v>
      </c>
      <c r="W83" s="97" t="e">
        <f t="shared" si="24"/>
        <v>#VALUE!</v>
      </c>
      <c r="X83" s="97" t="e">
        <f t="shared" si="24"/>
        <v>#VALUE!</v>
      </c>
      <c r="Y83" s="97" t="e">
        <f t="shared" si="24"/>
        <v>#VALUE!</v>
      </c>
      <c r="Z83" s="97" t="e">
        <f t="shared" si="24"/>
        <v>#VALUE!</v>
      </c>
      <c r="AA83" s="97" t="e">
        <f t="shared" si="24"/>
        <v>#VALUE!</v>
      </c>
      <c r="AB83" s="97" t="e">
        <f t="shared" si="24"/>
        <v>#VALUE!</v>
      </c>
      <c r="AC83" s="97" t="e">
        <f t="shared" si="24"/>
        <v>#VALUE!</v>
      </c>
      <c r="AD83" s="97" t="e">
        <f t="shared" si="24"/>
        <v>#VALUE!</v>
      </c>
      <c r="AE83" s="97" t="e">
        <f t="shared" si="24"/>
        <v>#VALUE!</v>
      </c>
      <c r="AF83" s="97" t="e">
        <f t="shared" si="24"/>
        <v>#VALUE!</v>
      </c>
      <c r="AG83" s="97" t="e">
        <f t="shared" si="24"/>
        <v>#VALUE!</v>
      </c>
      <c r="AH83" s="97" t="e">
        <f t="shared" si="24"/>
        <v>#VALUE!</v>
      </c>
      <c r="AI83" s="97" t="e">
        <f t="shared" si="24"/>
        <v>#VALUE!</v>
      </c>
      <c r="AJ83" s="97" t="e">
        <f t="shared" si="24"/>
        <v>#VALUE!</v>
      </c>
      <c r="AK83" s="97" t="e">
        <f t="shared" si="24"/>
        <v>#VALUE!</v>
      </c>
      <c r="AL83" s="97" t="e">
        <f t="shared" si="24"/>
        <v>#VALUE!</v>
      </c>
      <c r="AM83" s="97" t="e">
        <f t="shared" si="24"/>
        <v>#VALUE!</v>
      </c>
      <c r="AN83" s="97" t="e">
        <f t="shared" si="24"/>
        <v>#VALUE!</v>
      </c>
      <c r="AO83" s="97">
        <f t="shared" si="24"/>
        <v>194900</v>
      </c>
      <c r="AP83" s="97">
        <f t="shared" si="24"/>
        <v>314355</v>
      </c>
      <c r="AQ83" s="97">
        <f t="shared" si="24"/>
        <v>351959.5</v>
      </c>
      <c r="AR83" s="97">
        <f t="shared" si="24"/>
        <v>352437.5</v>
      </c>
      <c r="AS83" s="97">
        <f t="shared" si="24"/>
        <v>390010</v>
      </c>
      <c r="AT83" s="97">
        <f t="shared" si="24"/>
        <v>427785</v>
      </c>
      <c r="AU83" s="97">
        <f t="shared" si="24"/>
        <v>352437.5</v>
      </c>
      <c r="AV83" s="97">
        <f t="shared" si="24"/>
        <v>390010</v>
      </c>
      <c r="AW83" s="97">
        <f t="shared" si="24"/>
        <v>314662.5</v>
      </c>
      <c r="AX83" s="97">
        <f t="shared" si="24"/>
        <v>314662.5</v>
      </c>
      <c r="AY83" s="97">
        <f t="shared" si="24"/>
        <v>314662.5</v>
      </c>
      <c r="AZ83" s="97">
        <f t="shared" si="24"/>
        <v>195137.5</v>
      </c>
      <c r="BA83" s="97">
        <f t="shared" si="24"/>
        <v>234235</v>
      </c>
      <c r="BB83" s="97">
        <f t="shared" si="24"/>
        <v>376200</v>
      </c>
      <c r="BC83" s="97">
        <f t="shared" si="24"/>
        <v>418779.5</v>
      </c>
      <c r="BD83" s="97">
        <f t="shared" si="24"/>
        <v>419257.5</v>
      </c>
      <c r="BE83" s="97">
        <f t="shared" si="24"/>
        <v>468680</v>
      </c>
      <c r="BF83" s="97">
        <f t="shared" si="24"/>
        <v>511552.5</v>
      </c>
      <c r="BG83" s="97">
        <f t="shared" si="24"/>
        <v>419257.5</v>
      </c>
      <c r="BH83" s="97">
        <f t="shared" si="24"/>
        <v>468680</v>
      </c>
      <c r="BI83" s="97">
        <f t="shared" si="24"/>
        <v>376507.5</v>
      </c>
      <c r="BJ83" s="97">
        <f t="shared" si="24"/>
        <v>376507.5</v>
      </c>
      <c r="BK83" s="97">
        <f t="shared" si="24"/>
        <v>376507.5</v>
      </c>
      <c r="BL83" s="97">
        <f t="shared" si="24"/>
        <v>234472.5</v>
      </c>
      <c r="BM83" s="118" t="e">
        <f>SUM(E83:BL83)</f>
        <v>#VALUE!</v>
      </c>
      <c r="BN83" s="97">
        <f>BM45+BM44+BM41+BM40+BM17</f>
        <v>17332213.75</v>
      </c>
    </row>
    <row r="84" spans="2:66" x14ac:dyDescent="0.15">
      <c r="B84" s="14" t="s">
        <v>376</v>
      </c>
      <c r="E84" s="97">
        <f>E28+E40+E41+E44+E45+E64+E76+E77+E80+E81</f>
        <v>0</v>
      </c>
      <c r="F84" s="97">
        <f t="shared" ref="F84:BL84" si="25">F28+F40+F41+F44+F45+F64+F76+F77+F80+F81</f>
        <v>0</v>
      </c>
      <c r="G84" s="97">
        <f t="shared" si="25"/>
        <v>0</v>
      </c>
      <c r="H84" s="97">
        <f t="shared" si="25"/>
        <v>88840</v>
      </c>
      <c r="I84" s="97">
        <f t="shared" si="25"/>
        <v>102650</v>
      </c>
      <c r="J84" s="97">
        <f t="shared" si="25"/>
        <v>113960</v>
      </c>
      <c r="K84" s="97">
        <f t="shared" si="25"/>
        <v>88840</v>
      </c>
      <c r="L84" s="97">
        <f t="shared" si="25"/>
        <v>102650</v>
      </c>
      <c r="M84" s="97">
        <f t="shared" si="25"/>
        <v>75030</v>
      </c>
      <c r="N84" s="97">
        <f t="shared" si="25"/>
        <v>75030</v>
      </c>
      <c r="O84" s="97">
        <f t="shared" si="25"/>
        <v>75030</v>
      </c>
      <c r="P84" s="97">
        <f t="shared" si="25"/>
        <v>42480</v>
      </c>
      <c r="Q84" s="97" t="e">
        <f t="shared" si="25"/>
        <v>#VALUE!</v>
      </c>
      <c r="R84" s="97" t="e">
        <f t="shared" si="25"/>
        <v>#VALUE!</v>
      </c>
      <c r="S84" s="97" t="e">
        <f t="shared" si="25"/>
        <v>#VALUE!</v>
      </c>
      <c r="T84" s="97" t="e">
        <f t="shared" si="25"/>
        <v>#VALUE!</v>
      </c>
      <c r="U84" s="97" t="e">
        <f t="shared" si="25"/>
        <v>#VALUE!</v>
      </c>
      <c r="V84" s="97" t="e">
        <f t="shared" si="25"/>
        <v>#VALUE!</v>
      </c>
      <c r="W84" s="97" t="e">
        <f t="shared" si="25"/>
        <v>#VALUE!</v>
      </c>
      <c r="X84" s="97" t="e">
        <f t="shared" si="25"/>
        <v>#VALUE!</v>
      </c>
      <c r="Y84" s="97" t="e">
        <f t="shared" si="25"/>
        <v>#VALUE!</v>
      </c>
      <c r="Z84" s="97" t="e">
        <f t="shared" si="25"/>
        <v>#VALUE!</v>
      </c>
      <c r="AA84" s="97" t="e">
        <f t="shared" si="25"/>
        <v>#VALUE!</v>
      </c>
      <c r="AB84" s="97" t="e">
        <f t="shared" si="25"/>
        <v>#VALUE!</v>
      </c>
      <c r="AC84" s="97" t="e">
        <f t="shared" si="25"/>
        <v>#VALUE!</v>
      </c>
      <c r="AD84" s="97" t="e">
        <f t="shared" si="25"/>
        <v>#VALUE!</v>
      </c>
      <c r="AE84" s="97" t="e">
        <f t="shared" si="25"/>
        <v>#VALUE!</v>
      </c>
      <c r="AF84" s="97" t="e">
        <f t="shared" si="25"/>
        <v>#VALUE!</v>
      </c>
      <c r="AG84" s="97" t="e">
        <f t="shared" si="25"/>
        <v>#VALUE!</v>
      </c>
      <c r="AH84" s="97" t="e">
        <f t="shared" si="25"/>
        <v>#VALUE!</v>
      </c>
      <c r="AI84" s="97" t="e">
        <f t="shared" si="25"/>
        <v>#VALUE!</v>
      </c>
      <c r="AJ84" s="97" t="e">
        <f t="shared" si="25"/>
        <v>#VALUE!</v>
      </c>
      <c r="AK84" s="97" t="e">
        <f t="shared" si="25"/>
        <v>#VALUE!</v>
      </c>
      <c r="AL84" s="97" t="e">
        <f t="shared" si="25"/>
        <v>#VALUE!</v>
      </c>
      <c r="AM84" s="97" t="e">
        <f t="shared" si="25"/>
        <v>#VALUE!</v>
      </c>
      <c r="AN84" s="97" t="e">
        <f t="shared" si="25"/>
        <v>#VALUE!</v>
      </c>
      <c r="AO84" s="97">
        <f t="shared" si="25"/>
        <v>-96918.5</v>
      </c>
      <c r="AP84" s="97">
        <f t="shared" si="25"/>
        <v>-156320</v>
      </c>
      <c r="AQ84" s="97">
        <f t="shared" si="25"/>
        <v>-175196.5</v>
      </c>
      <c r="AR84" s="97">
        <f t="shared" si="25"/>
        <v>-174718.5</v>
      </c>
      <c r="AS84" s="97">
        <f t="shared" si="25"/>
        <v>-193627</v>
      </c>
      <c r="AT84" s="97">
        <f t="shared" si="25"/>
        <v>-212333</v>
      </c>
      <c r="AU84" s="97">
        <f t="shared" si="25"/>
        <v>-174718.5</v>
      </c>
      <c r="AV84" s="97">
        <f t="shared" si="25"/>
        <v>-193627</v>
      </c>
      <c r="AW84" s="97">
        <f t="shared" si="25"/>
        <v>-156012.5</v>
      </c>
      <c r="AX84" s="97">
        <f t="shared" si="25"/>
        <v>-156012.5</v>
      </c>
      <c r="AY84" s="97">
        <f t="shared" si="25"/>
        <v>-156012.5</v>
      </c>
      <c r="AZ84" s="97">
        <f t="shared" si="25"/>
        <v>-96681</v>
      </c>
      <c r="BA84" s="97">
        <f t="shared" si="25"/>
        <v>-25616.899999999994</v>
      </c>
      <c r="BB84" s="97">
        <f t="shared" si="25"/>
        <v>-41137.899999999965</v>
      </c>
      <c r="BC84" s="97">
        <f t="shared" si="25"/>
        <v>-45804.200000000012</v>
      </c>
      <c r="BD84" s="97">
        <f t="shared" si="25"/>
        <v>-45326.200000000012</v>
      </c>
      <c r="BE84" s="97">
        <f t="shared" si="25"/>
        <v>-51023.799999999988</v>
      </c>
      <c r="BF84" s="97">
        <f t="shared" si="25"/>
        <v>-55397.099999999977</v>
      </c>
      <c r="BG84" s="97">
        <f t="shared" si="25"/>
        <v>-45326.200000000012</v>
      </c>
      <c r="BH84" s="97">
        <f t="shared" si="25"/>
        <v>-51023.799999999988</v>
      </c>
      <c r="BI84" s="97">
        <f t="shared" si="25"/>
        <v>-40830.399999999965</v>
      </c>
      <c r="BJ84" s="97">
        <f t="shared" si="25"/>
        <v>-40830.399999999965</v>
      </c>
      <c r="BK84" s="97">
        <f t="shared" si="25"/>
        <v>-40830.399999999965</v>
      </c>
      <c r="BL84" s="97">
        <f t="shared" si="25"/>
        <v>-25379.399999999994</v>
      </c>
      <c r="BM84" s="118" t="e">
        <f>SUM(E84:BL84)</f>
        <v>#VALUE!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'REV-REVCALC_CWS'!$E$34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'REV-REVCALC_CWS'!$F$34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'REV-REVCALC_CWS'!$G$34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'REV-REVCALC_CWS'!$H$34</f>
        <v>3</v>
      </c>
      <c r="E9" s="67"/>
      <c r="F9" s="102"/>
      <c r="G9" s="102"/>
      <c r="H9" s="45"/>
      <c r="I9" s="101">
        <f>$D9</f>
        <v>3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3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3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3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3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3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'REV-REVCALC_CWS'!$I$34</f>
        <v>4</v>
      </c>
      <c r="E10" s="67"/>
      <c r="F10" s="102"/>
      <c r="G10" s="102"/>
      <c r="H10" s="102"/>
      <c r="I10" s="45"/>
      <c r="J10" s="101">
        <f>$D10</f>
        <v>4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4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4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4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4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4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'REV-REVCALC_CWS'!$J$34</f>
        <v>5</v>
      </c>
      <c r="E11" s="67"/>
      <c r="F11" s="102"/>
      <c r="G11" s="102"/>
      <c r="H11" s="102"/>
      <c r="I11" s="102"/>
      <c r="J11" s="45"/>
      <c r="K11" s="101">
        <f>$D11</f>
        <v>5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5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5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5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5</v>
      </c>
      <c r="BH11" s="101"/>
      <c r="BI11" s="101"/>
      <c r="BJ11" s="101"/>
      <c r="BK11" s="101"/>
      <c r="BL11" s="101"/>
      <c r="BM11" s="101"/>
      <c r="BN11" s="105">
        <f t="shared" si="0"/>
        <v>5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'REV-REVCALC_CWS'!$K$34</f>
        <v>3</v>
      </c>
      <c r="E12" s="67"/>
      <c r="F12" s="102"/>
      <c r="G12" s="102"/>
      <c r="H12" s="102"/>
      <c r="I12" s="102"/>
      <c r="J12" s="102"/>
      <c r="K12" s="45"/>
      <c r="L12" s="101">
        <f>$D12</f>
        <v>3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3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3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3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3</v>
      </c>
      <c r="BI12" s="101"/>
      <c r="BJ12" s="101"/>
      <c r="BK12" s="101"/>
      <c r="BL12" s="101"/>
      <c r="BM12" s="101"/>
      <c r="BN12" s="105">
        <f t="shared" si="0"/>
        <v>3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'REV-REVCALC_CWS'!$L$34</f>
        <v>4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4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4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4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4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4</v>
      </c>
      <c r="BJ13" s="101"/>
      <c r="BK13" s="101"/>
      <c r="BL13" s="101"/>
      <c r="BM13" s="101"/>
      <c r="BN13" s="105">
        <f t="shared" si="0"/>
        <v>4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'REV-REVCALC_CWS'!$M$34</f>
        <v>3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3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3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3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3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3</v>
      </c>
      <c r="BK14" s="101"/>
      <c r="BL14" s="101"/>
      <c r="BM14" s="101"/>
      <c r="BN14" s="105">
        <f t="shared" si="0"/>
        <v>3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3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3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3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3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3</v>
      </c>
      <c r="BL15" s="101"/>
      <c r="BM15" s="101"/>
      <c r="BN15" s="105">
        <f t="shared" si="0"/>
        <v>3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'REV-REVCALC_CWS'!$O$34</f>
        <v>3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3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3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3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3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3</v>
      </c>
      <c r="BM16" s="101"/>
      <c r="BN16" s="105">
        <f t="shared" si="0"/>
        <v>3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'REV-REVCALC_CWS'!$P$34</f>
        <v>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</v>
      </c>
      <c r="BN17" s="105">
        <f t="shared" si="0"/>
        <v>1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'REV-REVCALC_CWS'!$Q$34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'REV-REVCALC_CWS'!$R$34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'REV-REVCALC_CWS'!$S$34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'REV-REVCALC_CWS'!$T$34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'REV-REVCALC_CWS'!$U$34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'REV-REVCALC_CWS'!$V$34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'REV-REVCALC_CWS'!$W$34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'REV-REVCALC_CWS'!$X$34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'REV-REVCALC_CWS'!$Y$34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'REV-REVCALC_CWS'!$Z$34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'REV-REVCALC_CWS'!$AA$34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'REV-REVCALC_CWS'!$AC$34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'REV-REVCALC_CWS'!$AD$34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'REV-REVCALC_CWS'!$AE$34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'REV-REVCALC_CWS'!$AF$34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'REV-REVCALC_CWS'!$AG$34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'REV-REVCALC_CWS'!$AH$34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'REV-REVCALC_CWS'!$AI$34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'REV-REVCALC_CWS'!$AJ$34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'REV-REVCALC_CWS'!$AK$34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'REV-REVCALC_CWS'!$AL$34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'REV-REVCALC_CWS'!$AM$34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'REV-REVCALC_CWS'!$AN$34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'REV-REVCALC_CWS'!$AO$34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'REV-REVCALC_CWS'!$AP$34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'REV-REVCALC_CWS'!$AQ$34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'REV-REVCALC_CWS'!$AR$34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'REV-REVCALC_CWS'!$AS$34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'REV-REVCALC_CWS'!$AT$34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'REV-REVCALC_CWS'!$AU$34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'REV-REVCALC_CWS'!$AV$34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'REV-REVCALC_CWS'!$AW$34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'REV-REVCALC_CWS'!$AX$34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'REV-REVCALC_CWS'!$AY$34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'REV-REVCALC_CWS'!$AZ$34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'REV-REVCALC_CWS'!$BA$34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'REV-REVCALC_CWS'!$BD$34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'REV-REVCALC_CWS'!$BE$34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'REV-REVCALC_CWS'!$BF$34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'REV-REVCALC_CWS'!$BG$34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'REV-REVCALC_CWS'!$BH$34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'REV-REVCALC_CWS'!$BK$34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'REV-REVCALC_CWS'!$BL$34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3</v>
      </c>
      <c r="J67" s="102">
        <f t="shared" si="1"/>
        <v>4</v>
      </c>
      <c r="K67" s="102">
        <f t="shared" si="1"/>
        <v>5</v>
      </c>
      <c r="L67" s="102">
        <f t="shared" si="1"/>
        <v>3</v>
      </c>
      <c r="M67" s="102">
        <f t="shared" si="1"/>
        <v>4</v>
      </c>
      <c r="N67" s="102">
        <f t="shared" si="1"/>
        <v>3</v>
      </c>
      <c r="O67" s="102">
        <f t="shared" si="1"/>
        <v>3</v>
      </c>
      <c r="P67" s="102">
        <f t="shared" si="1"/>
        <v>3</v>
      </c>
      <c r="Q67" s="102">
        <f t="shared" si="1"/>
        <v>1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20</v>
      </c>
      <c r="V67" s="102">
        <f t="shared" si="1"/>
        <v>23</v>
      </c>
      <c r="W67" s="102">
        <f t="shared" si="1"/>
        <v>26</v>
      </c>
      <c r="X67" s="102">
        <f t="shared" si="1"/>
        <v>20</v>
      </c>
      <c r="Y67" s="102">
        <f t="shared" si="1"/>
        <v>23</v>
      </c>
      <c r="Z67" s="102">
        <f t="shared" si="1"/>
        <v>18</v>
      </c>
      <c r="AA67" s="102">
        <f t="shared" si="1"/>
        <v>18</v>
      </c>
      <c r="AB67" s="102">
        <f t="shared" si="1"/>
        <v>18</v>
      </c>
      <c r="AC67" s="102">
        <f t="shared" si="1"/>
        <v>10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41</v>
      </c>
      <c r="AH67" s="102">
        <f t="shared" si="1"/>
        <v>46</v>
      </c>
      <c r="AI67" s="102">
        <f t="shared" si="1"/>
        <v>51</v>
      </c>
      <c r="AJ67" s="102">
        <f t="shared" si="1"/>
        <v>41</v>
      </c>
      <c r="AK67" s="102">
        <f t="shared" si="1"/>
        <v>46</v>
      </c>
      <c r="AL67" s="102">
        <f t="shared" si="1"/>
        <v>36</v>
      </c>
      <c r="AM67" s="102">
        <f t="shared" si="1"/>
        <v>36</v>
      </c>
      <c r="AN67" s="102">
        <f t="shared" si="1"/>
        <v>36</v>
      </c>
      <c r="AO67" s="102">
        <f t="shared" si="1"/>
        <v>21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52</v>
      </c>
      <c r="AT67" s="102">
        <f t="shared" si="1"/>
        <v>58</v>
      </c>
      <c r="AU67" s="102">
        <f t="shared" si="1"/>
        <v>64</v>
      </c>
      <c r="AV67" s="102">
        <f t="shared" si="1"/>
        <v>52</v>
      </c>
      <c r="AW67" s="102">
        <f t="shared" si="1"/>
        <v>58</v>
      </c>
      <c r="AX67" s="102">
        <f t="shared" si="1"/>
        <v>46</v>
      </c>
      <c r="AY67" s="102">
        <f t="shared" si="1"/>
        <v>46</v>
      </c>
      <c r="AZ67" s="102">
        <f t="shared" si="1"/>
        <v>46</v>
      </c>
      <c r="BA67" s="102">
        <f t="shared" si="1"/>
        <v>27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57</v>
      </c>
      <c r="BF67" s="102">
        <f t="shared" si="1"/>
        <v>64</v>
      </c>
      <c r="BG67" s="102">
        <f t="shared" si="1"/>
        <v>71</v>
      </c>
      <c r="BH67" s="102">
        <f t="shared" si="1"/>
        <v>57</v>
      </c>
      <c r="BI67" s="102">
        <f t="shared" si="1"/>
        <v>64</v>
      </c>
      <c r="BJ67" s="102">
        <f t="shared" si="1"/>
        <v>51</v>
      </c>
      <c r="BK67" s="102">
        <f t="shared" si="1"/>
        <v>51</v>
      </c>
      <c r="BL67" s="102">
        <f t="shared" si="1"/>
        <v>51</v>
      </c>
      <c r="BM67" s="102">
        <f>SUM(BM6:BM66)</f>
        <v>30</v>
      </c>
      <c r="BN67" s="105">
        <f>SUM(BN5:BN66)</f>
        <v>627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'COGS-PRICE-MARGIN_CWS'!$D52</f>
        <v>0</v>
      </c>
      <c r="G68" s="102">
        <f>'COGS-PRICE-MARGIN_CWS'!$D52</f>
        <v>0</v>
      </c>
      <c r="H68" s="102">
        <f>'COGS-PRICE-MARGIN_CWS'!$D52</f>
        <v>0</v>
      </c>
      <c r="I68" s="102">
        <f>'COGS-PRICE-MARGIN_CWS'!$D52</f>
        <v>0</v>
      </c>
      <c r="J68" s="102">
        <f>'COGS-PRICE-MARGIN_CWS'!$D52</f>
        <v>0</v>
      </c>
      <c r="K68" s="102">
        <f>'COGS-PRICE-MARGIN_CWS'!$D52</f>
        <v>0</v>
      </c>
      <c r="L68" s="102">
        <f>'COGS-PRICE-MARGIN_CWS'!$D52</f>
        <v>0</v>
      </c>
      <c r="M68" s="102">
        <f>'COGS-PRICE-MARGIN_CWS'!$D52</f>
        <v>0</v>
      </c>
      <c r="N68" s="102">
        <f>'COGS-PRICE-MARGIN_CWS'!$D52</f>
        <v>0</v>
      </c>
      <c r="O68" s="102">
        <f>'COGS-PRICE-MARGIN_CWS'!$D52</f>
        <v>0</v>
      </c>
      <c r="P68" s="102">
        <f>'COGS-PRICE-MARGIN_CWS'!$D52</f>
        <v>0</v>
      </c>
      <c r="Q68" s="102">
        <f>'COGS-PRICE-MARGIN_CWS'!$D52</f>
        <v>0</v>
      </c>
      <c r="R68" s="102">
        <f>'COGS-PRICE-MARGIN_CWS'!$D64</f>
        <v>25</v>
      </c>
      <c r="S68" s="102">
        <f>'COGS-PRICE-MARGIN_CWS'!$D64</f>
        <v>25</v>
      </c>
      <c r="T68" s="102">
        <f>'COGS-PRICE-MARGIN_CWS'!$D64</f>
        <v>25</v>
      </c>
      <c r="U68" s="102">
        <f>'COGS-PRICE-MARGIN_CWS'!$D64</f>
        <v>25</v>
      </c>
      <c r="V68" s="102">
        <f>'COGS-PRICE-MARGIN_CWS'!$D64</f>
        <v>25</v>
      </c>
      <c r="W68" s="102">
        <f>'COGS-PRICE-MARGIN_CWS'!$D64</f>
        <v>25</v>
      </c>
      <c r="X68" s="102">
        <f>'COGS-PRICE-MARGIN_CWS'!$D64</f>
        <v>25</v>
      </c>
      <c r="Y68" s="102">
        <f>'COGS-PRICE-MARGIN_CWS'!$D64</f>
        <v>25</v>
      </c>
      <c r="Z68" s="102">
        <f>'COGS-PRICE-MARGIN_CWS'!$D64</f>
        <v>25</v>
      </c>
      <c r="AA68" s="102">
        <f>'COGS-PRICE-MARGIN_CWS'!$D64</f>
        <v>25</v>
      </c>
      <c r="AB68" s="102">
        <f>'COGS-PRICE-MARGIN_CWS'!$D64</f>
        <v>25</v>
      </c>
      <c r="AC68" s="102">
        <f>'COGS-PRICE-MARGIN_CWS'!$D64</f>
        <v>25</v>
      </c>
      <c r="AD68" s="102">
        <f>'COGS-PRICE-MARGIN_CWS'!$D85</f>
        <v>25</v>
      </c>
      <c r="AE68" s="102">
        <f>'COGS-PRICE-MARGIN_CWS'!$D85</f>
        <v>25</v>
      </c>
      <c r="AF68" s="102">
        <f>'COGS-PRICE-MARGIN_CWS'!$D85</f>
        <v>25</v>
      </c>
      <c r="AG68" s="102">
        <f>'COGS-PRICE-MARGIN_CWS'!$D85</f>
        <v>25</v>
      </c>
      <c r="AH68" s="102">
        <f>'COGS-PRICE-MARGIN_CWS'!$D85</f>
        <v>25</v>
      </c>
      <c r="AI68" s="102">
        <f>'COGS-PRICE-MARGIN_CWS'!$D85</f>
        <v>25</v>
      </c>
      <c r="AJ68" s="102">
        <f>'COGS-PRICE-MARGIN_CWS'!$D85</f>
        <v>25</v>
      </c>
      <c r="AK68" s="102">
        <f>'COGS-PRICE-MARGIN_CWS'!$D85</f>
        <v>25</v>
      </c>
      <c r="AL68" s="102">
        <f>'COGS-PRICE-MARGIN_CWS'!$D85</f>
        <v>25</v>
      </c>
      <c r="AM68" s="102">
        <f>'COGS-PRICE-MARGIN_CWS'!$D85</f>
        <v>25</v>
      </c>
      <c r="AN68" s="102">
        <f>'COGS-PRICE-MARGIN_CWS'!$D85</f>
        <v>25</v>
      </c>
      <c r="AO68" s="102">
        <f>'COGS-PRICE-MARGIN_CWS'!$D85</f>
        <v>25</v>
      </c>
      <c r="AP68" s="102">
        <f>'COGS-PRICE-MARGIN_CWS'!$D106</f>
        <v>35</v>
      </c>
      <c r="AQ68" s="102">
        <f>'COGS-PRICE-MARGIN_CWS'!$D106</f>
        <v>35</v>
      </c>
      <c r="AR68" s="102">
        <f>'COGS-PRICE-MARGIN_CWS'!$D106</f>
        <v>35</v>
      </c>
      <c r="AS68" s="102">
        <f>'COGS-PRICE-MARGIN_CWS'!$D106</f>
        <v>35</v>
      </c>
      <c r="AT68" s="102">
        <f>'COGS-PRICE-MARGIN_CWS'!$D106</f>
        <v>35</v>
      </c>
      <c r="AU68" s="102">
        <f>'COGS-PRICE-MARGIN_CWS'!$D106</f>
        <v>35</v>
      </c>
      <c r="AV68" s="102">
        <f>'COGS-PRICE-MARGIN_CWS'!$D106</f>
        <v>35</v>
      </c>
      <c r="AW68" s="102">
        <f>'COGS-PRICE-MARGIN_CWS'!$D106</f>
        <v>35</v>
      </c>
      <c r="AX68" s="102">
        <f>'COGS-PRICE-MARGIN_CWS'!$D106</f>
        <v>35</v>
      </c>
      <c r="AY68" s="102">
        <f>'COGS-PRICE-MARGIN_CWS'!$D106</f>
        <v>35</v>
      </c>
      <c r="AZ68" s="102">
        <f>'COGS-PRICE-MARGIN_CWS'!$D106</f>
        <v>35</v>
      </c>
      <c r="BA68" s="102">
        <f>'COGS-PRICE-MARGIN_CWS'!$D106</f>
        <v>35</v>
      </c>
      <c r="BB68" s="102">
        <f>'COGS-PRICE-MARGIN_CWS'!$D127</f>
        <v>35</v>
      </c>
      <c r="BC68" s="102">
        <f>'COGS-PRICE-MARGIN_CWS'!$D127</f>
        <v>35</v>
      </c>
      <c r="BD68" s="102">
        <f>'COGS-PRICE-MARGIN_CWS'!$D127</f>
        <v>35</v>
      </c>
      <c r="BE68" s="102">
        <f>'COGS-PRICE-MARGIN_CWS'!$D127</f>
        <v>35</v>
      </c>
      <c r="BF68" s="102">
        <f>'COGS-PRICE-MARGIN_CWS'!$D127</f>
        <v>35</v>
      </c>
      <c r="BG68" s="102">
        <f>'COGS-PRICE-MARGIN_CWS'!$D127</f>
        <v>35</v>
      </c>
      <c r="BH68" s="102">
        <f>'COGS-PRICE-MARGIN_CWS'!$D127</f>
        <v>35</v>
      </c>
      <c r="BI68" s="102">
        <f>'COGS-PRICE-MARGIN_CWS'!$D127</f>
        <v>35</v>
      </c>
      <c r="BJ68" s="102">
        <f>'COGS-PRICE-MARGIN_CWS'!$D127</f>
        <v>35</v>
      </c>
      <c r="BK68" s="102">
        <f>'COGS-PRICE-MARGIN_CWS'!$D127</f>
        <v>35</v>
      </c>
      <c r="BL68" s="102">
        <f>'COGS-PRICE-MARGIN_CWS'!$D127</f>
        <v>35</v>
      </c>
      <c r="BM68" s="102">
        <f>'COGS-PRICE-MARGIN_CWS'!$D127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500</v>
      </c>
      <c r="V69" s="102">
        <f t="shared" si="2"/>
        <v>575</v>
      </c>
      <c r="W69" s="102">
        <f t="shared" si="2"/>
        <v>650</v>
      </c>
      <c r="X69" s="102">
        <f t="shared" si="2"/>
        <v>500</v>
      </c>
      <c r="Y69" s="102">
        <f t="shared" si="2"/>
        <v>575</v>
      </c>
      <c r="Z69" s="102">
        <f t="shared" si="2"/>
        <v>450</v>
      </c>
      <c r="AA69" s="102">
        <f t="shared" si="2"/>
        <v>450</v>
      </c>
      <c r="AB69" s="102">
        <f t="shared" si="2"/>
        <v>450</v>
      </c>
      <c r="AC69" s="102">
        <f t="shared" si="2"/>
        <v>250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1025</v>
      </c>
      <c r="AH69" s="102">
        <f t="shared" si="2"/>
        <v>1150</v>
      </c>
      <c r="AI69" s="102">
        <f t="shared" si="2"/>
        <v>1275</v>
      </c>
      <c r="AJ69" s="102">
        <f t="shared" si="2"/>
        <v>1025</v>
      </c>
      <c r="AK69" s="102">
        <f t="shared" si="2"/>
        <v>1150</v>
      </c>
      <c r="AL69" s="102">
        <f t="shared" ref="AL69:BM69" si="3">AL68*AL67</f>
        <v>900</v>
      </c>
      <c r="AM69" s="102">
        <f t="shared" si="3"/>
        <v>900</v>
      </c>
      <c r="AN69" s="102">
        <f t="shared" si="3"/>
        <v>900</v>
      </c>
      <c r="AO69" s="102">
        <f t="shared" si="3"/>
        <v>525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1820</v>
      </c>
      <c r="AT69" s="102">
        <f t="shared" si="3"/>
        <v>2030</v>
      </c>
      <c r="AU69" s="102">
        <f t="shared" si="3"/>
        <v>2240</v>
      </c>
      <c r="AV69" s="102">
        <f t="shared" si="3"/>
        <v>1820</v>
      </c>
      <c r="AW69" s="102">
        <f t="shared" si="3"/>
        <v>2030</v>
      </c>
      <c r="AX69" s="102">
        <f t="shared" si="3"/>
        <v>1610</v>
      </c>
      <c r="AY69" s="102">
        <f t="shared" si="3"/>
        <v>1610</v>
      </c>
      <c r="AZ69" s="102">
        <f t="shared" si="3"/>
        <v>1610</v>
      </c>
      <c r="BA69" s="102">
        <f t="shared" si="3"/>
        <v>945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1995</v>
      </c>
      <c r="BF69" s="102">
        <f t="shared" si="3"/>
        <v>2240</v>
      </c>
      <c r="BG69" s="102">
        <f t="shared" si="3"/>
        <v>2485</v>
      </c>
      <c r="BH69" s="102">
        <f t="shared" si="3"/>
        <v>1995</v>
      </c>
      <c r="BI69" s="102">
        <f t="shared" si="3"/>
        <v>2240</v>
      </c>
      <c r="BJ69" s="102">
        <f t="shared" si="3"/>
        <v>1785</v>
      </c>
      <c r="BK69" s="102">
        <f t="shared" si="3"/>
        <v>1785</v>
      </c>
      <c r="BL69" s="102">
        <f t="shared" si="3"/>
        <v>1785</v>
      </c>
      <c r="BM69" s="102">
        <f t="shared" si="3"/>
        <v>1050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29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217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445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567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627</v>
      </c>
      <c r="BN70" s="105">
        <f>SUM(F70:BM70)</f>
        <v>1885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5425</v>
      </c>
      <c r="AO71" s="90">
        <f>SUM(AD69:AO69)</f>
        <v>11125</v>
      </c>
      <c r="BA71" s="90">
        <f>SUM(AP69:BA69)</f>
        <v>19845</v>
      </c>
      <c r="BM71" s="90">
        <f>SUM(BB69:BM69)</f>
        <v>21945</v>
      </c>
      <c r="BN71" s="105">
        <f>SUM(F71:BM71)</f>
        <v>58340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'REV-REVCALC_CWS'!$E$35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'REV-REVCALC_CWS'!$F$35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'REV-REVCALC_CWS'!$G$35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'REV-REVCALC_CWS'!$H$35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'REV-REVCALC_CWS'!$I$35</f>
        <v>2</v>
      </c>
      <c r="E83" s="67"/>
      <c r="F83" s="102"/>
      <c r="G83" s="102"/>
      <c r="H83" s="102"/>
      <c r="I83" s="45"/>
      <c r="J83" s="101">
        <f>$D83</f>
        <v>2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2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2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2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2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'REV-REVCALC_CWS'!$J$35</f>
        <v>2</v>
      </c>
      <c r="E84" s="67"/>
      <c r="F84" s="102"/>
      <c r="G84" s="102"/>
      <c r="H84" s="102"/>
      <c r="I84" s="102"/>
      <c r="J84" s="45"/>
      <c r="K84" s="101">
        <f>$D84</f>
        <v>2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2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2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2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2</v>
      </c>
      <c r="BH84" s="101"/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'REV-REVCALC_CWS'!$K$35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'REV-REVCALC_CWS'!$L$35</f>
        <v>2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2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2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2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2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2</v>
      </c>
      <c r="BJ86" s="101"/>
      <c r="BK86" s="101"/>
      <c r="BL86" s="101"/>
      <c r="BM86" s="101"/>
      <c r="BN86" s="105">
        <f t="shared" si="4"/>
        <v>2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'REV-REVCALC_CWS'!$M$35</f>
        <v>1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1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1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1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1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1</v>
      </c>
      <c r="BK87" s="101"/>
      <c r="BL87" s="101"/>
      <c r="BM87" s="101"/>
      <c r="BN87" s="105">
        <f t="shared" si="4"/>
        <v>1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1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1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1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1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1</v>
      </c>
      <c r="BL88" s="101"/>
      <c r="BM88" s="101"/>
      <c r="BN88" s="105">
        <f t="shared" si="4"/>
        <v>1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1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1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1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1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1</v>
      </c>
      <c r="BM89" s="101"/>
      <c r="BN89" s="105">
        <f t="shared" si="4"/>
        <v>1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'REV-REVCALC_CWS'!$P$35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'REV-REVCALC_CWS'!$Q$35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'REV-REVCALC_CWS'!$R$35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'REV-REVCALC_CWS'!$S$35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'REV-REVCALC_CWS'!$T$35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'REV-REVCALC_CWS'!$U$35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'REV-REVCALC_CWS'!$V$35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'REV-REVCALC_CWS'!$W$35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'REV-REVCALC_CWS'!$X$35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'REV-REVCALC_CWS'!$Y$35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'REV-REVCALC_CWS'!$Z$35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'REV-REVCALC_CWS'!$AB$35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'REV-REVCALC_CWS'!$AC$35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'REV-REVCALC_CWS'!$AD$35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'REV-REVCALC_CWS'!$AE$35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'REV-REVCALC_CWS'!$AF$35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'REV-REVCALC_CWS'!$AG$35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'REV-REVCALC_CWS'!$AH$35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'REV-REVCALC_CWS'!$AI$35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'REV-REVCALC_CWS'!$AJ$35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'REV-REVCALC_CWS'!$AK$35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'REV-REVCALC_CWS'!$AL$35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'REV-REVCALC_CWS'!$AM$35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'REV-REVCALC_CWS'!$AN$35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'REV-REVCALC_CWS'!$AO$35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'REV-REVCALC_CWS'!$AP$35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'REV-REVCALC_CWS'!$AQ$35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'REV-REVCALC_CWS'!$AR$35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'REV-REVCALC_CWS'!$AS$35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'REV-REVCALC_CWS'!$AT$35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'REV-REVCALC_CWS'!$AU$35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'REV-REVCALC_CWS'!$AV$35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'REV-REVCALC_CWS'!$AW$35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'REV-REVCALC_CWS'!$AX$35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'REV-REVCALC_CWS'!$AY$35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'REV-REVCALC_CWS'!$AZ$35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'REV-REVCALC_CWS'!$BA$35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'REV-REVCALC_CWS'!$BB$35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'REV-REVCALC_CWS'!$BD$35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'REV-REVCALC_CWS'!$BE$35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'REV-REVCALC_CWS'!$BF$35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'REV-REVCALC_CWS'!$BG$35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'REV-REVCALC_CWS'!$BH$35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'REV-REVCALC_CWS'!$BK$35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'REV-REVCALC_CWS'!$BL$35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2</v>
      </c>
      <c r="K140" s="169">
        <f t="shared" si="5"/>
        <v>2</v>
      </c>
      <c r="L140" s="169">
        <f t="shared" si="5"/>
        <v>2</v>
      </c>
      <c r="M140" s="169">
        <f t="shared" si="5"/>
        <v>2</v>
      </c>
      <c r="N140" s="169">
        <f t="shared" si="5"/>
        <v>1</v>
      </c>
      <c r="O140" s="169">
        <f t="shared" si="5"/>
        <v>1</v>
      </c>
      <c r="P140" s="169">
        <f t="shared" si="5"/>
        <v>1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15</v>
      </c>
      <c r="W140" s="169">
        <f t="shared" si="5"/>
        <v>16</v>
      </c>
      <c r="X140" s="169">
        <f t="shared" si="5"/>
        <v>14</v>
      </c>
      <c r="Y140" s="169">
        <f t="shared" si="5"/>
        <v>15</v>
      </c>
      <c r="Z140" s="169">
        <f t="shared" si="5"/>
        <v>12</v>
      </c>
      <c r="AA140" s="169">
        <f t="shared" si="5"/>
        <v>12</v>
      </c>
      <c r="AB140" s="169">
        <f t="shared" si="5"/>
        <v>12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50</v>
      </c>
      <c r="AI140" s="169">
        <f t="shared" si="5"/>
        <v>55</v>
      </c>
      <c r="AJ140" s="169">
        <f t="shared" si="5"/>
        <v>46</v>
      </c>
      <c r="AK140" s="169">
        <f t="shared" si="5"/>
        <v>50</v>
      </c>
      <c r="AL140" s="169">
        <f t="shared" si="5"/>
        <v>41</v>
      </c>
      <c r="AM140" s="169">
        <f t="shared" si="5"/>
        <v>41</v>
      </c>
      <c r="AN140" s="169">
        <f t="shared" si="5"/>
        <v>41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100</v>
      </c>
      <c r="AU140" s="169">
        <f t="shared" si="5"/>
        <v>110</v>
      </c>
      <c r="AV140" s="169">
        <f t="shared" si="5"/>
        <v>91</v>
      </c>
      <c r="AW140" s="169">
        <f t="shared" si="5"/>
        <v>100</v>
      </c>
      <c r="AX140" s="169">
        <f t="shared" si="5"/>
        <v>81</v>
      </c>
      <c r="AY140" s="169">
        <f t="shared" si="5"/>
        <v>81</v>
      </c>
      <c r="AZ140" s="169">
        <f t="shared" si="5"/>
        <v>81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160</v>
      </c>
      <c r="BG140" s="169">
        <f t="shared" si="5"/>
        <v>175</v>
      </c>
      <c r="BH140" s="169">
        <f t="shared" si="5"/>
        <v>145</v>
      </c>
      <c r="BI140" s="169">
        <f t="shared" si="5"/>
        <v>160</v>
      </c>
      <c r="BJ140" s="169">
        <f t="shared" si="5"/>
        <v>129</v>
      </c>
      <c r="BK140" s="169">
        <f t="shared" si="5"/>
        <v>129</v>
      </c>
      <c r="BL140" s="169">
        <f t="shared" si="5"/>
        <v>129</v>
      </c>
      <c r="BM140" s="169">
        <f t="shared" si="5"/>
        <v>81</v>
      </c>
      <c r="BN140" s="105">
        <f>SUM(BN78:BN139)</f>
        <v>1604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'COGS-PRICE-MARGIN_CWS'!$D70</f>
        <v>168.75</v>
      </c>
      <c r="S141" s="102">
        <f>'COGS-PRICE-MARGIN_CWS'!$D70</f>
        <v>168.75</v>
      </c>
      <c r="T141" s="102">
        <f>'COGS-PRICE-MARGIN_CWS'!$D70</f>
        <v>168.75</v>
      </c>
      <c r="U141" s="102">
        <f>'COGS-PRICE-MARGIN_CWS'!$D70</f>
        <v>168.75</v>
      </c>
      <c r="V141" s="102">
        <f>'COGS-PRICE-MARGIN_CWS'!$D70</f>
        <v>168.75</v>
      </c>
      <c r="W141" s="102">
        <f>'COGS-PRICE-MARGIN_CWS'!$D70</f>
        <v>168.75</v>
      </c>
      <c r="X141" s="102">
        <f>'COGS-PRICE-MARGIN_CWS'!$D70</f>
        <v>168.75</v>
      </c>
      <c r="Y141" s="102">
        <f>'COGS-PRICE-MARGIN_CWS'!$D70</f>
        <v>168.75</v>
      </c>
      <c r="Z141" s="102">
        <f>'COGS-PRICE-MARGIN_CWS'!$D70</f>
        <v>168.75</v>
      </c>
      <c r="AA141" s="102">
        <f>'COGS-PRICE-MARGIN_CWS'!$D70</f>
        <v>168.75</v>
      </c>
      <c r="AB141" s="102">
        <f>'COGS-PRICE-MARGIN_CWS'!$D70</f>
        <v>168.75</v>
      </c>
      <c r="AC141" s="102">
        <f>'COGS-PRICE-MARGIN_CWS'!$D70</f>
        <v>168.75</v>
      </c>
      <c r="AD141" s="102">
        <f>'COGS-PRICE-MARGIN_CWS'!$D91</f>
        <v>191.25</v>
      </c>
      <c r="AE141" s="102">
        <f>'COGS-PRICE-MARGIN_CWS'!$D91</f>
        <v>191.25</v>
      </c>
      <c r="AF141" s="102">
        <f>'COGS-PRICE-MARGIN_CWS'!$D91</f>
        <v>191.25</v>
      </c>
      <c r="AG141" s="102">
        <f>'COGS-PRICE-MARGIN_CWS'!$D91</f>
        <v>191.25</v>
      </c>
      <c r="AH141" s="102">
        <f>'COGS-PRICE-MARGIN_CWS'!$D91</f>
        <v>191.25</v>
      </c>
      <c r="AI141" s="102">
        <f>'COGS-PRICE-MARGIN_CWS'!$D91</f>
        <v>191.25</v>
      </c>
      <c r="AJ141" s="102">
        <f>'COGS-PRICE-MARGIN_CWS'!$D91</f>
        <v>191.25</v>
      </c>
      <c r="AK141" s="102">
        <f>'COGS-PRICE-MARGIN_CWS'!$D91</f>
        <v>191.25</v>
      </c>
      <c r="AL141" s="102">
        <f>'COGS-PRICE-MARGIN_CWS'!$D91</f>
        <v>191.25</v>
      </c>
      <c r="AM141" s="102">
        <f>'COGS-PRICE-MARGIN_CWS'!$D91</f>
        <v>191.25</v>
      </c>
      <c r="AN141" s="102">
        <f>'COGS-PRICE-MARGIN_CWS'!$D91</f>
        <v>191.25</v>
      </c>
      <c r="AO141" s="300">
        <f>'COGS-PRICE-MARGIN_CWS'!$D91</f>
        <v>191.25</v>
      </c>
      <c r="AP141" s="300">
        <f>'COGS-PRICE-MARGIN_CWS'!$D112</f>
        <v>202.5</v>
      </c>
      <c r="AQ141" s="102">
        <f>'COGS-PRICE-MARGIN_CWS'!$D112</f>
        <v>202.5</v>
      </c>
      <c r="AR141" s="102">
        <f>'COGS-PRICE-MARGIN_CWS'!$D112</f>
        <v>202.5</v>
      </c>
      <c r="AS141" s="102">
        <f>'COGS-PRICE-MARGIN_CWS'!$D112</f>
        <v>202.5</v>
      </c>
      <c r="AT141" s="102">
        <f>'COGS-PRICE-MARGIN_CWS'!$D112</f>
        <v>202.5</v>
      </c>
      <c r="AU141" s="102">
        <f>'COGS-PRICE-MARGIN_CWS'!$D112</f>
        <v>202.5</v>
      </c>
      <c r="AV141" s="102">
        <f>'COGS-PRICE-MARGIN_CWS'!$D112</f>
        <v>202.5</v>
      </c>
      <c r="AW141" s="102">
        <f>'COGS-PRICE-MARGIN_CWS'!$D112</f>
        <v>202.5</v>
      </c>
      <c r="AX141" s="102">
        <f>'COGS-PRICE-MARGIN_CWS'!$D112</f>
        <v>202.5</v>
      </c>
      <c r="AY141" s="102">
        <f>'COGS-PRICE-MARGIN_CWS'!$D112</f>
        <v>202.5</v>
      </c>
      <c r="AZ141" s="102">
        <f>'COGS-PRICE-MARGIN_CWS'!$D112</f>
        <v>202.5</v>
      </c>
      <c r="BA141" s="102">
        <f>'COGS-PRICE-MARGIN_CWS'!$D112</f>
        <v>202.5</v>
      </c>
      <c r="BB141" s="102">
        <f>'COGS-PRICE-MARGIN_CWS'!$D133</f>
        <v>202.5</v>
      </c>
      <c r="BC141" s="102">
        <f>'COGS-PRICE-MARGIN_CWS'!$D133</f>
        <v>202.5</v>
      </c>
      <c r="BD141" s="102">
        <f>'COGS-PRICE-MARGIN_CWS'!$D133</f>
        <v>202.5</v>
      </c>
      <c r="BE141" s="102">
        <f>'COGS-PRICE-MARGIN_CWS'!$D133</f>
        <v>202.5</v>
      </c>
      <c r="BF141" s="102">
        <f>'COGS-PRICE-MARGIN_CWS'!$D133</f>
        <v>202.5</v>
      </c>
      <c r="BG141" s="102">
        <f>'COGS-PRICE-MARGIN_CWS'!$D133</f>
        <v>202.5</v>
      </c>
      <c r="BH141" s="102">
        <f>'COGS-PRICE-MARGIN_CWS'!$D133</f>
        <v>202.5</v>
      </c>
      <c r="BI141" s="102">
        <f>'COGS-PRICE-MARGIN_CWS'!$D133</f>
        <v>202.5</v>
      </c>
      <c r="BJ141" s="102">
        <f>'COGS-PRICE-MARGIN_CWS'!$D133</f>
        <v>202.5</v>
      </c>
      <c r="BK141" s="102">
        <f>'COGS-PRICE-MARGIN_CWS'!$D133</f>
        <v>202.5</v>
      </c>
      <c r="BL141" s="102">
        <f>'COGS-PRICE-MARGIN_CWS'!$D133</f>
        <v>202.5</v>
      </c>
      <c r="BM141" s="102">
        <f>'COGS-PRICE-MARGIN_CWS'!$D133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2531.25</v>
      </c>
      <c r="W142" s="102">
        <f t="shared" si="6"/>
        <v>2700</v>
      </c>
      <c r="X142" s="102">
        <f t="shared" si="6"/>
        <v>2362.5</v>
      </c>
      <c r="Y142" s="102">
        <f t="shared" si="6"/>
        <v>2531.25</v>
      </c>
      <c r="Z142" s="102">
        <f t="shared" si="6"/>
        <v>2025</v>
      </c>
      <c r="AA142" s="102">
        <f t="shared" si="6"/>
        <v>2025</v>
      </c>
      <c r="AB142" s="102">
        <f t="shared" si="6"/>
        <v>2025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9562.5</v>
      </c>
      <c r="AI142" s="102">
        <f t="shared" si="6"/>
        <v>10518.75</v>
      </c>
      <c r="AJ142" s="102">
        <f t="shared" si="6"/>
        <v>8797.5</v>
      </c>
      <c r="AK142" s="102">
        <f t="shared" si="6"/>
        <v>9562.5</v>
      </c>
      <c r="AL142" s="102">
        <f t="shared" ref="AL142:BL142" si="7">AL141*AL140</f>
        <v>7841.25</v>
      </c>
      <c r="AM142" s="102">
        <f t="shared" si="7"/>
        <v>7841.25</v>
      </c>
      <c r="AN142" s="102">
        <f t="shared" si="7"/>
        <v>7841.25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20250</v>
      </c>
      <c r="AU142" s="102">
        <f t="shared" si="7"/>
        <v>22275</v>
      </c>
      <c r="AV142" s="102">
        <f t="shared" si="7"/>
        <v>18427.5</v>
      </c>
      <c r="AW142" s="102">
        <f t="shared" si="7"/>
        <v>20250</v>
      </c>
      <c r="AX142" s="102">
        <f t="shared" si="7"/>
        <v>16402.5</v>
      </c>
      <c r="AY142" s="102">
        <f t="shared" si="7"/>
        <v>16402.5</v>
      </c>
      <c r="AZ142" s="102">
        <f t="shared" si="7"/>
        <v>16402.5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32400</v>
      </c>
      <c r="BG142" s="102">
        <f t="shared" si="7"/>
        <v>35437.5</v>
      </c>
      <c r="BH142" s="102">
        <f t="shared" si="7"/>
        <v>29362.5</v>
      </c>
      <c r="BI142" s="102">
        <f t="shared" si="7"/>
        <v>32400</v>
      </c>
      <c r="BJ142" s="102">
        <f t="shared" si="7"/>
        <v>26122.5</v>
      </c>
      <c r="BK142" s="102">
        <f t="shared" si="7"/>
        <v>26122.5</v>
      </c>
      <c r="BL142" s="102">
        <f t="shared" si="7"/>
        <v>26122.5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14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148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505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1005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1604</v>
      </c>
      <c r="BN143" s="105">
        <f>SUM(F143:BM143)</f>
        <v>3276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24975</v>
      </c>
      <c r="AO144" s="90">
        <f>SUM(AD142:AO142)</f>
        <v>96581.25</v>
      </c>
      <c r="BA144" s="90">
        <f>SUM(AP142:BA142)</f>
        <v>203512.5</v>
      </c>
      <c r="BM144" s="90">
        <f>SUM(BB142:BM142)</f>
        <v>324810</v>
      </c>
      <c r="BN144" s="105">
        <f>SUM(F144:BM144)</f>
        <v>649878.75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2233510</v>
      </c>
      <c r="E4" s="9" t="e">
        <f>SUM(P14:AA14)</f>
        <v>#VALUE!</v>
      </c>
      <c r="F4" s="9" t="e">
        <f>SUM(AB14:AM14)</f>
        <v>#VALUE!</v>
      </c>
      <c r="G4" s="9">
        <f>SUM(AN14:AY14)</f>
        <v>3913019.5</v>
      </c>
      <c r="H4" s="9">
        <f>SUM(AZ14:BK14)</f>
        <v>4680637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121480</v>
      </c>
      <c r="F6" s="66" t="e">
        <f>E9</f>
        <v>#VALUE!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2233510</v>
      </c>
      <c r="E7" s="9" t="e">
        <f>SUM(P17:AA17)</f>
        <v>#VALUE!</v>
      </c>
      <c r="F7" s="9" t="e">
        <f>SUM(AB17:AM17)</f>
        <v>#VALUE!</v>
      </c>
      <c r="G7" s="9">
        <f>SUM(AN17:AY17)</f>
        <v>3913019.5</v>
      </c>
      <c r="H7" s="9">
        <f>SUM(AZ17:BK17)</f>
        <v>4680637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2112030</v>
      </c>
      <c r="E8" s="9" t="e">
        <f>SUM(P18:AA18)</f>
        <v>#VALUE!</v>
      </c>
      <c r="F8" s="9" t="e">
        <f>SUM(AB18:AM18)</f>
        <v>#VALUE!</v>
      </c>
      <c r="G8" s="9" t="e">
        <f>SUM(AN18:AY18)</f>
        <v>#VALUE!</v>
      </c>
      <c r="H8" s="9">
        <f>SUM(AZ18:BK18)</f>
        <v>4641302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121480</v>
      </c>
      <c r="E9" s="66" t="e">
        <f>E6+E7-E8</f>
        <v>#VALUE!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121480</v>
      </c>
      <c r="E10" s="140" t="e">
        <f>E7-E8</f>
        <v>#VALUE!</v>
      </c>
      <c r="F10" s="140" t="e">
        <f>F7-F8</f>
        <v>#VALUE!</v>
      </c>
      <c r="G10" s="140" t="e">
        <f>G7-G8</f>
        <v>#VALUE!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'REV-REVCALC_CWS'!D83</f>
        <v>0</v>
      </c>
      <c r="D14" s="9">
        <f>'REV-REVCALC_CWS'!E83</f>
        <v>0</v>
      </c>
      <c r="E14" s="9">
        <f>'REV-REVCALC_CWS'!F83</f>
        <v>0</v>
      </c>
      <c r="F14" s="9">
        <f>'REV-REVCALC_CWS'!G83</f>
        <v>0</v>
      </c>
      <c r="G14" s="9">
        <f>'REV-REVCALC_CWS'!H83</f>
        <v>259340</v>
      </c>
      <c r="H14" s="9">
        <f>'REV-REVCALC_CWS'!I83</f>
        <v>299150</v>
      </c>
      <c r="I14" s="9">
        <f>'REV-REVCALC_CWS'!J83</f>
        <v>336460</v>
      </c>
      <c r="J14" s="9">
        <f>'REV-REVCALC_CWS'!K83</f>
        <v>259340</v>
      </c>
      <c r="K14" s="9">
        <f>'REV-REVCALC_CWS'!L83</f>
        <v>299150</v>
      </c>
      <c r="L14" s="9">
        <f>'REV-REVCALC_CWS'!M83</f>
        <v>219530</v>
      </c>
      <c r="M14" s="9">
        <f>'REV-REVCALC_CWS'!N83</f>
        <v>219530</v>
      </c>
      <c r="N14" s="9">
        <f>'REV-REVCALC_CWS'!O83</f>
        <v>219530</v>
      </c>
      <c r="O14" s="9">
        <f>'REV-REVCALC_CWS'!P83</f>
        <v>121480</v>
      </c>
      <c r="P14" s="9" t="e">
        <f>'REV-REVCALC_CWS'!Q83</f>
        <v>#VALUE!</v>
      </c>
      <c r="Q14" s="9" t="e">
        <f>'REV-REVCALC_CWS'!R83</f>
        <v>#VALUE!</v>
      </c>
      <c r="R14" s="9" t="e">
        <f>'REV-REVCALC_CWS'!S83</f>
        <v>#VALUE!</v>
      </c>
      <c r="S14" s="9" t="e">
        <f>'REV-REVCALC_CWS'!T83</f>
        <v>#VALUE!</v>
      </c>
      <c r="T14" s="9" t="e">
        <f>'REV-REVCALC_CWS'!U83</f>
        <v>#VALUE!</v>
      </c>
      <c r="U14" s="9" t="e">
        <f>'REV-REVCALC_CWS'!V83</f>
        <v>#VALUE!</v>
      </c>
      <c r="V14" s="9" t="e">
        <f>'REV-REVCALC_CWS'!W83</f>
        <v>#VALUE!</v>
      </c>
      <c r="W14" s="9" t="e">
        <f>'REV-REVCALC_CWS'!X83</f>
        <v>#VALUE!</v>
      </c>
      <c r="X14" s="9" t="e">
        <f>'REV-REVCALC_CWS'!Y83</f>
        <v>#VALUE!</v>
      </c>
      <c r="Y14" s="9" t="e">
        <f>'REV-REVCALC_CWS'!Z83</f>
        <v>#VALUE!</v>
      </c>
      <c r="Z14" s="9" t="e">
        <f>'REV-REVCALC_CWS'!AA83</f>
        <v>#VALUE!</v>
      </c>
      <c r="AA14" s="9" t="e">
        <f>'REV-REVCALC_CWS'!AB83</f>
        <v>#VALUE!</v>
      </c>
      <c r="AB14" s="9" t="e">
        <f>'REV-REVCALC_CWS'!AC83</f>
        <v>#VALUE!</v>
      </c>
      <c r="AC14" s="9" t="e">
        <f>'REV-REVCALC_CWS'!AD83</f>
        <v>#VALUE!</v>
      </c>
      <c r="AD14" s="9" t="e">
        <f>'REV-REVCALC_CWS'!AE83</f>
        <v>#VALUE!</v>
      </c>
      <c r="AE14" s="9" t="e">
        <f>'REV-REVCALC_CWS'!AF83</f>
        <v>#VALUE!</v>
      </c>
      <c r="AF14" s="9" t="e">
        <f>'REV-REVCALC_CWS'!AG83</f>
        <v>#VALUE!</v>
      </c>
      <c r="AG14" s="9" t="e">
        <f>'REV-REVCALC_CWS'!AH83</f>
        <v>#VALUE!</v>
      </c>
      <c r="AH14" s="9" t="e">
        <f>'REV-REVCALC_CWS'!AI83</f>
        <v>#VALUE!</v>
      </c>
      <c r="AI14" s="9" t="e">
        <f>'REV-REVCALC_CWS'!AJ83</f>
        <v>#VALUE!</v>
      </c>
      <c r="AJ14" s="9" t="e">
        <f>'REV-REVCALC_CWS'!AK83</f>
        <v>#VALUE!</v>
      </c>
      <c r="AK14" s="9" t="e">
        <f>'REV-REVCALC_CWS'!AL83</f>
        <v>#VALUE!</v>
      </c>
      <c r="AL14" s="9" t="e">
        <f>'REV-REVCALC_CWS'!AM83</f>
        <v>#VALUE!</v>
      </c>
      <c r="AM14" s="9" t="e">
        <f>'REV-REVCALC_CWS'!AN83</f>
        <v>#VALUE!</v>
      </c>
      <c r="AN14" s="9">
        <f>'REV-REVCALC_CWS'!AO83</f>
        <v>194900</v>
      </c>
      <c r="AO14" s="9">
        <f>'REV-REVCALC_CWS'!AP83</f>
        <v>314355</v>
      </c>
      <c r="AP14" s="9">
        <f>'REV-REVCALC_CWS'!AQ83</f>
        <v>351959.5</v>
      </c>
      <c r="AQ14" s="9">
        <f>'REV-REVCALC_CWS'!AR83</f>
        <v>352437.5</v>
      </c>
      <c r="AR14" s="9">
        <f>'REV-REVCALC_CWS'!AS83</f>
        <v>390010</v>
      </c>
      <c r="AS14" s="9">
        <f>'REV-REVCALC_CWS'!AT83</f>
        <v>427785</v>
      </c>
      <c r="AT14" s="9">
        <f>'REV-REVCALC_CWS'!AU83</f>
        <v>352437.5</v>
      </c>
      <c r="AU14" s="9">
        <f>'REV-REVCALC_CWS'!AV83</f>
        <v>390010</v>
      </c>
      <c r="AV14" s="9">
        <f>'REV-REVCALC_CWS'!AW83</f>
        <v>314662.5</v>
      </c>
      <c r="AW14" s="9">
        <f>'REV-REVCALC_CWS'!AX83</f>
        <v>314662.5</v>
      </c>
      <c r="AX14" s="9">
        <f>'REV-REVCALC_CWS'!AY83</f>
        <v>314662.5</v>
      </c>
      <c r="AY14" s="9">
        <f>'REV-REVCALC_CWS'!AZ83</f>
        <v>195137.5</v>
      </c>
      <c r="AZ14" s="9">
        <f>'REV-REVCALC_CWS'!BA83</f>
        <v>234235</v>
      </c>
      <c r="BA14" s="9">
        <f>'REV-REVCALC_CWS'!BB83</f>
        <v>376200</v>
      </c>
      <c r="BB14" s="9">
        <f>'REV-REVCALC_CWS'!BC83</f>
        <v>418779.5</v>
      </c>
      <c r="BC14" s="9">
        <f>'REV-REVCALC_CWS'!BD83</f>
        <v>419257.5</v>
      </c>
      <c r="BD14" s="9">
        <f>'REV-REVCALC_CWS'!BE83</f>
        <v>468680</v>
      </c>
      <c r="BE14" s="9">
        <f>'REV-REVCALC_CWS'!BF83</f>
        <v>511552.5</v>
      </c>
      <c r="BF14" s="9">
        <f>'REV-REVCALC_CWS'!BG83</f>
        <v>419257.5</v>
      </c>
      <c r="BG14" s="9">
        <f>'REV-REVCALC_CWS'!BH83</f>
        <v>468680</v>
      </c>
      <c r="BH14" s="9">
        <f>'REV-REVCALC_CWS'!BI83</f>
        <v>376507.5</v>
      </c>
      <c r="BI14" s="9">
        <f>'REV-REVCALC_CWS'!BJ83</f>
        <v>376507.5</v>
      </c>
      <c r="BJ14" s="9">
        <f>'REV-REVCALC_CWS'!BK83</f>
        <v>376507.5</v>
      </c>
      <c r="BK14" s="9">
        <f>'REV-REVCALC_CWS'!BL83</f>
        <v>234472.5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259340</v>
      </c>
      <c r="I16" s="66">
        <f t="shared" si="0"/>
        <v>299150</v>
      </c>
      <c r="J16" s="66">
        <f t="shared" si="0"/>
        <v>336460</v>
      </c>
      <c r="K16" s="66">
        <f t="shared" si="0"/>
        <v>259340</v>
      </c>
      <c r="L16" s="66">
        <f t="shared" si="0"/>
        <v>299150</v>
      </c>
      <c r="M16" s="66">
        <f t="shared" si="0"/>
        <v>219530</v>
      </c>
      <c r="N16" s="66">
        <f t="shared" si="0"/>
        <v>219530</v>
      </c>
      <c r="O16" s="66">
        <f t="shared" si="0"/>
        <v>219530</v>
      </c>
      <c r="P16" s="66">
        <f t="shared" si="0"/>
        <v>121480</v>
      </c>
      <c r="Q16" s="66" t="e">
        <f t="shared" si="0"/>
        <v>#VALUE!</v>
      </c>
      <c r="R16" s="66" t="e">
        <f t="shared" si="0"/>
        <v>#VALUE!</v>
      </c>
      <c r="S16" s="66" t="e">
        <f t="shared" si="0"/>
        <v>#VALUE!</v>
      </c>
      <c r="T16" s="66" t="e">
        <f t="shared" si="0"/>
        <v>#VALUE!</v>
      </c>
      <c r="U16" s="66" t="e">
        <f t="shared" si="0"/>
        <v>#VALUE!</v>
      </c>
      <c r="V16" s="66" t="e">
        <f t="shared" si="0"/>
        <v>#VALUE!</v>
      </c>
      <c r="W16" s="66" t="e">
        <f t="shared" si="0"/>
        <v>#VALUE!</v>
      </c>
      <c r="X16" s="66" t="e">
        <f t="shared" si="0"/>
        <v>#VALUE!</v>
      </c>
      <c r="Y16" s="66" t="e">
        <f t="shared" si="0"/>
        <v>#VALUE!</v>
      </c>
      <c r="Z16" s="66" t="e">
        <f t="shared" si="0"/>
        <v>#VALUE!</v>
      </c>
      <c r="AA16" s="66" t="e">
        <f t="shared" si="0"/>
        <v>#VALUE!</v>
      </c>
      <c r="AB16" s="66" t="e">
        <f t="shared" si="0"/>
        <v>#VALUE!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259340</v>
      </c>
      <c r="H17" s="140">
        <f t="shared" si="2"/>
        <v>299150</v>
      </c>
      <c r="I17" s="140">
        <f t="shared" si="2"/>
        <v>336460</v>
      </c>
      <c r="J17" s="140">
        <f t="shared" si="2"/>
        <v>259340</v>
      </c>
      <c r="K17" s="140">
        <f t="shared" si="2"/>
        <v>299150</v>
      </c>
      <c r="L17" s="140">
        <f t="shared" si="2"/>
        <v>219530</v>
      </c>
      <c r="M17" s="140">
        <f t="shared" si="2"/>
        <v>219530</v>
      </c>
      <c r="N17" s="140">
        <f t="shared" si="2"/>
        <v>219530</v>
      </c>
      <c r="O17" s="140">
        <f t="shared" si="2"/>
        <v>121480</v>
      </c>
      <c r="P17" s="140" t="e">
        <f t="shared" si="2"/>
        <v>#VALUE!</v>
      </c>
      <c r="Q17" s="140" t="e">
        <f t="shared" si="2"/>
        <v>#VALUE!</v>
      </c>
      <c r="R17" s="140" t="e">
        <f t="shared" si="2"/>
        <v>#VALUE!</v>
      </c>
      <c r="S17" s="140" t="e">
        <f t="shared" si="2"/>
        <v>#VALUE!</v>
      </c>
      <c r="T17" s="140" t="e">
        <f t="shared" si="2"/>
        <v>#VALUE!</v>
      </c>
      <c r="U17" s="140" t="e">
        <f t="shared" si="2"/>
        <v>#VALUE!</v>
      </c>
      <c r="V17" s="140" t="e">
        <f t="shared" si="2"/>
        <v>#VALUE!</v>
      </c>
      <c r="W17" s="140" t="e">
        <f t="shared" si="2"/>
        <v>#VALUE!</v>
      </c>
      <c r="X17" s="140" t="e">
        <f t="shared" si="2"/>
        <v>#VALUE!</v>
      </c>
      <c r="Y17" s="140" t="e">
        <f t="shared" si="2"/>
        <v>#VALUE!</v>
      </c>
      <c r="Z17" s="140" t="e">
        <f t="shared" si="2"/>
        <v>#VALUE!</v>
      </c>
      <c r="AA17" s="140" t="e">
        <f t="shared" si="2"/>
        <v>#VALUE!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>
        <f t="shared" si="3"/>
        <v>194900</v>
      </c>
      <c r="AO17" s="140">
        <f t="shared" si="3"/>
        <v>314355</v>
      </c>
      <c r="AP17" s="140">
        <f t="shared" si="3"/>
        <v>351959.5</v>
      </c>
      <c r="AQ17" s="140">
        <f t="shared" si="3"/>
        <v>352437.5</v>
      </c>
      <c r="AR17" s="140">
        <f t="shared" si="3"/>
        <v>390010</v>
      </c>
      <c r="AS17" s="140">
        <f t="shared" si="3"/>
        <v>427785</v>
      </c>
      <c r="AT17" s="140">
        <f t="shared" si="3"/>
        <v>352437.5</v>
      </c>
      <c r="AU17" s="140">
        <f t="shared" si="3"/>
        <v>390010</v>
      </c>
      <c r="AV17" s="140">
        <f t="shared" si="3"/>
        <v>314662.5</v>
      </c>
      <c r="AW17" s="140">
        <f t="shared" si="3"/>
        <v>314662.5</v>
      </c>
      <c r="AX17" s="140">
        <f t="shared" si="3"/>
        <v>314662.5</v>
      </c>
      <c r="AY17" s="140">
        <f t="shared" si="3"/>
        <v>195137.5</v>
      </c>
      <c r="AZ17" s="140">
        <f t="shared" si="3"/>
        <v>234235</v>
      </c>
      <c r="BA17" s="140">
        <f t="shared" si="3"/>
        <v>376200</v>
      </c>
      <c r="BB17" s="140">
        <f t="shared" si="3"/>
        <v>418779.5</v>
      </c>
      <c r="BC17" s="140">
        <f t="shared" si="3"/>
        <v>419257.5</v>
      </c>
      <c r="BD17" s="140">
        <f t="shared" si="3"/>
        <v>468680</v>
      </c>
      <c r="BE17" s="140">
        <f t="shared" si="3"/>
        <v>511552.5</v>
      </c>
      <c r="BF17" s="140">
        <f t="shared" si="3"/>
        <v>419257.5</v>
      </c>
      <c r="BG17" s="140">
        <f t="shared" si="3"/>
        <v>468680</v>
      </c>
      <c r="BH17" s="140">
        <f t="shared" si="3"/>
        <v>376507.5</v>
      </c>
      <c r="BI17" s="140">
        <f t="shared" si="3"/>
        <v>376507.5</v>
      </c>
      <c r="BJ17" s="140">
        <f t="shared" si="3"/>
        <v>376507.5</v>
      </c>
      <c r="BK17" s="140">
        <f t="shared" si="3"/>
        <v>234472.5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259340</v>
      </c>
      <c r="I18" s="140">
        <f t="shared" si="4"/>
        <v>299150</v>
      </c>
      <c r="J18" s="140">
        <f t="shared" si="4"/>
        <v>336460</v>
      </c>
      <c r="K18" s="140">
        <f t="shared" si="4"/>
        <v>259340</v>
      </c>
      <c r="L18" s="140">
        <f t="shared" si="4"/>
        <v>299150</v>
      </c>
      <c r="M18" s="140">
        <f t="shared" si="4"/>
        <v>219530</v>
      </c>
      <c r="N18" s="140">
        <f t="shared" si="4"/>
        <v>219530</v>
      </c>
      <c r="O18" s="140">
        <f t="shared" si="4"/>
        <v>219530</v>
      </c>
      <c r="P18" s="140">
        <f t="shared" si="4"/>
        <v>121480</v>
      </c>
      <c r="Q18" s="140" t="e">
        <f t="shared" si="4"/>
        <v>#VALUE!</v>
      </c>
      <c r="R18" s="140" t="e">
        <f t="shared" si="4"/>
        <v>#VALUE!</v>
      </c>
      <c r="S18" s="140" t="e">
        <f t="shared" si="4"/>
        <v>#VALUE!</v>
      </c>
      <c r="T18" s="140" t="e">
        <f t="shared" si="4"/>
        <v>#VALUE!</v>
      </c>
      <c r="U18" s="140" t="e">
        <f t="shared" si="4"/>
        <v>#VALUE!</v>
      </c>
      <c r="V18" s="140" t="e">
        <f t="shared" si="4"/>
        <v>#VALUE!</v>
      </c>
      <c r="W18" s="140" t="e">
        <f t="shared" si="4"/>
        <v>#VALUE!</v>
      </c>
      <c r="X18" s="140" t="e">
        <f t="shared" si="4"/>
        <v>#VALUE!</v>
      </c>
      <c r="Y18" s="140" t="e">
        <f t="shared" si="4"/>
        <v>#VALUE!</v>
      </c>
      <c r="Z18" s="140" t="e">
        <f t="shared" si="4"/>
        <v>#VALUE!</v>
      </c>
      <c r="AA18" s="140" t="e">
        <f t="shared" si="4"/>
        <v>#VALUE!</v>
      </c>
      <c r="AB18" s="140" t="e">
        <f t="shared" si="4"/>
        <v>#VALUE!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>
        <f t="shared" si="5"/>
        <v>194900</v>
      </c>
      <c r="AP18" s="140">
        <f t="shared" si="5"/>
        <v>314355</v>
      </c>
      <c r="AQ18" s="140">
        <f t="shared" si="5"/>
        <v>351959.5</v>
      </c>
      <c r="AR18" s="140">
        <f t="shared" si="5"/>
        <v>352437.5</v>
      </c>
      <c r="AS18" s="140">
        <f t="shared" si="5"/>
        <v>390010</v>
      </c>
      <c r="AT18" s="140">
        <f t="shared" si="5"/>
        <v>427785</v>
      </c>
      <c r="AU18" s="140">
        <f t="shared" si="5"/>
        <v>352437.5</v>
      </c>
      <c r="AV18" s="140">
        <f t="shared" si="5"/>
        <v>390010</v>
      </c>
      <c r="AW18" s="140">
        <f t="shared" si="5"/>
        <v>314662.5</v>
      </c>
      <c r="AX18" s="140">
        <f t="shared" si="5"/>
        <v>314662.5</v>
      </c>
      <c r="AY18" s="140">
        <f t="shared" si="5"/>
        <v>314662.5</v>
      </c>
      <c r="AZ18" s="140">
        <f t="shared" si="5"/>
        <v>195137.5</v>
      </c>
      <c r="BA18" s="140">
        <f t="shared" si="5"/>
        <v>234235</v>
      </c>
      <c r="BB18" s="140">
        <f t="shared" si="5"/>
        <v>376200</v>
      </c>
      <c r="BC18" s="140">
        <f t="shared" si="5"/>
        <v>418779.5</v>
      </c>
      <c r="BD18" s="140">
        <f t="shared" si="5"/>
        <v>419257.5</v>
      </c>
      <c r="BE18" s="140">
        <f t="shared" si="5"/>
        <v>468680</v>
      </c>
      <c r="BF18" s="140">
        <f t="shared" si="5"/>
        <v>511552.5</v>
      </c>
      <c r="BG18" s="140">
        <f t="shared" si="5"/>
        <v>419257.5</v>
      </c>
      <c r="BH18" s="140">
        <f t="shared" si="5"/>
        <v>468680</v>
      </c>
      <c r="BI18" s="140">
        <f t="shared" si="5"/>
        <v>376507.5</v>
      </c>
      <c r="BJ18" s="140">
        <f t="shared" si="5"/>
        <v>376507.5</v>
      </c>
      <c r="BK18" s="140">
        <f t="shared" si="5"/>
        <v>376507.5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259340</v>
      </c>
      <c r="H19" s="66">
        <f t="shared" si="6"/>
        <v>299150</v>
      </c>
      <c r="I19" s="66">
        <f t="shared" si="6"/>
        <v>336460</v>
      </c>
      <c r="J19" s="66">
        <f t="shared" si="6"/>
        <v>259340</v>
      </c>
      <c r="K19" s="66">
        <f t="shared" si="6"/>
        <v>299150</v>
      </c>
      <c r="L19" s="66">
        <f t="shared" si="6"/>
        <v>219530</v>
      </c>
      <c r="M19" s="66">
        <f t="shared" si="6"/>
        <v>219530</v>
      </c>
      <c r="N19" s="66">
        <f t="shared" si="6"/>
        <v>219530</v>
      </c>
      <c r="O19" s="66">
        <f t="shared" si="6"/>
        <v>121480</v>
      </c>
      <c r="P19" s="66" t="e">
        <f t="shared" si="6"/>
        <v>#VALUE!</v>
      </c>
      <c r="Q19" s="66" t="e">
        <f t="shared" si="6"/>
        <v>#VALUE!</v>
      </c>
      <c r="R19" s="66" t="e">
        <f t="shared" si="6"/>
        <v>#VALUE!</v>
      </c>
      <c r="S19" s="66" t="e">
        <f t="shared" si="6"/>
        <v>#VALUE!</v>
      </c>
      <c r="T19" s="66" t="e">
        <f t="shared" si="6"/>
        <v>#VALUE!</v>
      </c>
      <c r="U19" s="66" t="e">
        <f t="shared" si="6"/>
        <v>#VALUE!</v>
      </c>
      <c r="V19" s="66" t="e">
        <f t="shared" si="6"/>
        <v>#VALUE!</v>
      </c>
      <c r="W19" s="66" t="e">
        <f t="shared" si="6"/>
        <v>#VALUE!</v>
      </c>
      <c r="X19" s="66" t="e">
        <f t="shared" si="6"/>
        <v>#VALUE!</v>
      </c>
      <c r="Y19" s="66" t="e">
        <f t="shared" si="6"/>
        <v>#VALUE!</v>
      </c>
      <c r="Z19" s="66" t="e">
        <f t="shared" si="6"/>
        <v>#VALUE!</v>
      </c>
      <c r="AA19" s="66" t="e">
        <f t="shared" si="6"/>
        <v>#VALUE!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259340</v>
      </c>
      <c r="H20" s="140">
        <f t="shared" si="8"/>
        <v>39810</v>
      </c>
      <c r="I20" s="140">
        <f t="shared" si="8"/>
        <v>37310</v>
      </c>
      <c r="J20" s="140">
        <f t="shared" si="8"/>
        <v>-77120</v>
      </c>
      <c r="K20" s="140">
        <f t="shared" si="8"/>
        <v>39810</v>
      </c>
      <c r="L20" s="140">
        <f t="shared" si="8"/>
        <v>-79620</v>
      </c>
      <c r="M20" s="140">
        <f t="shared" si="8"/>
        <v>0</v>
      </c>
      <c r="N20" s="140">
        <f t="shared" si="8"/>
        <v>0</v>
      </c>
      <c r="O20" s="140">
        <f t="shared" si="8"/>
        <v>-98050</v>
      </c>
      <c r="P20" s="140" t="e">
        <f t="shared" si="8"/>
        <v>#VALUE!</v>
      </c>
      <c r="Q20" s="140" t="e">
        <f t="shared" si="8"/>
        <v>#VALUE!</v>
      </c>
      <c r="R20" s="140" t="e">
        <f t="shared" si="8"/>
        <v>#VALUE!</v>
      </c>
      <c r="S20" s="140" t="e">
        <f t="shared" si="8"/>
        <v>#VALUE!</v>
      </c>
      <c r="T20" s="140" t="e">
        <f t="shared" si="8"/>
        <v>#VALUE!</v>
      </c>
      <c r="U20" s="140" t="e">
        <f t="shared" si="8"/>
        <v>#VALUE!</v>
      </c>
      <c r="V20" s="140" t="e">
        <f t="shared" si="8"/>
        <v>#VALUE!</v>
      </c>
      <c r="W20" s="140" t="e">
        <f t="shared" si="8"/>
        <v>#VALUE!</v>
      </c>
      <c r="X20" s="140" t="e">
        <f t="shared" si="8"/>
        <v>#VALUE!</v>
      </c>
      <c r="Y20" s="140" t="e">
        <f t="shared" si="8"/>
        <v>#VALUE!</v>
      </c>
      <c r="Z20" s="140" t="e">
        <f t="shared" si="8"/>
        <v>#VALUE!</v>
      </c>
      <c r="AA20" s="140" t="e">
        <f t="shared" si="8"/>
        <v>#VALUE!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>
        <f t="shared" si="9"/>
        <v>119455</v>
      </c>
      <c r="AP20" s="140">
        <f t="shared" si="9"/>
        <v>37604.5</v>
      </c>
      <c r="AQ20" s="140">
        <f t="shared" si="9"/>
        <v>478</v>
      </c>
      <c r="AR20" s="140">
        <f t="shared" si="9"/>
        <v>37572.5</v>
      </c>
      <c r="AS20" s="140">
        <f t="shared" si="9"/>
        <v>37775</v>
      </c>
      <c r="AT20" s="140">
        <f t="shared" si="9"/>
        <v>-75347.5</v>
      </c>
      <c r="AU20" s="140">
        <f t="shared" si="9"/>
        <v>37572.5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-119525</v>
      </c>
      <c r="AZ20" s="140">
        <f t="shared" si="9"/>
        <v>39097.5</v>
      </c>
      <c r="BA20" s="140">
        <f t="shared" si="9"/>
        <v>141965</v>
      </c>
      <c r="BB20" s="140">
        <f t="shared" si="9"/>
        <v>42579.5</v>
      </c>
      <c r="BC20" s="140">
        <f t="shared" si="9"/>
        <v>478</v>
      </c>
      <c r="BD20" s="140">
        <f t="shared" si="9"/>
        <v>49422.5</v>
      </c>
      <c r="BE20" s="140">
        <f t="shared" si="9"/>
        <v>42872.5</v>
      </c>
      <c r="BF20" s="140">
        <f t="shared" si="9"/>
        <v>-92295</v>
      </c>
      <c r="BG20" s="140">
        <f t="shared" si="9"/>
        <v>49422.5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-142035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 t="e">
        <f>'COSM-BONUS_CWS'!R71</f>
        <v>#VALUE!</v>
      </c>
      <c r="U166" s="26" t="e">
        <f>'COSM-BONUS_CWS'!S71</f>
        <v>#VALUE!</v>
      </c>
      <c r="V166" s="26" t="e">
        <f>'COSM-BONUS_CWS'!T71</f>
        <v>#VALUE!</v>
      </c>
      <c r="W166" s="26" t="e">
        <f>'COSM-BONUS_CWS'!U71</f>
        <v>#VALUE!</v>
      </c>
      <c r="X166" s="26" t="e">
        <f>'COSM-BONUS_CWS'!V71</f>
        <v>#VALUE!</v>
      </c>
      <c r="Y166" s="26" t="e">
        <f>'COSM-BONUS_CWS'!W71</f>
        <v>#VALUE!</v>
      </c>
      <c r="Z166" s="26" t="e">
        <f>'COSM-BONUS_CWS'!X71</f>
        <v>#VALUE!</v>
      </c>
      <c r="AA166" s="26" t="e">
        <f>'COSM-BONUS_CWS'!Y71</f>
        <v>#VALUE!</v>
      </c>
      <c r="AB166" s="26" t="e">
        <f>'COSM-BONUS_CWS'!Z71</f>
        <v>#VALUE!</v>
      </c>
      <c r="AC166" s="26" t="e">
        <f>'COSM-BONUS_CWS'!AA71</f>
        <v>#VALUE!</v>
      </c>
      <c r="AD166" s="26" t="e">
        <f>'COSM-BONUS_CWS'!AB71</f>
        <v>#VALUE!</v>
      </c>
      <c r="AE166" s="26" t="e">
        <f>'COSM-BONUS_CWS'!AC71</f>
        <v>#VALUE!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 t="e">
        <f t="shared" si="62"/>
        <v>#VALUE!</v>
      </c>
      <c r="U167" s="26" t="e">
        <f t="shared" si="62"/>
        <v>#VALUE!</v>
      </c>
      <c r="V167" s="26" t="e">
        <f t="shared" si="62"/>
        <v>#VALUE!</v>
      </c>
      <c r="W167" s="26" t="e">
        <f t="shared" si="62"/>
        <v>#VALUE!</v>
      </c>
      <c r="X167" s="26" t="e">
        <f t="shared" si="62"/>
        <v>#VALUE!</v>
      </c>
      <c r="Y167" s="26" t="e">
        <f t="shared" si="62"/>
        <v>#VALUE!</v>
      </c>
      <c r="Z167" s="26" t="e">
        <f t="shared" si="62"/>
        <v>#VALUE!</v>
      </c>
      <c r="AA167" s="26" t="e">
        <f t="shared" si="62"/>
        <v>#VALUE!</v>
      </c>
      <c r="AB167" s="26" t="e">
        <f t="shared" si="62"/>
        <v>#VALUE!</v>
      </c>
      <c r="AC167" s="26" t="e">
        <f t="shared" si="62"/>
        <v>#VALUE!</v>
      </c>
      <c r="AD167" s="26" t="e">
        <f t="shared" si="62"/>
        <v>#VALUE!</v>
      </c>
      <c r="AE167" s="26" t="e">
        <f t="shared" si="62"/>
        <v>#VALUE!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2221</v>
      </c>
      <c r="L175" s="26">
        <f>'COSM-BONUS_CWS'!J72</f>
        <v>2566.25</v>
      </c>
      <c r="M175" s="26">
        <f>'COSM-BONUS_CWS'!K72</f>
        <v>2849</v>
      </c>
      <c r="N175" s="26">
        <f>'COSM-BONUS_CWS'!L72</f>
        <v>2221</v>
      </c>
      <c r="O175" s="26">
        <f>'COSM-BONUS_CWS'!M72</f>
        <v>2566.25</v>
      </c>
      <c r="P175" s="26">
        <f>'COSM-BONUS_CWS'!N72</f>
        <v>1875.75</v>
      </c>
      <c r="Q175" s="26">
        <f>'COSM-BONUS_CWS'!O72</f>
        <v>1875.75</v>
      </c>
      <c r="R175" s="26">
        <f>'COSM-BONUS_CWS'!P72</f>
        <v>1875.75</v>
      </c>
      <c r="S175" s="26">
        <f>'COSM-BONUS_CWS'!Q72</f>
        <v>1062</v>
      </c>
      <c r="T175" s="26" t="e">
        <f>'COSM-BONUS_CWS'!R72</f>
        <v>#VALUE!</v>
      </c>
      <c r="U175" s="26" t="e">
        <f>'COSM-BONUS_CWS'!S72</f>
        <v>#VALUE!</v>
      </c>
      <c r="V175" s="26" t="e">
        <f>'COSM-BONUS_CWS'!T72</f>
        <v>#VALUE!</v>
      </c>
      <c r="W175" s="26" t="e">
        <f>'COSM-BONUS_CWS'!U72</f>
        <v>#VALUE!</v>
      </c>
      <c r="X175" s="26" t="e">
        <f>'COSM-BONUS_CWS'!V72</f>
        <v>#VALUE!</v>
      </c>
      <c r="Y175" s="26" t="e">
        <f>'COSM-BONUS_CWS'!W72</f>
        <v>#VALUE!</v>
      </c>
      <c r="Z175" s="26" t="e">
        <f>'COSM-BONUS_CWS'!X72</f>
        <v>#VALUE!</v>
      </c>
      <c r="AA175" s="26" t="e">
        <f>'COSM-BONUS_CWS'!Y72</f>
        <v>#VALUE!</v>
      </c>
      <c r="AB175" s="26" t="e">
        <f>'COSM-BONUS_CWS'!Z72</f>
        <v>#VALUE!</v>
      </c>
      <c r="AC175" s="26" t="e">
        <f>'COSM-BONUS_CWS'!AA72</f>
        <v>#VALUE!</v>
      </c>
      <c r="AD175" s="26" t="e">
        <f>'COSM-BONUS_CWS'!AB72</f>
        <v>#VALUE!</v>
      </c>
      <c r="AE175" s="26" t="e">
        <f>'COSM-BONUS_CWS'!AC72</f>
        <v>#VALUE!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-4379.9125000000004</v>
      </c>
      <c r="AU175" s="26">
        <f>'COSM-BONUS_CWS'!AS72</f>
        <v>-4367.9625000000005</v>
      </c>
      <c r="AV175" s="26">
        <f>'COSM-BONUS_CWS'!AT72</f>
        <v>-4840.6750000000002</v>
      </c>
      <c r="AW175" s="26">
        <f>'COSM-BONUS_CWS'!AU72</f>
        <v>-5308.3250000000007</v>
      </c>
      <c r="AX175" s="26">
        <f>'COSM-BONUS_CWS'!AV72</f>
        <v>-4367.9625000000005</v>
      </c>
      <c r="AY175" s="26">
        <f>'COSM-BONUS_CWS'!AW72</f>
        <v>-4840.6750000000002</v>
      </c>
      <c r="AZ175" s="26">
        <f>'COSM-BONUS_CWS'!AX72</f>
        <v>-3900.3125</v>
      </c>
      <c r="BA175" s="26">
        <f>'COSM-BONUS_CWS'!AY72</f>
        <v>-3900.3125</v>
      </c>
      <c r="BB175" s="26">
        <f>'COSM-BONUS_CWS'!AZ72</f>
        <v>-3900.3125</v>
      </c>
      <c r="BC175" s="26">
        <f>'COSM-BONUS_CWS'!BA72</f>
        <v>-2417.0250000000001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-1145.1050000000002</v>
      </c>
      <c r="BG175" s="26">
        <f>'COSM-BONUS_CWS'!BE72</f>
        <v>-1133.1550000000004</v>
      </c>
      <c r="BH175" s="26">
        <f>'COSM-BONUS_CWS'!BF72</f>
        <v>-1275.5949999999998</v>
      </c>
      <c r="BI175" s="26">
        <f>'COSM-BONUS_CWS'!BG72</f>
        <v>-1384.9274999999996</v>
      </c>
      <c r="BJ175" s="26">
        <f>'COSM-BONUS_CWS'!BH72</f>
        <v>-1133.1550000000004</v>
      </c>
      <c r="BK175" s="26">
        <f>'COSM-BONUS_CWS'!BI72</f>
        <v>-1275.5949999999998</v>
      </c>
      <c r="BL175" s="26">
        <f>'COSM-BONUS_CWS'!BJ72</f>
        <v>-1020.7599999999992</v>
      </c>
      <c r="BM175" s="26">
        <f>'COSM-BONUS_CWS'!BK72</f>
        <v>-1020.7599999999992</v>
      </c>
      <c r="BN175" s="26">
        <f>'COSM-BONUS_CWS'!BL72</f>
        <v>-1020.7599999999992</v>
      </c>
      <c r="BO175" s="26">
        <f>'COSM-BONUS_CWS'!BM72</f>
        <v>-634.4849999999999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1002221</v>
      </c>
      <c r="L176" s="26">
        <f t="shared" si="70"/>
        <v>1002566.25</v>
      </c>
      <c r="M176" s="26">
        <f t="shared" si="70"/>
        <v>1002849</v>
      </c>
      <c r="N176" s="26">
        <f t="shared" si="70"/>
        <v>1002221</v>
      </c>
      <c r="O176" s="26">
        <f t="shared" si="70"/>
        <v>1002566.25</v>
      </c>
      <c r="P176" s="26">
        <f t="shared" si="70"/>
        <v>1001875.75</v>
      </c>
      <c r="Q176" s="26">
        <f t="shared" si="70"/>
        <v>1001875.75</v>
      </c>
      <c r="R176" s="26">
        <f t="shared" si="70"/>
        <v>1001875.75</v>
      </c>
      <c r="S176" s="26">
        <f t="shared" si="70"/>
        <v>1001062</v>
      </c>
      <c r="T176" s="26" t="e">
        <f t="shared" si="70"/>
        <v>#VALUE!</v>
      </c>
      <c r="U176" s="26" t="e">
        <f t="shared" si="70"/>
        <v>#VALUE!</v>
      </c>
      <c r="V176" s="26" t="e">
        <f t="shared" si="70"/>
        <v>#VALUE!</v>
      </c>
      <c r="W176" s="26" t="e">
        <f t="shared" si="70"/>
        <v>#VALUE!</v>
      </c>
      <c r="X176" s="26" t="e">
        <f t="shared" si="70"/>
        <v>#VALUE!</v>
      </c>
      <c r="Y176" s="26" t="e">
        <f t="shared" si="70"/>
        <v>#VALUE!</v>
      </c>
      <c r="Z176" s="26" t="e">
        <f t="shared" si="70"/>
        <v>#VALUE!</v>
      </c>
      <c r="AA176" s="26" t="e">
        <f t="shared" si="70"/>
        <v>#VALUE!</v>
      </c>
      <c r="AB176" s="26" t="e">
        <f t="shared" si="70"/>
        <v>#VALUE!</v>
      </c>
      <c r="AC176" s="26" t="e">
        <f t="shared" si="70"/>
        <v>#VALUE!</v>
      </c>
      <c r="AD176" s="26" t="e">
        <f t="shared" si="70"/>
        <v>#VALUE!</v>
      </c>
      <c r="AE176" s="26" t="e">
        <f t="shared" si="70"/>
        <v>#VALUE!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2195620.0874999999</v>
      </c>
      <c r="AU176" s="26">
        <f t="shared" si="71"/>
        <v>2195632.0375000001</v>
      </c>
      <c r="AV176" s="26">
        <f t="shared" si="71"/>
        <v>2195159.3250000002</v>
      </c>
      <c r="AW176" s="26">
        <f t="shared" si="71"/>
        <v>2194691.6749999998</v>
      </c>
      <c r="AX176" s="26">
        <f t="shared" si="71"/>
        <v>2195632.0375000001</v>
      </c>
      <c r="AY176" s="26">
        <f t="shared" si="71"/>
        <v>2195159.3250000002</v>
      </c>
      <c r="AZ176" s="26">
        <f t="shared" si="71"/>
        <v>2196099.6875</v>
      </c>
      <c r="BA176" s="26">
        <f t="shared" si="71"/>
        <v>2196099.6875</v>
      </c>
      <c r="BB176" s="26">
        <f t="shared" si="71"/>
        <v>2196099.6875</v>
      </c>
      <c r="BC176" s="26">
        <f t="shared" si="71"/>
        <v>2197582.9750000001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3398854.895</v>
      </c>
      <c r="BG176" s="26">
        <f t="shared" si="71"/>
        <v>3398866.8450000002</v>
      </c>
      <c r="BH176" s="26">
        <f t="shared" si="71"/>
        <v>3398724.4049999998</v>
      </c>
      <c r="BI176" s="26">
        <f t="shared" si="71"/>
        <v>3398615.0724999998</v>
      </c>
      <c r="BJ176" s="26">
        <f t="shared" si="71"/>
        <v>3398866.8450000002</v>
      </c>
      <c r="BK176" s="26">
        <f t="shared" si="71"/>
        <v>3398724.4049999998</v>
      </c>
      <c r="BL176" s="26">
        <f t="shared" si="71"/>
        <v>3398979.24</v>
      </c>
      <c r="BM176" s="26">
        <f t="shared" si="71"/>
        <v>3398979.24</v>
      </c>
      <c r="BN176" s="26">
        <f t="shared" si="71"/>
        <v>3398979.24</v>
      </c>
      <c r="BO176" s="26">
        <f t="shared" si="71"/>
        <v>3399365.5150000001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 t="e">
        <f>'COSM-BONUS_CWS'!R73</f>
        <v>#VALUE!</v>
      </c>
      <c r="U184" s="26" t="e">
        <f>'COSM-BONUS_CWS'!S73</f>
        <v>#VALUE!</v>
      </c>
      <c r="V184" s="26" t="e">
        <f>'COSM-BONUS_CWS'!T73</f>
        <v>#VALUE!</v>
      </c>
      <c r="W184" s="26" t="e">
        <f>'COSM-BONUS_CWS'!U73</f>
        <v>#VALUE!</v>
      </c>
      <c r="X184" s="26" t="e">
        <f>'COSM-BONUS_CWS'!V73</f>
        <v>#VALUE!</v>
      </c>
      <c r="Y184" s="26" t="e">
        <f>'COSM-BONUS_CWS'!W73</f>
        <v>#VALUE!</v>
      </c>
      <c r="Z184" s="26" t="e">
        <f>'COSM-BONUS_CWS'!X73</f>
        <v>#VALUE!</v>
      </c>
      <c r="AA184" s="26" t="e">
        <f>'COSM-BONUS_CWS'!Y73</f>
        <v>#VALUE!</v>
      </c>
      <c r="AB184" s="26" t="e">
        <f>'COSM-BONUS_CWS'!Z73</f>
        <v>#VALUE!</v>
      </c>
      <c r="AC184" s="26" t="e">
        <f>'COSM-BONUS_CWS'!AA73</f>
        <v>#VALUE!</v>
      </c>
      <c r="AD184" s="26" t="e">
        <f>'COSM-BONUS_CWS'!AB73</f>
        <v>#VALUE!</v>
      </c>
      <c r="AE184" s="26" t="e">
        <f>'COSM-BONUS_CWS'!AC73</f>
        <v>#VALUE!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 t="e">
        <f t="shared" si="78"/>
        <v>#VALUE!</v>
      </c>
      <c r="U185" s="26" t="e">
        <f t="shared" si="78"/>
        <v>#VALUE!</v>
      </c>
      <c r="V185" s="26" t="e">
        <f t="shared" si="78"/>
        <v>#VALUE!</v>
      </c>
      <c r="W185" s="26" t="e">
        <f t="shared" si="78"/>
        <v>#VALUE!</v>
      </c>
      <c r="X185" s="26" t="e">
        <f t="shared" si="78"/>
        <v>#VALUE!</v>
      </c>
      <c r="Y185" s="26" t="e">
        <f t="shared" si="78"/>
        <v>#VALUE!</v>
      </c>
      <c r="Z185" s="26" t="e">
        <f t="shared" si="78"/>
        <v>#VALUE!</v>
      </c>
      <c r="AA185" s="26" t="e">
        <f t="shared" si="78"/>
        <v>#VALUE!</v>
      </c>
      <c r="AB185" s="26" t="e">
        <f t="shared" si="78"/>
        <v>#VALUE!</v>
      </c>
      <c r="AC185" s="26" t="e">
        <f t="shared" si="78"/>
        <v>#VALUE!</v>
      </c>
      <c r="AD185" s="26" t="e">
        <f t="shared" si="78"/>
        <v>#VALUE!</v>
      </c>
      <c r="AE185" s="26" t="e">
        <f t="shared" si="78"/>
        <v>#VALUE!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 t="e">
        <f>'COSM-BONUS_CWS'!R74</f>
        <v>#VALUE!</v>
      </c>
      <c r="U193" s="26" t="e">
        <f>'COSM-BONUS_CWS'!S74</f>
        <v>#VALUE!</v>
      </c>
      <c r="V193" s="26" t="e">
        <f>'COSM-BONUS_CWS'!T74</f>
        <v>#VALUE!</v>
      </c>
      <c r="W193" s="26" t="e">
        <f>'COSM-BONUS_CWS'!U74</f>
        <v>#VALUE!</v>
      </c>
      <c r="X193" s="26" t="e">
        <f>'COSM-BONUS_CWS'!V74</f>
        <v>#VALUE!</v>
      </c>
      <c r="Y193" s="26" t="e">
        <f>'COSM-BONUS_CWS'!W74</f>
        <v>#VALUE!</v>
      </c>
      <c r="Z193" s="26" t="e">
        <f>'COSM-BONUS_CWS'!X74</f>
        <v>#VALUE!</v>
      </c>
      <c r="AA193" s="26" t="e">
        <f>'COSM-BONUS_CWS'!Y74</f>
        <v>#VALUE!</v>
      </c>
      <c r="AB193" s="26" t="e">
        <f>'COSM-BONUS_CWS'!Z74</f>
        <v>#VALUE!</v>
      </c>
      <c r="AC193" s="26" t="e">
        <f>'COSM-BONUS_CWS'!AA74</f>
        <v>#VALUE!</v>
      </c>
      <c r="AD193" s="26" t="e">
        <f>'COSM-BONUS_CWS'!AB74</f>
        <v>#VALUE!</v>
      </c>
      <c r="AE193" s="26" t="e">
        <f>'COSM-BONUS_CWS'!AC74</f>
        <v>#VALUE!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 t="e">
        <f t="shared" si="86"/>
        <v>#VALUE!</v>
      </c>
      <c r="U194" s="26" t="e">
        <f t="shared" si="86"/>
        <v>#VALUE!</v>
      </c>
      <c r="V194" s="26" t="e">
        <f t="shared" si="86"/>
        <v>#VALUE!</v>
      </c>
      <c r="W194" s="26" t="e">
        <f t="shared" si="86"/>
        <v>#VALUE!</v>
      </c>
      <c r="X194" s="26" t="e">
        <f t="shared" si="86"/>
        <v>#VALUE!</v>
      </c>
      <c r="Y194" s="26" t="e">
        <f t="shared" si="86"/>
        <v>#VALUE!</v>
      </c>
      <c r="Z194" s="26" t="e">
        <f t="shared" si="86"/>
        <v>#VALUE!</v>
      </c>
      <c r="AA194" s="26" t="e">
        <f t="shared" si="86"/>
        <v>#VALUE!</v>
      </c>
      <c r="AB194" s="26" t="e">
        <f t="shared" si="86"/>
        <v>#VALUE!</v>
      </c>
      <c r="AC194" s="26" t="e">
        <f t="shared" si="86"/>
        <v>#VALUE!</v>
      </c>
      <c r="AD194" s="26" t="e">
        <f t="shared" si="86"/>
        <v>#VALUE!</v>
      </c>
      <c r="AE194" s="26" t="e">
        <f t="shared" si="86"/>
        <v>#VALUE!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2221</v>
      </c>
      <c r="L209" s="26">
        <f t="shared" si="100"/>
        <v>2566.25</v>
      </c>
      <c r="M209" s="26">
        <f t="shared" si="100"/>
        <v>2849</v>
      </c>
      <c r="N209" s="26">
        <f t="shared" si="100"/>
        <v>2221</v>
      </c>
      <c r="O209" s="26">
        <f t="shared" si="100"/>
        <v>2566.25</v>
      </c>
      <c r="P209" s="26">
        <f t="shared" si="100"/>
        <v>1875.75</v>
      </c>
      <c r="Q209" s="26">
        <f t="shared" si="100"/>
        <v>1875.75</v>
      </c>
      <c r="R209" s="26">
        <f t="shared" si="100"/>
        <v>1875.75</v>
      </c>
      <c r="S209" s="26">
        <f t="shared" si="100"/>
        <v>1062</v>
      </c>
      <c r="T209" s="26" t="e">
        <f t="shared" si="100"/>
        <v>#VALUE!</v>
      </c>
      <c r="U209" s="26" t="e">
        <f t="shared" si="100"/>
        <v>#VALUE!</v>
      </c>
      <c r="V209" s="26" t="e">
        <f t="shared" si="100"/>
        <v>#VALUE!</v>
      </c>
      <c r="W209" s="26" t="e">
        <f t="shared" si="100"/>
        <v>#VALUE!</v>
      </c>
      <c r="X209" s="26" t="e">
        <f t="shared" si="100"/>
        <v>#VALUE!</v>
      </c>
      <c r="Y209" s="26" t="e">
        <f t="shared" si="100"/>
        <v>#VALUE!</v>
      </c>
      <c r="Z209" s="26" t="e">
        <f t="shared" si="100"/>
        <v>#VALUE!</v>
      </c>
      <c r="AA209" s="26" t="e">
        <f t="shared" si="100"/>
        <v>#VALUE!</v>
      </c>
      <c r="AB209" s="26" t="e">
        <f t="shared" si="100"/>
        <v>#VALUE!</v>
      </c>
      <c r="AC209" s="26" t="e">
        <f t="shared" si="100"/>
        <v>#VALUE!</v>
      </c>
      <c r="AD209" s="26" t="e">
        <f t="shared" si="100"/>
        <v>#VALUE!</v>
      </c>
      <c r="AE209" s="26" t="e">
        <f t="shared" si="100"/>
        <v>#VALUE!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-4379.9125000000004</v>
      </c>
      <c r="AU209" s="26">
        <f t="shared" si="101"/>
        <v>-4367.9625000000005</v>
      </c>
      <c r="AV209" s="26">
        <f t="shared" si="101"/>
        <v>-4840.6750000000002</v>
      </c>
      <c r="AW209" s="26">
        <f t="shared" si="101"/>
        <v>-5308.3250000000007</v>
      </c>
      <c r="AX209" s="26">
        <f t="shared" si="101"/>
        <v>-4367.9625000000005</v>
      </c>
      <c r="AY209" s="26">
        <f t="shared" si="101"/>
        <v>-4840.6750000000002</v>
      </c>
      <c r="AZ209" s="26">
        <f t="shared" si="101"/>
        <v>-3900.3125</v>
      </c>
      <c r="BA209" s="26">
        <f t="shared" si="101"/>
        <v>-3900.3125</v>
      </c>
      <c r="BB209" s="26">
        <f t="shared" si="101"/>
        <v>-3900.3125</v>
      </c>
      <c r="BC209" s="26">
        <f t="shared" si="101"/>
        <v>-2417.0250000000001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-1145.1050000000002</v>
      </c>
      <c r="BG209" s="26">
        <f t="shared" si="101"/>
        <v>-1133.1550000000004</v>
      </c>
      <c r="BH209" s="26">
        <f t="shared" si="101"/>
        <v>-1275.5949999999998</v>
      </c>
      <c r="BI209" s="26">
        <f t="shared" si="101"/>
        <v>-1384.9274999999996</v>
      </c>
      <c r="BJ209" s="26">
        <f t="shared" si="101"/>
        <v>-1133.1550000000004</v>
      </c>
      <c r="BK209" s="26">
        <f t="shared" si="101"/>
        <v>-1275.5949999999998</v>
      </c>
      <c r="BL209" s="26">
        <f t="shared" si="101"/>
        <v>-1020.7599999999992</v>
      </c>
      <c r="BM209" s="26">
        <f t="shared" si="101"/>
        <v>-1020.7599999999992</v>
      </c>
      <c r="BN209" s="26">
        <f t="shared" si="101"/>
        <v>-1020.7599999999992</v>
      </c>
      <c r="BO209" s="26">
        <f t="shared" si="101"/>
        <v>-634.4849999999999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2002221</v>
      </c>
      <c r="L210" s="26">
        <f t="shared" si="102"/>
        <v>2002566.25</v>
      </c>
      <c r="M210" s="26">
        <f t="shared" si="102"/>
        <v>2002849</v>
      </c>
      <c r="N210" s="26">
        <f t="shared" si="102"/>
        <v>2002221</v>
      </c>
      <c r="O210" s="26">
        <f t="shared" si="102"/>
        <v>2002566.25</v>
      </c>
      <c r="P210" s="26">
        <f t="shared" si="102"/>
        <v>2001875.75</v>
      </c>
      <c r="Q210" s="26">
        <f t="shared" si="102"/>
        <v>2001875.75</v>
      </c>
      <c r="R210" s="26">
        <f t="shared" si="102"/>
        <v>2001875.75</v>
      </c>
      <c r="S210" s="26">
        <f t="shared" si="102"/>
        <v>2001062</v>
      </c>
      <c r="T210" s="26" t="e">
        <f t="shared" si="102"/>
        <v>#VALUE!</v>
      </c>
      <c r="U210" s="26" t="e">
        <f t="shared" si="102"/>
        <v>#VALUE!</v>
      </c>
      <c r="V210" s="26" t="e">
        <f t="shared" si="102"/>
        <v>#VALUE!</v>
      </c>
      <c r="W210" s="26" t="e">
        <f t="shared" si="102"/>
        <v>#VALUE!</v>
      </c>
      <c r="X210" s="26" t="e">
        <f t="shared" si="102"/>
        <v>#VALUE!</v>
      </c>
      <c r="Y210" s="26" t="e">
        <f t="shared" si="102"/>
        <v>#VALUE!</v>
      </c>
      <c r="Z210" s="26" t="e">
        <f t="shared" si="102"/>
        <v>#VALUE!</v>
      </c>
      <c r="AA210" s="26" t="e">
        <f t="shared" si="102"/>
        <v>#VALUE!</v>
      </c>
      <c r="AB210" s="26" t="e">
        <f t="shared" si="102"/>
        <v>#VALUE!</v>
      </c>
      <c r="AC210" s="26" t="e">
        <f t="shared" si="102"/>
        <v>#VALUE!</v>
      </c>
      <c r="AD210" s="26" t="e">
        <f t="shared" si="102"/>
        <v>#VALUE!</v>
      </c>
      <c r="AE210" s="26" t="e">
        <f t="shared" si="102"/>
        <v>#VALUE!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4395620.0875000004</v>
      </c>
      <c r="AU210" s="26">
        <f t="shared" si="103"/>
        <v>4395632.0374999996</v>
      </c>
      <c r="AV210" s="26">
        <f t="shared" si="103"/>
        <v>4395159.3250000002</v>
      </c>
      <c r="AW210" s="26">
        <f t="shared" si="103"/>
        <v>4394691.6749999998</v>
      </c>
      <c r="AX210" s="26">
        <f t="shared" si="103"/>
        <v>4395632.0374999996</v>
      </c>
      <c r="AY210" s="26">
        <f t="shared" si="103"/>
        <v>4395159.3250000002</v>
      </c>
      <c r="AZ210" s="26">
        <f t="shared" si="103"/>
        <v>4396099.6875</v>
      </c>
      <c r="BA210" s="26">
        <f t="shared" si="103"/>
        <v>4396099.6875</v>
      </c>
      <c r="BB210" s="26">
        <f t="shared" si="103"/>
        <v>4396099.6875</v>
      </c>
      <c r="BC210" s="26">
        <f t="shared" si="103"/>
        <v>4397582.9749999996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6798854.8949999996</v>
      </c>
      <c r="BG210" s="26">
        <f t="shared" si="103"/>
        <v>6798866.8449999997</v>
      </c>
      <c r="BH210" s="26">
        <f t="shared" si="103"/>
        <v>6798724.4050000003</v>
      </c>
      <c r="BI210" s="26">
        <f t="shared" si="103"/>
        <v>6798615.0724999998</v>
      </c>
      <c r="BJ210" s="26">
        <f t="shared" si="103"/>
        <v>6798866.8449999997</v>
      </c>
      <c r="BK210" s="26">
        <f t="shared" si="103"/>
        <v>6798724.4050000003</v>
      </c>
      <c r="BL210" s="26">
        <f t="shared" si="103"/>
        <v>6798979.2400000002</v>
      </c>
      <c r="BM210" s="26">
        <f t="shared" si="103"/>
        <v>6798979.2400000002</v>
      </c>
      <c r="BN210" s="26">
        <f t="shared" si="103"/>
        <v>6798979.2400000002</v>
      </c>
      <c r="BO210" s="26">
        <f t="shared" si="103"/>
        <v>6799365.5149999997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24019112.75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 t="e">
        <f>SUM(T210:AE210)</f>
        <v>#VALUE!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52751445.562500007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81587286.832499996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2002221</v>
      </c>
      <c r="L214" s="26">
        <f t="shared" si="107"/>
        <v>2002566.25</v>
      </c>
      <c r="M214" s="26">
        <f t="shared" si="107"/>
        <v>2002849</v>
      </c>
      <c r="N214" s="26">
        <f t="shared" si="107"/>
        <v>2002221</v>
      </c>
      <c r="O214" s="26">
        <f t="shared" si="107"/>
        <v>2002566.25</v>
      </c>
      <c r="P214" s="26">
        <f t="shared" si="107"/>
        <v>2001875.75</v>
      </c>
      <c r="Q214" s="26">
        <f t="shared" si="107"/>
        <v>2001875.75</v>
      </c>
      <c r="R214" s="26">
        <f t="shared" si="107"/>
        <v>2001875.75</v>
      </c>
      <c r="S214" s="26">
        <f t="shared" si="107"/>
        <v>2001062</v>
      </c>
      <c r="T214" s="26" t="e">
        <f t="shared" si="107"/>
        <v>#VALUE!</v>
      </c>
      <c r="U214" s="26" t="e">
        <f t="shared" si="107"/>
        <v>#VALUE!</v>
      </c>
      <c r="V214" s="26" t="e">
        <f t="shared" si="107"/>
        <v>#VALUE!</v>
      </c>
      <c r="W214" s="26" t="e">
        <f t="shared" si="107"/>
        <v>#VALUE!</v>
      </c>
      <c r="X214" s="26" t="e">
        <f t="shared" si="107"/>
        <v>#VALUE!</v>
      </c>
      <c r="Y214" s="26" t="e">
        <f t="shared" si="107"/>
        <v>#VALUE!</v>
      </c>
      <c r="Z214" s="26" t="e">
        <f t="shared" si="107"/>
        <v>#VALUE!</v>
      </c>
      <c r="AA214" s="26" t="e">
        <f t="shared" si="107"/>
        <v>#VALUE!</v>
      </c>
      <c r="AB214" s="26" t="e">
        <f t="shared" si="107"/>
        <v>#VALUE!</v>
      </c>
      <c r="AC214" s="26" t="e">
        <f t="shared" si="107"/>
        <v>#VALUE!</v>
      </c>
      <c r="AD214" s="26" t="e">
        <f t="shared" si="107"/>
        <v>#VALUE!</v>
      </c>
      <c r="AE214" s="26" t="e">
        <f t="shared" si="107"/>
        <v>#VALUE!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4395620.0875000004</v>
      </c>
      <c r="AU214" s="26">
        <f t="shared" si="108"/>
        <v>4395632.0374999996</v>
      </c>
      <c r="AV214" s="26">
        <f t="shared" si="108"/>
        <v>4395159.3250000002</v>
      </c>
      <c r="AW214" s="26">
        <f t="shared" si="108"/>
        <v>4394691.6749999998</v>
      </c>
      <c r="AX214" s="26">
        <f t="shared" si="108"/>
        <v>4395632.0374999996</v>
      </c>
      <c r="AY214" s="26">
        <f t="shared" si="108"/>
        <v>4395159.3250000002</v>
      </c>
      <c r="AZ214" s="26">
        <f t="shared" si="108"/>
        <v>4396099.6875</v>
      </c>
      <c r="BA214" s="26">
        <f t="shared" si="108"/>
        <v>4396099.6875</v>
      </c>
      <c r="BB214" s="26">
        <f t="shared" si="108"/>
        <v>4396099.6875</v>
      </c>
      <c r="BC214" s="26">
        <f t="shared" si="108"/>
        <v>4397582.9749999996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6798854.8949999996</v>
      </c>
      <c r="BG214" s="26">
        <f t="shared" si="108"/>
        <v>6798866.8449999997</v>
      </c>
      <c r="BH214" s="26">
        <f t="shared" si="108"/>
        <v>6798724.4050000003</v>
      </c>
      <c r="BI214" s="26">
        <f t="shared" si="108"/>
        <v>6798615.0724999998</v>
      </c>
      <c r="BJ214" s="26">
        <f t="shared" si="108"/>
        <v>6798866.8449999997</v>
      </c>
      <c r="BK214" s="26">
        <f t="shared" si="108"/>
        <v>6798724.4050000003</v>
      </c>
      <c r="BL214" s="26">
        <f t="shared" si="108"/>
        <v>6798979.2400000002</v>
      </c>
      <c r="BM214" s="26">
        <f t="shared" si="108"/>
        <v>6798979.2400000002</v>
      </c>
      <c r="BN214" s="26">
        <f t="shared" si="108"/>
        <v>6798979.2400000002</v>
      </c>
      <c r="BO214" s="26">
        <f t="shared" si="108"/>
        <v>6799365.5149999997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24019112.75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 t="e">
        <f>SUM(T214:AE214)</f>
        <v>#VALUE!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52751445.562500007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81587286.832499996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320355.36</v>
      </c>
      <c r="L219" s="26">
        <f>L210*STAFFPLAN_CWS!$C177</f>
        <v>320410.60000000003</v>
      </c>
      <c r="M219" s="26">
        <f>M210*STAFFPLAN_CWS!$C177</f>
        <v>320455.84000000003</v>
      </c>
      <c r="N219" s="26">
        <f>N210*STAFFPLAN_CWS!$C177</f>
        <v>320355.36</v>
      </c>
      <c r="O219" s="26">
        <f>O210*STAFFPLAN_CWS!$C177</f>
        <v>320410.60000000003</v>
      </c>
      <c r="P219" s="26">
        <f>P210*STAFFPLAN_CWS!$C177</f>
        <v>320300.12</v>
      </c>
      <c r="Q219" s="26">
        <f>Q210*STAFFPLAN_CWS!$C177</f>
        <v>320300.12</v>
      </c>
      <c r="R219" s="26">
        <f>R210*STAFFPLAN_CWS!$C177</f>
        <v>320300.12</v>
      </c>
      <c r="S219" s="26">
        <f>S210*STAFFPLAN_CWS!$D177</f>
        <v>320169.92</v>
      </c>
      <c r="T219" s="26" t="e">
        <f>T210*STAFFPLAN_CWS!$D177</f>
        <v>#VALUE!</v>
      </c>
      <c r="U219" s="26" t="e">
        <f>U210*STAFFPLAN_CWS!$D177</f>
        <v>#VALUE!</v>
      </c>
      <c r="V219" s="26" t="e">
        <f>V210*STAFFPLAN_CWS!$D177</f>
        <v>#VALUE!</v>
      </c>
      <c r="W219" s="26" t="e">
        <f>W210*STAFFPLAN_CWS!$D177</f>
        <v>#VALUE!</v>
      </c>
      <c r="X219" s="26" t="e">
        <f>X210*STAFFPLAN_CWS!$D177</f>
        <v>#VALUE!</v>
      </c>
      <c r="Y219" s="26" t="e">
        <f>Y210*STAFFPLAN_CWS!$D177</f>
        <v>#VALUE!</v>
      </c>
      <c r="Z219" s="26" t="e">
        <f>Z210*STAFFPLAN_CWS!$D177</f>
        <v>#VALUE!</v>
      </c>
      <c r="AA219" s="26" t="e">
        <f>AA210*STAFFPLAN_CWS!$D177</f>
        <v>#VALUE!</v>
      </c>
      <c r="AB219" s="26" t="e">
        <f>AB210*STAFFPLAN_CWS!$D177</f>
        <v>#VALUE!</v>
      </c>
      <c r="AC219" s="26" t="e">
        <f>AC210*STAFFPLAN_CWS!$D177</f>
        <v>#VALUE!</v>
      </c>
      <c r="AD219" s="26" t="e">
        <f>AD210*STAFFPLAN_CWS!$D177</f>
        <v>#VALUE!</v>
      </c>
      <c r="AE219" s="26" t="e">
        <f>AE210*STAFFPLAN_CWS!$D177</f>
        <v>#VALUE!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703299.21400000004</v>
      </c>
      <c r="AU219" s="26">
        <f>AU210*STAFFPLAN_CWS!$F177</f>
        <v>703301.12599999993</v>
      </c>
      <c r="AV219" s="26">
        <f>AV210*STAFFPLAN_CWS!$F177</f>
        <v>703225.49200000009</v>
      </c>
      <c r="AW219" s="26">
        <f>AW210*STAFFPLAN_CWS!$F177</f>
        <v>703150.66799999995</v>
      </c>
      <c r="AX219" s="26">
        <f>AX210*STAFFPLAN_CWS!$F177</f>
        <v>703301.12599999993</v>
      </c>
      <c r="AY219" s="26">
        <f>AY210*STAFFPLAN_CWS!$F177</f>
        <v>703225.49200000009</v>
      </c>
      <c r="AZ219" s="26">
        <f>AZ210*STAFFPLAN_CWS!$F177</f>
        <v>703375.95000000007</v>
      </c>
      <c r="BA219" s="26">
        <f>BA210*STAFFPLAN_CWS!$F177</f>
        <v>703375.95000000007</v>
      </c>
      <c r="BB219" s="26">
        <f>BB210*STAFFPLAN_CWS!$F177</f>
        <v>703375.95000000007</v>
      </c>
      <c r="BC219" s="26">
        <f>BC210*STAFFPLAN_CWS!$F177</f>
        <v>703613.27599999995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1087816.7831999999</v>
      </c>
      <c r="BG219" s="26">
        <f>BG210*STAFFPLAN_CWS!$G177</f>
        <v>1087818.6952</v>
      </c>
      <c r="BH219" s="26">
        <f>BH210*STAFFPLAN_CWS!$G177</f>
        <v>1087795.9048000001</v>
      </c>
      <c r="BI219" s="26">
        <f>BI210*STAFFPLAN_CWS!$G177</f>
        <v>1087778.4116</v>
      </c>
      <c r="BJ219" s="26">
        <f>BJ210*STAFFPLAN_CWS!$G177</f>
        <v>1087818.6952</v>
      </c>
      <c r="BK219" s="26">
        <f>BK210*STAFFPLAN_CWS!$G177</f>
        <v>1087795.9048000001</v>
      </c>
      <c r="BL219" s="26">
        <f>BL210*STAFFPLAN_CWS!$G177</f>
        <v>1087836.6784000001</v>
      </c>
      <c r="BM219" s="26">
        <f>BM210*STAFFPLAN_CWS!$G177</f>
        <v>1087836.6784000001</v>
      </c>
      <c r="BN219" s="26">
        <f>BN210*STAFFPLAN_CWS!$G177</f>
        <v>1087836.6784000001</v>
      </c>
      <c r="BO219" s="26">
        <f>BO210*STAFFPLAN_CWS!$G177</f>
        <v>1087898.4823999999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80088.84</v>
      </c>
      <c r="L220" s="26">
        <f>L210*STAFFPLAN_CWS!$C178</f>
        <v>80102.650000000009</v>
      </c>
      <c r="M220" s="26">
        <f>M210*STAFFPLAN_CWS!$C178</f>
        <v>80113.960000000006</v>
      </c>
      <c r="N220" s="26">
        <f>N210*STAFFPLAN_CWS!$C178</f>
        <v>80088.84</v>
      </c>
      <c r="O220" s="26">
        <f>O210*STAFFPLAN_CWS!$C178</f>
        <v>80102.650000000009</v>
      </c>
      <c r="P220" s="26">
        <f>P210*STAFFPLAN_CWS!$C178</f>
        <v>80075.03</v>
      </c>
      <c r="Q220" s="26">
        <f>Q210*STAFFPLAN_CWS!$C178</f>
        <v>80075.03</v>
      </c>
      <c r="R220" s="26">
        <f>R210*STAFFPLAN_CWS!$C178</f>
        <v>80075.03</v>
      </c>
      <c r="S220" s="26">
        <f>S210*STAFFPLAN_CWS!$D178</f>
        <v>80042.48</v>
      </c>
      <c r="T220" s="26" t="e">
        <f>T210*STAFFPLAN_CWS!$D178</f>
        <v>#VALUE!</v>
      </c>
      <c r="U220" s="26" t="e">
        <f>U210*STAFFPLAN_CWS!$D178</f>
        <v>#VALUE!</v>
      </c>
      <c r="V220" s="26" t="e">
        <f>V210*STAFFPLAN_CWS!$D178</f>
        <v>#VALUE!</v>
      </c>
      <c r="W220" s="26" t="e">
        <f>W210*STAFFPLAN_CWS!$D178</f>
        <v>#VALUE!</v>
      </c>
      <c r="X220" s="26" t="e">
        <f>X210*STAFFPLAN_CWS!$D178</f>
        <v>#VALUE!</v>
      </c>
      <c r="Y220" s="26" t="e">
        <f>Y210*STAFFPLAN_CWS!$D178</f>
        <v>#VALUE!</v>
      </c>
      <c r="Z220" s="26" t="e">
        <f>Z210*STAFFPLAN_CWS!$D178</f>
        <v>#VALUE!</v>
      </c>
      <c r="AA220" s="26" t="e">
        <f>AA210*STAFFPLAN_CWS!$D178</f>
        <v>#VALUE!</v>
      </c>
      <c r="AB220" s="26" t="e">
        <f>AB210*STAFFPLAN_CWS!$D178</f>
        <v>#VALUE!</v>
      </c>
      <c r="AC220" s="26" t="e">
        <f>AC210*STAFFPLAN_CWS!$D178</f>
        <v>#VALUE!</v>
      </c>
      <c r="AD220" s="26" t="e">
        <f>AD210*STAFFPLAN_CWS!$D178</f>
        <v>#VALUE!</v>
      </c>
      <c r="AE220" s="26" t="e">
        <f>AE210*STAFFPLAN_CWS!$D178</f>
        <v>#VALUE!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175824.80350000001</v>
      </c>
      <c r="AU220" s="26">
        <f>AU210*STAFFPLAN_CWS!$F178</f>
        <v>175825.28149999998</v>
      </c>
      <c r="AV220" s="26">
        <f>AV210*STAFFPLAN_CWS!$F178</f>
        <v>175806.37300000002</v>
      </c>
      <c r="AW220" s="26">
        <f>AW210*STAFFPLAN_CWS!$F178</f>
        <v>175787.66699999999</v>
      </c>
      <c r="AX220" s="26">
        <f>AX210*STAFFPLAN_CWS!$F178</f>
        <v>175825.28149999998</v>
      </c>
      <c r="AY220" s="26">
        <f>AY210*STAFFPLAN_CWS!$F178</f>
        <v>175806.37300000002</v>
      </c>
      <c r="AZ220" s="26">
        <f>AZ210*STAFFPLAN_CWS!$F178</f>
        <v>175843.98750000002</v>
      </c>
      <c r="BA220" s="26">
        <f>BA210*STAFFPLAN_CWS!$F178</f>
        <v>175843.98750000002</v>
      </c>
      <c r="BB220" s="26">
        <f>BB210*STAFFPLAN_CWS!$F178</f>
        <v>175843.98750000002</v>
      </c>
      <c r="BC220" s="26">
        <f>BC210*STAFFPLAN_CWS!$F178</f>
        <v>175903.31899999999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271954.19579999999</v>
      </c>
      <c r="BG220" s="26">
        <f>BG210*STAFFPLAN_CWS!$G178</f>
        <v>271954.67379999999</v>
      </c>
      <c r="BH220" s="26">
        <f>BH210*STAFFPLAN_CWS!$G178</f>
        <v>271948.97620000003</v>
      </c>
      <c r="BI220" s="26">
        <f>BI210*STAFFPLAN_CWS!$G178</f>
        <v>271944.6029</v>
      </c>
      <c r="BJ220" s="26">
        <f>BJ210*STAFFPLAN_CWS!$G178</f>
        <v>271954.67379999999</v>
      </c>
      <c r="BK220" s="26">
        <f>BK210*STAFFPLAN_CWS!$G178</f>
        <v>271948.97620000003</v>
      </c>
      <c r="BL220" s="26">
        <f>BL210*STAFFPLAN_CWS!$G178</f>
        <v>271959.16960000002</v>
      </c>
      <c r="BM220" s="26">
        <f>BM210*STAFFPLAN_CWS!$G178</f>
        <v>271959.16960000002</v>
      </c>
      <c r="BN220" s="26">
        <f>BN210*STAFFPLAN_CWS!$G178</f>
        <v>271959.16960000002</v>
      </c>
      <c r="BO220" s="26">
        <f>BO210*STAFFPLAN_CWS!$G178</f>
        <v>271974.62059999997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 t="e">
        <f>T210*STAFFPLAN_CWS!$D179</f>
        <v>#VALUE!</v>
      </c>
      <c r="U221" s="26" t="e">
        <f>U210*STAFFPLAN_CWS!$D179</f>
        <v>#VALUE!</v>
      </c>
      <c r="V221" s="26" t="e">
        <f>V210*STAFFPLAN_CWS!$D179</f>
        <v>#VALUE!</v>
      </c>
      <c r="W221" s="26" t="e">
        <f>W210*STAFFPLAN_CWS!$D179</f>
        <v>#VALUE!</v>
      </c>
      <c r="X221" s="26" t="e">
        <f>X210*STAFFPLAN_CWS!$D179</f>
        <v>#VALUE!</v>
      </c>
      <c r="Y221" s="26" t="e">
        <f>Y210*STAFFPLAN_CWS!$D179</f>
        <v>#VALUE!</v>
      </c>
      <c r="Z221" s="26" t="e">
        <f>Z210*STAFFPLAN_CWS!$D179</f>
        <v>#VALUE!</v>
      </c>
      <c r="AA221" s="26" t="e">
        <f>AA210*STAFFPLAN_CWS!$D179</f>
        <v>#VALUE!</v>
      </c>
      <c r="AB221" s="26" t="e">
        <f>AB210*STAFFPLAN_CWS!$D179</f>
        <v>#VALUE!</v>
      </c>
      <c r="AC221" s="26" t="e">
        <f>AC210*STAFFPLAN_CWS!$D179</f>
        <v>#VALUE!</v>
      </c>
      <c r="AD221" s="26" t="e">
        <f>AD210*STAFFPLAN_CWS!$D179</f>
        <v>#VALUE!</v>
      </c>
      <c r="AE221" s="26" t="e">
        <f>AE210*STAFFPLAN_CWS!$D179</f>
        <v>#VALUE!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 t="e">
        <f>T210*STAFFPLAN_CWS!$D181</f>
        <v>#VALUE!</v>
      </c>
      <c r="U223" s="26" t="e">
        <f>U210*STAFFPLAN_CWS!$D181</f>
        <v>#VALUE!</v>
      </c>
      <c r="V223" s="26" t="e">
        <f>V210*STAFFPLAN_CWS!$D181</f>
        <v>#VALUE!</v>
      </c>
      <c r="W223" s="26" t="e">
        <f>W210*STAFFPLAN_CWS!$D181</f>
        <v>#VALUE!</v>
      </c>
      <c r="X223" s="26" t="e">
        <f>X210*STAFFPLAN_CWS!$D181</f>
        <v>#VALUE!</v>
      </c>
      <c r="Y223" s="26" t="e">
        <f>Y210*STAFFPLAN_CWS!$D181</f>
        <v>#VALUE!</v>
      </c>
      <c r="Z223" s="26" t="e">
        <f>Z210*STAFFPLAN_CWS!$D181</f>
        <v>#VALUE!</v>
      </c>
      <c r="AA223" s="26" t="e">
        <f>AA210*STAFFPLAN_CWS!$D181</f>
        <v>#VALUE!</v>
      </c>
      <c r="AB223" s="26" t="e">
        <f>AB210*STAFFPLAN_CWS!$D181</f>
        <v>#VALUE!</v>
      </c>
      <c r="AC223" s="26" t="e">
        <f>AC210*STAFFPLAN_CWS!$D181</f>
        <v>#VALUE!</v>
      </c>
      <c r="AD223" s="26" t="e">
        <f>AD210*STAFFPLAN_CWS!$D181</f>
        <v>#VALUE!</v>
      </c>
      <c r="AE223" s="26" t="e">
        <f>AE210*STAFFPLAN_CWS!$D181</f>
        <v>#VALUE!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400444.19999999995</v>
      </c>
      <c r="L224" s="26">
        <f t="shared" si="109"/>
        <v>400513.25000000006</v>
      </c>
      <c r="M224" s="26">
        <f t="shared" si="109"/>
        <v>400569.80000000005</v>
      </c>
      <c r="N224" s="26">
        <f t="shared" si="109"/>
        <v>400444.19999999995</v>
      </c>
      <c r="O224" s="26">
        <f t="shared" si="109"/>
        <v>400513.25000000006</v>
      </c>
      <c r="P224" s="26">
        <f t="shared" si="109"/>
        <v>400375.15</v>
      </c>
      <c r="Q224" s="26">
        <f t="shared" si="109"/>
        <v>400375.15</v>
      </c>
      <c r="R224" s="26">
        <f t="shared" si="109"/>
        <v>400375.15</v>
      </c>
      <c r="S224" s="26">
        <f t="shared" si="109"/>
        <v>400212.39999999997</v>
      </c>
      <c r="T224" s="26" t="e">
        <f t="shared" si="109"/>
        <v>#VALUE!</v>
      </c>
      <c r="U224" s="26" t="e">
        <f t="shared" si="109"/>
        <v>#VALUE!</v>
      </c>
      <c r="V224" s="26" t="e">
        <f t="shared" si="109"/>
        <v>#VALUE!</v>
      </c>
      <c r="W224" s="26" t="e">
        <f t="shared" si="109"/>
        <v>#VALUE!</v>
      </c>
      <c r="X224" s="26" t="e">
        <f t="shared" si="109"/>
        <v>#VALUE!</v>
      </c>
      <c r="Y224" s="26" t="e">
        <f t="shared" si="109"/>
        <v>#VALUE!</v>
      </c>
      <c r="Z224" s="26" t="e">
        <f t="shared" si="109"/>
        <v>#VALUE!</v>
      </c>
      <c r="AA224" s="26" t="e">
        <f t="shared" si="109"/>
        <v>#VALUE!</v>
      </c>
      <c r="AB224" s="26" t="e">
        <f t="shared" si="109"/>
        <v>#VALUE!</v>
      </c>
      <c r="AC224" s="26" t="e">
        <f t="shared" si="109"/>
        <v>#VALUE!</v>
      </c>
      <c r="AD224" s="26" t="e">
        <f t="shared" si="109"/>
        <v>#VALUE!</v>
      </c>
      <c r="AE224" s="26" t="e">
        <f t="shared" si="109"/>
        <v>#VALUE!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879124.01750000007</v>
      </c>
      <c r="AU224" s="26">
        <f t="shared" si="109"/>
        <v>879126.40749999997</v>
      </c>
      <c r="AV224" s="26">
        <f t="shared" si="109"/>
        <v>879031.86500000011</v>
      </c>
      <c r="AW224" s="26">
        <f t="shared" si="109"/>
        <v>878938.33499999996</v>
      </c>
      <c r="AX224" s="26">
        <f t="shared" si="109"/>
        <v>879126.40749999997</v>
      </c>
      <c r="AY224" s="26">
        <f t="shared" si="109"/>
        <v>879031.86500000011</v>
      </c>
      <c r="AZ224" s="26">
        <f t="shared" si="109"/>
        <v>879219.93750000012</v>
      </c>
      <c r="BA224" s="26">
        <f t="shared" si="109"/>
        <v>879219.93750000012</v>
      </c>
      <c r="BB224" s="26">
        <f t="shared" si="109"/>
        <v>879219.93750000012</v>
      </c>
      <c r="BC224" s="26">
        <f t="shared" si="109"/>
        <v>879516.59499999997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1359770.9789999998</v>
      </c>
      <c r="BG224" s="26">
        <f t="shared" si="109"/>
        <v>1359773.3689999999</v>
      </c>
      <c r="BH224" s="26">
        <f t="shared" si="109"/>
        <v>1359744.8810000001</v>
      </c>
      <c r="BI224" s="26">
        <f t="shared" si="109"/>
        <v>1359723.0145</v>
      </c>
      <c r="BJ224" s="26">
        <f t="shared" si="109"/>
        <v>1359773.3689999999</v>
      </c>
      <c r="BK224" s="26">
        <f t="shared" si="109"/>
        <v>1359744.8810000001</v>
      </c>
      <c r="BL224" s="26">
        <f t="shared" si="109"/>
        <v>1359795.8480000002</v>
      </c>
      <c r="BM224" s="26">
        <f t="shared" si="109"/>
        <v>1359795.8480000002</v>
      </c>
      <c r="BN224" s="26">
        <f t="shared" si="109"/>
        <v>1359795.8480000002</v>
      </c>
      <c r="BO224" s="26">
        <f t="shared" si="109"/>
        <v>1359873.1029999999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4803822.5500000007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 t="e">
        <f>SUM(T224:AE224)</f>
        <v>#VALUE!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10550289.112500001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16317457.366500005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 t="e">
        <f>T210*STAFFPLAN_CWS!$D182</f>
        <v>#VALUE!</v>
      </c>
      <c r="AF228" s="26" t="e">
        <f>U210*STAFFPLAN_CWS!$E182</f>
        <v>#VALUE!</v>
      </c>
      <c r="AG228" s="26" t="e">
        <f>V210*STAFFPLAN_CWS!$E182</f>
        <v>#VALUE!</v>
      </c>
      <c r="AH228" s="26" t="e">
        <f>W210*STAFFPLAN_CWS!$E182</f>
        <v>#VALUE!</v>
      </c>
      <c r="AI228" s="26" t="e">
        <f>X210*STAFFPLAN_CWS!$E182</f>
        <v>#VALUE!</v>
      </c>
      <c r="AJ228" s="26" t="e">
        <f>Y210*STAFFPLAN_CWS!$E182</f>
        <v>#VALUE!</v>
      </c>
      <c r="AK228" s="26" t="e">
        <f>Z210*STAFFPLAN_CWS!$E182</f>
        <v>#VALUE!</v>
      </c>
      <c r="AL228" s="26" t="e">
        <f>AA210*STAFFPLAN_CWS!$E182</f>
        <v>#VALUE!</v>
      </c>
      <c r="AM228" s="26" t="e">
        <f>AB210*STAFFPLAN_CWS!$E182</f>
        <v>#VALUE!</v>
      </c>
      <c r="AN228" s="26" t="e">
        <f>AC210*STAFFPLAN_CWS!$E182</f>
        <v>#VALUE!</v>
      </c>
      <c r="AO228" s="26" t="e">
        <f>AD210*STAFFPLAN_CWS!$E182</f>
        <v>#VALUE!</v>
      </c>
      <c r="AP228" s="26" t="e">
        <f>AE210*STAFFPLAN_CWS!$E182</f>
        <v>#VALUE!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 t="e">
        <f t="shared" si="111"/>
        <v>#VALUE!</v>
      </c>
      <c r="AF230" s="26" t="e">
        <f t="shared" si="111"/>
        <v>#VALUE!</v>
      </c>
      <c r="AG230" s="26" t="e">
        <f t="shared" si="111"/>
        <v>#VALUE!</v>
      </c>
      <c r="AH230" s="26" t="e">
        <f t="shared" si="111"/>
        <v>#VALUE!</v>
      </c>
      <c r="AI230" s="26" t="e">
        <f t="shared" si="111"/>
        <v>#VALUE!</v>
      </c>
      <c r="AJ230" s="26" t="e">
        <f t="shared" si="111"/>
        <v>#VALUE!</v>
      </c>
      <c r="AK230" s="26" t="e">
        <f t="shared" si="111"/>
        <v>#VALUE!</v>
      </c>
      <c r="AL230" s="26" t="e">
        <f t="shared" si="111"/>
        <v>#VALUE!</v>
      </c>
      <c r="AM230" s="26" t="e">
        <f t="shared" si="111"/>
        <v>#VALUE!</v>
      </c>
      <c r="AN230" s="26" t="e">
        <f t="shared" ref="AN230:BO230" si="112">AN228+AN227</f>
        <v>#VALUE!</v>
      </c>
      <c r="AO230" s="26" t="e">
        <f t="shared" si="112"/>
        <v>#VALUE!</v>
      </c>
      <c r="AP230" s="26" t="e">
        <f t="shared" si="112"/>
        <v>#VALUE!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 t="e">
        <f>SUM(T230:AE230)</f>
        <v>#VALUE!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2683877.2000000002</v>
      </c>
      <c r="L232" s="26">
        <f t="shared" si="113"/>
        <v>2684291.5</v>
      </c>
      <c r="M232" s="26">
        <f t="shared" si="113"/>
        <v>2684630.8</v>
      </c>
      <c r="N232" s="26">
        <f t="shared" si="113"/>
        <v>2683877.2000000002</v>
      </c>
      <c r="O232" s="26">
        <f t="shared" si="113"/>
        <v>2684291.5</v>
      </c>
      <c r="P232" s="26">
        <f t="shared" si="113"/>
        <v>2683462.9</v>
      </c>
      <c r="Q232" s="26">
        <f t="shared" si="113"/>
        <v>2683462.9</v>
      </c>
      <c r="R232" s="26">
        <f t="shared" si="113"/>
        <v>2683462.9</v>
      </c>
      <c r="S232" s="26">
        <f t="shared" si="113"/>
        <v>2682486.4</v>
      </c>
      <c r="T232" s="26" t="e">
        <f t="shared" si="113"/>
        <v>#VALUE!</v>
      </c>
      <c r="U232" s="26" t="e">
        <f t="shared" si="113"/>
        <v>#VALUE!</v>
      </c>
      <c r="V232" s="26" t="e">
        <f t="shared" si="113"/>
        <v>#VALUE!</v>
      </c>
      <c r="W232" s="26" t="e">
        <f t="shared" si="113"/>
        <v>#VALUE!</v>
      </c>
      <c r="X232" s="26" t="e">
        <f t="shared" si="113"/>
        <v>#VALUE!</v>
      </c>
      <c r="Y232" s="26" t="e">
        <f t="shared" si="113"/>
        <v>#VALUE!</v>
      </c>
      <c r="Z232" s="26" t="e">
        <f t="shared" si="113"/>
        <v>#VALUE!</v>
      </c>
      <c r="AA232" s="26" t="e">
        <f t="shared" si="113"/>
        <v>#VALUE!</v>
      </c>
      <c r="AB232" s="26" t="e">
        <f t="shared" si="113"/>
        <v>#VALUE!</v>
      </c>
      <c r="AC232" s="26" t="e">
        <f t="shared" si="113"/>
        <v>#VALUE!</v>
      </c>
      <c r="AD232" s="26" t="e">
        <f t="shared" si="113"/>
        <v>#VALUE!</v>
      </c>
      <c r="AE232" s="26" t="e">
        <f t="shared" si="113"/>
        <v>#VALUE!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>
        <f t="shared" si="114"/>
        <v>5558311.5699999994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8439837.8739999998</v>
      </c>
      <c r="BG232" s="26">
        <f t="shared" si="114"/>
        <v>8439852.2139999997</v>
      </c>
      <c r="BH232" s="26">
        <f t="shared" si="114"/>
        <v>8439681.2860000003</v>
      </c>
      <c r="BI232" s="26">
        <f t="shared" si="114"/>
        <v>8439550.0869999994</v>
      </c>
      <c r="BJ232" s="26">
        <f t="shared" si="114"/>
        <v>8439852.2139999997</v>
      </c>
      <c r="BK232" s="26">
        <f t="shared" si="114"/>
        <v>8439681.2860000003</v>
      </c>
      <c r="BL232" s="26">
        <f t="shared" si="114"/>
        <v>8439987.0879999995</v>
      </c>
      <c r="BM232" s="26">
        <f t="shared" si="114"/>
        <v>8439987.0879999995</v>
      </c>
      <c r="BN232" s="26">
        <f t="shared" si="114"/>
        <v>8439987.0879999995</v>
      </c>
      <c r="BO232" s="26">
        <f t="shared" si="114"/>
        <v>8440450.6179999989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32197479.299999993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 t="e">
        <f>SUM(T232:AE232)</f>
        <v>#VALUE!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101279288.199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 t="e">
        <f>'COSM-BONUS_CWS'!R75</f>
        <v>#VALUE!</v>
      </c>
      <c r="U305" s="26" t="e">
        <f>'COSM-BONUS_CWS'!S75</f>
        <v>#VALUE!</v>
      </c>
      <c r="V305" s="26" t="e">
        <f>'COSM-BONUS_CWS'!T75</f>
        <v>#VALUE!</v>
      </c>
      <c r="W305" s="26" t="e">
        <f>'COSM-BONUS_CWS'!U75</f>
        <v>#VALUE!</v>
      </c>
      <c r="X305" s="26" t="e">
        <f>'COSM-BONUS_CWS'!V75</f>
        <v>#VALUE!</v>
      </c>
      <c r="Y305" s="26" t="e">
        <f>'COSM-BONUS_CWS'!W75</f>
        <v>#VALUE!</v>
      </c>
      <c r="Z305" s="26" t="e">
        <f>'COSM-BONUS_CWS'!X75</f>
        <v>#VALUE!</v>
      </c>
      <c r="AA305" s="26" t="e">
        <f>'COSM-BONUS_CWS'!Y75</f>
        <v>#VALUE!</v>
      </c>
      <c r="AB305" s="26" t="e">
        <f>'COSM-BONUS_CWS'!Z75</f>
        <v>#VALUE!</v>
      </c>
      <c r="AC305" s="26" t="e">
        <f>'COSM-BONUS_CWS'!AA75</f>
        <v>#VALUE!</v>
      </c>
      <c r="AD305" s="26" t="e">
        <f>'COSM-BONUS_CWS'!AB75</f>
        <v>#VALUE!</v>
      </c>
      <c r="AE305" s="26" t="e">
        <f>'COSM-BONUS_CWS'!AC75</f>
        <v>#VALUE!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 t="e">
        <f t="shared" si="168"/>
        <v>#VALUE!</v>
      </c>
      <c r="U306" s="26" t="e">
        <f t="shared" si="168"/>
        <v>#VALUE!</v>
      </c>
      <c r="V306" s="26" t="e">
        <f t="shared" si="168"/>
        <v>#VALUE!</v>
      </c>
      <c r="W306" s="26" t="e">
        <f t="shared" si="168"/>
        <v>#VALUE!</v>
      </c>
      <c r="X306" s="26" t="e">
        <f t="shared" si="168"/>
        <v>#VALUE!</v>
      </c>
      <c r="Y306" s="26" t="e">
        <f t="shared" si="168"/>
        <v>#VALUE!</v>
      </c>
      <c r="Z306" s="26" t="e">
        <f t="shared" si="168"/>
        <v>#VALUE!</v>
      </c>
      <c r="AA306" s="26" t="e">
        <f t="shared" si="168"/>
        <v>#VALUE!</v>
      </c>
      <c r="AB306" s="26" t="e">
        <f t="shared" si="168"/>
        <v>#VALUE!</v>
      </c>
      <c r="AC306" s="26" t="e">
        <f t="shared" si="168"/>
        <v>#VALUE!</v>
      </c>
      <c r="AD306" s="26" t="e">
        <f t="shared" si="168"/>
        <v>#VALUE!</v>
      </c>
      <c r="AE306" s="26" t="e">
        <f t="shared" si="168"/>
        <v>#VALUE!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 t="e">
        <f>'COSM-BONUS_CWS'!R76</f>
        <v>#VALUE!</v>
      </c>
      <c r="U341" s="26" t="e">
        <f>'COSM-BONUS_CWS'!S76</f>
        <v>#VALUE!</v>
      </c>
      <c r="V341" s="26" t="e">
        <f>'COSM-BONUS_CWS'!T76</f>
        <v>#VALUE!</v>
      </c>
      <c r="W341" s="26" t="e">
        <f>'COSM-BONUS_CWS'!U76</f>
        <v>#VALUE!</v>
      </c>
      <c r="X341" s="26" t="e">
        <f>'COSM-BONUS_CWS'!V76</f>
        <v>#VALUE!</v>
      </c>
      <c r="Y341" s="26" t="e">
        <f>'COSM-BONUS_CWS'!W76</f>
        <v>#VALUE!</v>
      </c>
      <c r="Z341" s="26" t="e">
        <f>'COSM-BONUS_CWS'!X76</f>
        <v>#VALUE!</v>
      </c>
      <c r="AA341" s="26" t="e">
        <f>'COSM-BONUS_CWS'!Y76</f>
        <v>#VALUE!</v>
      </c>
      <c r="AB341" s="26" t="e">
        <f>'COSM-BONUS_CWS'!Z76</f>
        <v>#VALUE!</v>
      </c>
      <c r="AC341" s="26" t="e">
        <f>'COSM-BONUS_CWS'!AA76</f>
        <v>#VALUE!</v>
      </c>
      <c r="AD341" s="26" t="e">
        <f>'COSM-BONUS_CWS'!AB76</f>
        <v>#VALUE!</v>
      </c>
      <c r="AE341" s="26" t="e">
        <f>'COSM-BONUS_CWS'!AC76</f>
        <v>#VALUE!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 t="e">
        <f t="shared" si="200"/>
        <v>#VALUE!</v>
      </c>
      <c r="U342" s="26" t="e">
        <f t="shared" si="200"/>
        <v>#VALUE!</v>
      </c>
      <c r="V342" s="26" t="e">
        <f t="shared" si="200"/>
        <v>#VALUE!</v>
      </c>
      <c r="W342" s="26" t="e">
        <f t="shared" si="200"/>
        <v>#VALUE!</v>
      </c>
      <c r="X342" s="26" t="e">
        <f t="shared" si="200"/>
        <v>#VALUE!</v>
      </c>
      <c r="Y342" s="26" t="e">
        <f t="shared" si="200"/>
        <v>#VALUE!</v>
      </c>
      <c r="Z342" s="26" t="e">
        <f t="shared" si="200"/>
        <v>#VALUE!</v>
      </c>
      <c r="AA342" s="26" t="e">
        <f t="shared" si="200"/>
        <v>#VALUE!</v>
      </c>
      <c r="AB342" s="26" t="e">
        <f t="shared" si="200"/>
        <v>#VALUE!</v>
      </c>
      <c r="AC342" s="26" t="e">
        <f t="shared" si="200"/>
        <v>#VALUE!</v>
      </c>
      <c r="AD342" s="26" t="e">
        <f t="shared" si="200"/>
        <v>#VALUE!</v>
      </c>
      <c r="AE342" s="26" t="e">
        <f t="shared" si="200"/>
        <v>#VALUE!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 t="e">
        <f t="shared" si="214"/>
        <v>#VALUE!</v>
      </c>
      <c r="U357" s="26" t="e">
        <f t="shared" si="214"/>
        <v>#VALUE!</v>
      </c>
      <c r="V357" s="26" t="e">
        <f t="shared" si="214"/>
        <v>#VALUE!</v>
      </c>
      <c r="W357" s="26" t="e">
        <f t="shared" si="214"/>
        <v>#VALUE!</v>
      </c>
      <c r="X357" s="26" t="e">
        <f t="shared" si="214"/>
        <v>#VALUE!</v>
      </c>
      <c r="Y357" s="26" t="e">
        <f t="shared" si="214"/>
        <v>#VALUE!</v>
      </c>
      <c r="Z357" s="26" t="e">
        <f t="shared" si="214"/>
        <v>#VALUE!</v>
      </c>
      <c r="AA357" s="26" t="e">
        <f t="shared" si="214"/>
        <v>#VALUE!</v>
      </c>
      <c r="AB357" s="26" t="e">
        <f t="shared" si="214"/>
        <v>#VALUE!</v>
      </c>
      <c r="AC357" s="26" t="e">
        <f t="shared" si="214"/>
        <v>#VALUE!</v>
      </c>
      <c r="AD357" s="26" t="e">
        <f t="shared" si="214"/>
        <v>#VALUE!</v>
      </c>
      <c r="AE357" s="26" t="e">
        <f t="shared" si="214"/>
        <v>#VALUE!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 t="e">
        <f t="shared" si="216"/>
        <v>#VALUE!</v>
      </c>
      <c r="U358" s="26" t="e">
        <f t="shared" si="216"/>
        <v>#VALUE!</v>
      </c>
      <c r="V358" s="26" t="e">
        <f t="shared" si="216"/>
        <v>#VALUE!</v>
      </c>
      <c r="W358" s="26" t="e">
        <f t="shared" si="216"/>
        <v>#VALUE!</v>
      </c>
      <c r="X358" s="26" t="e">
        <f t="shared" si="216"/>
        <v>#VALUE!</v>
      </c>
      <c r="Y358" s="26" t="e">
        <f t="shared" si="216"/>
        <v>#VALUE!</v>
      </c>
      <c r="Z358" s="26" t="e">
        <f t="shared" si="216"/>
        <v>#VALUE!</v>
      </c>
      <c r="AA358" s="26" t="e">
        <f t="shared" si="216"/>
        <v>#VALUE!</v>
      </c>
      <c r="AB358" s="26" t="e">
        <f t="shared" si="216"/>
        <v>#VALUE!</v>
      </c>
      <c r="AC358" s="26" t="e">
        <f t="shared" si="216"/>
        <v>#VALUE!</v>
      </c>
      <c r="AD358" s="26" t="e">
        <f t="shared" si="216"/>
        <v>#VALUE!</v>
      </c>
      <c r="AE358" s="26" t="e">
        <f t="shared" si="216"/>
        <v>#VALUE!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 t="e">
        <f>SUM(T358:AE358)</f>
        <v>#VALUE!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 t="e">
        <f t="shared" si="220"/>
        <v>#VALUE!</v>
      </c>
      <c r="U362" s="26" t="e">
        <f t="shared" si="220"/>
        <v>#VALUE!</v>
      </c>
      <c r="V362" s="26" t="e">
        <f t="shared" si="220"/>
        <v>#VALUE!</v>
      </c>
      <c r="W362" s="26" t="e">
        <f t="shared" si="220"/>
        <v>#VALUE!</v>
      </c>
      <c r="X362" s="26" t="e">
        <f t="shared" si="220"/>
        <v>#VALUE!</v>
      </c>
      <c r="Y362" s="26" t="e">
        <f t="shared" si="220"/>
        <v>#VALUE!</v>
      </c>
      <c r="Z362" s="26" t="e">
        <f t="shared" si="220"/>
        <v>#VALUE!</v>
      </c>
      <c r="AA362" s="26" t="e">
        <f t="shared" si="220"/>
        <v>#VALUE!</v>
      </c>
      <c r="AB362" s="26" t="e">
        <f t="shared" si="220"/>
        <v>#VALUE!</v>
      </c>
      <c r="AC362" s="26" t="e">
        <f t="shared" si="220"/>
        <v>#VALUE!</v>
      </c>
      <c r="AD362" s="26" t="e">
        <f t="shared" si="220"/>
        <v>#VALUE!</v>
      </c>
      <c r="AE362" s="26" t="e">
        <f t="shared" si="220"/>
        <v>#VALUE!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 t="e">
        <f>SUM(T362:AE362)</f>
        <v>#VALUE!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 t="e">
        <f>T358*STAFFPLAN_CWS!$D177</f>
        <v>#VALUE!</v>
      </c>
      <c r="U367" s="26" t="e">
        <f>U358*STAFFPLAN_CWS!$D177</f>
        <v>#VALUE!</v>
      </c>
      <c r="V367" s="26" t="e">
        <f>V358*STAFFPLAN_CWS!$D177</f>
        <v>#VALUE!</v>
      </c>
      <c r="W367" s="26" t="e">
        <f>W358*STAFFPLAN_CWS!$D177</f>
        <v>#VALUE!</v>
      </c>
      <c r="X367" s="26" t="e">
        <f>X358*STAFFPLAN_CWS!$D177</f>
        <v>#VALUE!</v>
      </c>
      <c r="Y367" s="26" t="e">
        <f>Y358*STAFFPLAN_CWS!$D177</f>
        <v>#VALUE!</v>
      </c>
      <c r="Z367" s="26" t="e">
        <f>Z358*STAFFPLAN_CWS!$D177</f>
        <v>#VALUE!</v>
      </c>
      <c r="AA367" s="26" t="e">
        <f>AA358*STAFFPLAN_CWS!$D177</f>
        <v>#VALUE!</v>
      </c>
      <c r="AB367" s="26" t="e">
        <f>AB358*STAFFPLAN_CWS!$D177</f>
        <v>#VALUE!</v>
      </c>
      <c r="AC367" s="26" t="e">
        <f>AC358*STAFFPLAN_CWS!$D177</f>
        <v>#VALUE!</v>
      </c>
      <c r="AD367" s="26" t="e">
        <f>AD358*STAFFPLAN_CWS!$D177</f>
        <v>#VALUE!</v>
      </c>
      <c r="AE367" s="26" t="e">
        <f>AE358*STAFFPLAN_CWS!$D177</f>
        <v>#VALUE!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 t="e">
        <f>T358*STAFFPLAN_CWS!$D178</f>
        <v>#VALUE!</v>
      </c>
      <c r="U368" s="26" t="e">
        <f>U358*STAFFPLAN_CWS!$D178</f>
        <v>#VALUE!</v>
      </c>
      <c r="V368" s="26" t="e">
        <f>V358*STAFFPLAN_CWS!$D178</f>
        <v>#VALUE!</v>
      </c>
      <c r="W368" s="26" t="e">
        <f>W358*STAFFPLAN_CWS!$D178</f>
        <v>#VALUE!</v>
      </c>
      <c r="X368" s="26" t="e">
        <f>X358*STAFFPLAN_CWS!$D178</f>
        <v>#VALUE!</v>
      </c>
      <c r="Y368" s="26" t="e">
        <f>Y358*STAFFPLAN_CWS!$D178</f>
        <v>#VALUE!</v>
      </c>
      <c r="Z368" s="26" t="e">
        <f>Z358*STAFFPLAN_CWS!$D178</f>
        <v>#VALUE!</v>
      </c>
      <c r="AA368" s="26" t="e">
        <f>AA358*STAFFPLAN_CWS!$D178</f>
        <v>#VALUE!</v>
      </c>
      <c r="AB368" s="26" t="e">
        <f>AB358*STAFFPLAN_CWS!$D178</f>
        <v>#VALUE!</v>
      </c>
      <c r="AC368" s="26" t="e">
        <f>AC358*STAFFPLAN_CWS!$D178</f>
        <v>#VALUE!</v>
      </c>
      <c r="AD368" s="26" t="e">
        <f>AD358*STAFFPLAN_CWS!$D178</f>
        <v>#VALUE!</v>
      </c>
      <c r="AE368" s="26" t="e">
        <f>AE358*STAFFPLAN_CWS!$D178</f>
        <v>#VALUE!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 t="e">
        <f>T358*STAFFPLAN_CWS!$D179</f>
        <v>#VALUE!</v>
      </c>
      <c r="U369" s="26" t="e">
        <f>U358*STAFFPLAN_CWS!$D179</f>
        <v>#VALUE!</v>
      </c>
      <c r="V369" s="26" t="e">
        <f>V358*STAFFPLAN_CWS!$D179</f>
        <v>#VALUE!</v>
      </c>
      <c r="W369" s="26" t="e">
        <f>W358*STAFFPLAN_CWS!$D179</f>
        <v>#VALUE!</v>
      </c>
      <c r="X369" s="26" t="e">
        <f>X358*STAFFPLAN_CWS!$D179</f>
        <v>#VALUE!</v>
      </c>
      <c r="Y369" s="26" t="e">
        <f>Y358*STAFFPLAN_CWS!$D179</f>
        <v>#VALUE!</v>
      </c>
      <c r="Z369" s="26" t="e">
        <f>Z358*STAFFPLAN_CWS!$D179</f>
        <v>#VALUE!</v>
      </c>
      <c r="AA369" s="26" t="e">
        <f>AA358*STAFFPLAN_CWS!$D179</f>
        <v>#VALUE!</v>
      </c>
      <c r="AB369" s="26" t="e">
        <f>AB358*STAFFPLAN_CWS!$D179</f>
        <v>#VALUE!</v>
      </c>
      <c r="AC369" s="26" t="e">
        <f>AC358*STAFFPLAN_CWS!$D179</f>
        <v>#VALUE!</v>
      </c>
      <c r="AD369" s="26" t="e">
        <f>AD358*STAFFPLAN_CWS!$D179</f>
        <v>#VALUE!</v>
      </c>
      <c r="AE369" s="26" t="e">
        <f>AE358*STAFFPLAN_CWS!$D179</f>
        <v>#VALUE!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 t="e">
        <f>T358*STAFFPLAN_CWS!$D181</f>
        <v>#VALUE!</v>
      </c>
      <c r="U371" s="26" t="e">
        <f>U358*STAFFPLAN_CWS!$D181</f>
        <v>#VALUE!</v>
      </c>
      <c r="V371" s="26" t="e">
        <f>V358*STAFFPLAN_CWS!$D181</f>
        <v>#VALUE!</v>
      </c>
      <c r="W371" s="26" t="e">
        <f>W358*STAFFPLAN_CWS!$D181</f>
        <v>#VALUE!</v>
      </c>
      <c r="X371" s="26" t="e">
        <f>X358*STAFFPLAN_CWS!$D181</f>
        <v>#VALUE!</v>
      </c>
      <c r="Y371" s="26" t="e">
        <f>Y358*STAFFPLAN_CWS!$D181</f>
        <v>#VALUE!</v>
      </c>
      <c r="Z371" s="26" t="e">
        <f>Z358*STAFFPLAN_CWS!$D181</f>
        <v>#VALUE!</v>
      </c>
      <c r="AA371" s="26" t="e">
        <f>AA358*STAFFPLAN_CWS!$D181</f>
        <v>#VALUE!</v>
      </c>
      <c r="AB371" s="26" t="e">
        <f>AB358*STAFFPLAN_CWS!$D181</f>
        <v>#VALUE!</v>
      </c>
      <c r="AC371" s="26" t="e">
        <f>AC358*STAFFPLAN_CWS!$D181</f>
        <v>#VALUE!</v>
      </c>
      <c r="AD371" s="26" t="e">
        <f>AD358*STAFFPLAN_CWS!$D181</f>
        <v>#VALUE!</v>
      </c>
      <c r="AE371" s="26" t="e">
        <f>AE358*STAFFPLAN_CWS!$D181</f>
        <v>#VALUE!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 t="e">
        <f t="shared" si="222"/>
        <v>#VALUE!</v>
      </c>
      <c r="U372" s="26" t="e">
        <f t="shared" si="222"/>
        <v>#VALUE!</v>
      </c>
      <c r="V372" s="26" t="e">
        <f t="shared" si="222"/>
        <v>#VALUE!</v>
      </c>
      <c r="W372" s="26" t="e">
        <f t="shared" si="222"/>
        <v>#VALUE!</v>
      </c>
      <c r="X372" s="26" t="e">
        <f t="shared" si="222"/>
        <v>#VALUE!</v>
      </c>
      <c r="Y372" s="26" t="e">
        <f t="shared" si="222"/>
        <v>#VALUE!</v>
      </c>
      <c r="Z372" s="26" t="e">
        <f t="shared" si="222"/>
        <v>#VALUE!</v>
      </c>
      <c r="AA372" s="26" t="e">
        <f t="shared" si="222"/>
        <v>#VALUE!</v>
      </c>
      <c r="AB372" s="26" t="e">
        <f t="shared" si="222"/>
        <v>#VALUE!</v>
      </c>
      <c r="AC372" s="26" t="e">
        <f t="shared" si="222"/>
        <v>#VALUE!</v>
      </c>
      <c r="AD372" s="26" t="e">
        <f t="shared" si="222"/>
        <v>#VALUE!</v>
      </c>
      <c r="AE372" s="26" t="e">
        <f t="shared" ref="AE372:BO372" si="223">SUM(AE367:AE371)</f>
        <v>#VALUE!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 t="e">
        <f>SUM(T372:AE372)</f>
        <v>#VALUE!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 t="e">
        <f>T358*STAFFPLAN_CWS!$D182</f>
        <v>#VALUE!</v>
      </c>
      <c r="AF376" s="26" t="e">
        <f>U358*STAFFPLAN_CWS!$E182</f>
        <v>#VALUE!</v>
      </c>
      <c r="AG376" s="26" t="e">
        <f>V358*STAFFPLAN_CWS!$E182</f>
        <v>#VALUE!</v>
      </c>
      <c r="AH376" s="26" t="e">
        <f>W358*STAFFPLAN_CWS!$E182</f>
        <v>#VALUE!</v>
      </c>
      <c r="AI376" s="26" t="e">
        <f>X358*STAFFPLAN_CWS!$E182</f>
        <v>#VALUE!</v>
      </c>
      <c r="AJ376" s="26" t="e">
        <f>Y358*STAFFPLAN_CWS!$E182</f>
        <v>#VALUE!</v>
      </c>
      <c r="AK376" s="26" t="e">
        <f>Z358*STAFFPLAN_CWS!$E182</f>
        <v>#VALUE!</v>
      </c>
      <c r="AL376" s="26" t="e">
        <f>AA358*STAFFPLAN_CWS!$E182</f>
        <v>#VALUE!</v>
      </c>
      <c r="AM376" s="26" t="e">
        <f>AB358*STAFFPLAN_CWS!$E182</f>
        <v>#VALUE!</v>
      </c>
      <c r="AN376" s="26" t="e">
        <f>AC358*STAFFPLAN_CWS!$E182</f>
        <v>#VALUE!</v>
      </c>
      <c r="AO376" s="26" t="e">
        <f>AD358*STAFFPLAN_CWS!$E182</f>
        <v>#VALUE!</v>
      </c>
      <c r="AP376" s="26" t="e">
        <f>AE358*STAFFPLAN_CWS!$E182</f>
        <v>#VALUE!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 t="e">
        <f t="shared" si="224"/>
        <v>#VALUE!</v>
      </c>
      <c r="AF378" s="26" t="e">
        <f t="shared" si="224"/>
        <v>#VALUE!</v>
      </c>
      <c r="AG378" s="26" t="e">
        <f t="shared" si="224"/>
        <v>#VALUE!</v>
      </c>
      <c r="AH378" s="26" t="e">
        <f t="shared" si="224"/>
        <v>#VALUE!</v>
      </c>
      <c r="AI378" s="26" t="e">
        <f t="shared" si="224"/>
        <v>#VALUE!</v>
      </c>
      <c r="AJ378" s="26" t="e">
        <f t="shared" si="224"/>
        <v>#VALUE!</v>
      </c>
      <c r="AK378" s="26" t="e">
        <f t="shared" si="224"/>
        <v>#VALUE!</v>
      </c>
      <c r="AL378" s="26" t="e">
        <f t="shared" si="224"/>
        <v>#VALUE!</v>
      </c>
      <c r="AM378" s="26" t="e">
        <f t="shared" ref="AM378:BO378" si="225">AM376+AM375</f>
        <v>#VALUE!</v>
      </c>
      <c r="AN378" s="26" t="e">
        <f t="shared" si="225"/>
        <v>#VALUE!</v>
      </c>
      <c r="AO378" s="26" t="e">
        <f t="shared" si="225"/>
        <v>#VALUE!</v>
      </c>
      <c r="AP378" s="26" t="e">
        <f t="shared" si="225"/>
        <v>#VALUE!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 t="e">
        <f>SUM(T378:AE378)</f>
        <v>#VALUE!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 t="e">
        <f t="shared" si="226"/>
        <v>#VALUE!</v>
      </c>
      <c r="U380" s="26" t="e">
        <f t="shared" si="226"/>
        <v>#VALUE!</v>
      </c>
      <c r="V380" s="26" t="e">
        <f t="shared" si="226"/>
        <v>#VALUE!</v>
      </c>
      <c r="W380" s="26" t="e">
        <f t="shared" si="226"/>
        <v>#VALUE!</v>
      </c>
      <c r="X380" s="26" t="e">
        <f t="shared" si="226"/>
        <v>#VALUE!</v>
      </c>
      <c r="Y380" s="26" t="e">
        <f t="shared" si="226"/>
        <v>#VALUE!</v>
      </c>
      <c r="Z380" s="26" t="e">
        <f t="shared" si="226"/>
        <v>#VALUE!</v>
      </c>
      <c r="AA380" s="26" t="e">
        <f t="shared" si="226"/>
        <v>#VALUE!</v>
      </c>
      <c r="AB380" s="26" t="e">
        <f t="shared" si="226"/>
        <v>#VALUE!</v>
      </c>
      <c r="AC380" s="26" t="e">
        <f t="shared" si="226"/>
        <v>#VALUE!</v>
      </c>
      <c r="AD380" s="26" t="e">
        <f t="shared" si="226"/>
        <v>#VALUE!</v>
      </c>
      <c r="AE380" s="26" t="e">
        <f t="shared" si="226"/>
        <v>#VALUE!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 t="e">
        <f>SUM(T380:AE380)</f>
        <v>#VALUE!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 t="e">
        <f>'COSM-BONUS_CWS'!R77</f>
        <v>#VALUE!</v>
      </c>
      <c r="U406" s="26" t="e">
        <f>'COSM-BONUS_CWS'!S77</f>
        <v>#VALUE!</v>
      </c>
      <c r="V406" s="26" t="e">
        <f>'COSM-BONUS_CWS'!T77</f>
        <v>#VALUE!</v>
      </c>
      <c r="W406" s="26" t="e">
        <f>'COSM-BONUS_CWS'!U77</f>
        <v>#VALUE!</v>
      </c>
      <c r="X406" s="26" t="e">
        <f>'COSM-BONUS_CWS'!V77</f>
        <v>#VALUE!</v>
      </c>
      <c r="Y406" s="26" t="e">
        <f>'COSM-BONUS_CWS'!W77</f>
        <v>#VALUE!</v>
      </c>
      <c r="Z406" s="26" t="e">
        <f>'COSM-BONUS_CWS'!X77</f>
        <v>#VALUE!</v>
      </c>
      <c r="AA406" s="26" t="e">
        <f>'COSM-BONUS_CWS'!Y77</f>
        <v>#VALUE!</v>
      </c>
      <c r="AB406" s="26" t="e">
        <f>'COSM-BONUS_CWS'!Z77</f>
        <v>#VALUE!</v>
      </c>
      <c r="AC406" s="26" t="e">
        <f>'COSM-BONUS_CWS'!AA77</f>
        <v>#VALUE!</v>
      </c>
      <c r="AD406" s="26" t="e">
        <f>'COSM-BONUS_CWS'!AB77</f>
        <v>#VALUE!</v>
      </c>
      <c r="AE406" s="26" t="e">
        <f>'COSM-BONUS_CWS'!AC77</f>
        <v>#VALUE!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 t="e">
        <f t="shared" si="248"/>
        <v>#VALUE!</v>
      </c>
      <c r="U407" s="26" t="e">
        <f t="shared" si="248"/>
        <v>#VALUE!</v>
      </c>
      <c r="V407" s="26" t="e">
        <f t="shared" si="248"/>
        <v>#VALUE!</v>
      </c>
      <c r="W407" s="26" t="e">
        <f t="shared" si="248"/>
        <v>#VALUE!</v>
      </c>
      <c r="X407" s="26" t="e">
        <f t="shared" si="248"/>
        <v>#VALUE!</v>
      </c>
      <c r="Y407" s="26" t="e">
        <f t="shared" si="248"/>
        <v>#VALUE!</v>
      </c>
      <c r="Z407" s="26" t="e">
        <f t="shared" si="248"/>
        <v>#VALUE!</v>
      </c>
      <c r="AA407" s="26" t="e">
        <f t="shared" si="248"/>
        <v>#VALUE!</v>
      </c>
      <c r="AB407" s="26" t="e">
        <f t="shared" si="248"/>
        <v>#VALUE!</v>
      </c>
      <c r="AC407" s="26" t="e">
        <f t="shared" si="248"/>
        <v>#VALUE!</v>
      </c>
      <c r="AD407" s="26" t="e">
        <f t="shared" si="248"/>
        <v>#VALUE!</v>
      </c>
      <c r="AE407" s="26" t="e">
        <f t="shared" si="248"/>
        <v>#VALUE!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 t="e">
        <f>'COSM-BONUS_CWS'!R78</f>
        <v>#VALUE!</v>
      </c>
      <c r="U442" s="26" t="e">
        <f>'COSM-BONUS_CWS'!S78</f>
        <v>#VALUE!</v>
      </c>
      <c r="V442" s="26" t="e">
        <f>'COSM-BONUS_CWS'!T78</f>
        <v>#VALUE!</v>
      </c>
      <c r="W442" s="26" t="e">
        <f>'COSM-BONUS_CWS'!U78</f>
        <v>#VALUE!</v>
      </c>
      <c r="X442" s="26" t="e">
        <f>'COSM-BONUS_CWS'!V78</f>
        <v>#VALUE!</v>
      </c>
      <c r="Y442" s="26" t="e">
        <f>'COSM-BONUS_CWS'!W78</f>
        <v>#VALUE!</v>
      </c>
      <c r="Z442" s="26" t="e">
        <f>'COSM-BONUS_CWS'!X78</f>
        <v>#VALUE!</v>
      </c>
      <c r="AA442" s="26" t="e">
        <f>'COSM-BONUS_CWS'!Y78</f>
        <v>#VALUE!</v>
      </c>
      <c r="AB442" s="26" t="e">
        <f>'COSM-BONUS_CWS'!Z78</f>
        <v>#VALUE!</v>
      </c>
      <c r="AC442" s="26" t="e">
        <f>'COSM-BONUS_CWS'!AA78</f>
        <v>#VALUE!</v>
      </c>
      <c r="AD442" s="26" t="e">
        <f>'COSM-BONUS_CWS'!AB78</f>
        <v>#VALUE!</v>
      </c>
      <c r="AE442" s="26" t="e">
        <f>'COSM-BONUS_CWS'!AC78</f>
        <v>#VALUE!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 t="e">
        <f t="shared" si="280"/>
        <v>#VALUE!</v>
      </c>
      <c r="U443" s="26" t="e">
        <f t="shared" si="280"/>
        <v>#VALUE!</v>
      </c>
      <c r="V443" s="26" t="e">
        <f t="shared" si="280"/>
        <v>#VALUE!</v>
      </c>
      <c r="W443" s="26" t="e">
        <f t="shared" si="280"/>
        <v>#VALUE!</v>
      </c>
      <c r="X443" s="26" t="e">
        <f t="shared" si="280"/>
        <v>#VALUE!</v>
      </c>
      <c r="Y443" s="26" t="e">
        <f t="shared" si="280"/>
        <v>#VALUE!</v>
      </c>
      <c r="Z443" s="26" t="e">
        <f t="shared" si="280"/>
        <v>#VALUE!</v>
      </c>
      <c r="AA443" s="26" t="e">
        <f t="shared" si="280"/>
        <v>#VALUE!</v>
      </c>
      <c r="AB443" s="26" t="e">
        <f t="shared" si="280"/>
        <v>#VALUE!</v>
      </c>
      <c r="AC443" s="26" t="e">
        <f t="shared" si="280"/>
        <v>#VALUE!</v>
      </c>
      <c r="AD443" s="26" t="e">
        <f t="shared" si="280"/>
        <v>#VALUE!</v>
      </c>
      <c r="AE443" s="26" t="e">
        <f t="shared" si="280"/>
        <v>#VALUE!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 t="e">
        <f>'COSM-BONUS_CWS'!R79</f>
        <v>#VALUE!</v>
      </c>
      <c r="U469" s="26" t="e">
        <f>'COSM-BONUS_CWS'!S79</f>
        <v>#VALUE!</v>
      </c>
      <c r="V469" s="26" t="e">
        <f>'COSM-BONUS_CWS'!T79</f>
        <v>#VALUE!</v>
      </c>
      <c r="W469" s="26" t="e">
        <f>'COSM-BONUS_CWS'!U79</f>
        <v>#VALUE!</v>
      </c>
      <c r="X469" s="26" t="e">
        <f>'COSM-BONUS_CWS'!V79</f>
        <v>#VALUE!</v>
      </c>
      <c r="Y469" s="26" t="e">
        <f>'COSM-BONUS_CWS'!W79</f>
        <v>#VALUE!</v>
      </c>
      <c r="Z469" s="26" t="e">
        <f>'COSM-BONUS_CWS'!X79</f>
        <v>#VALUE!</v>
      </c>
      <c r="AA469" s="26" t="e">
        <f>'COSM-BONUS_CWS'!Y79</f>
        <v>#VALUE!</v>
      </c>
      <c r="AB469" s="26" t="e">
        <f>'COSM-BONUS_CWS'!Z79</f>
        <v>#VALUE!</v>
      </c>
      <c r="AC469" s="26" t="e">
        <f>'COSM-BONUS_CWS'!AA79</f>
        <v>#VALUE!</v>
      </c>
      <c r="AD469" s="26" t="e">
        <f>'COSM-BONUS_CWS'!AB79</f>
        <v>#VALUE!</v>
      </c>
      <c r="AE469" s="26" t="e">
        <f>'COSM-BONUS_CWS'!AC79</f>
        <v>#VALUE!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 t="e">
        <f t="shared" si="300"/>
        <v>#VALUE!</v>
      </c>
      <c r="U470" s="26" t="e">
        <f t="shared" si="300"/>
        <v>#VALUE!</v>
      </c>
      <c r="V470" s="26" t="e">
        <f t="shared" si="300"/>
        <v>#VALUE!</v>
      </c>
      <c r="W470" s="26" t="e">
        <f t="shared" si="300"/>
        <v>#VALUE!</v>
      </c>
      <c r="X470" s="26" t="e">
        <f t="shared" si="300"/>
        <v>#VALUE!</v>
      </c>
      <c r="Y470" s="26" t="e">
        <f t="shared" si="300"/>
        <v>#VALUE!</v>
      </c>
      <c r="Z470" s="26" t="e">
        <f t="shared" si="300"/>
        <v>#VALUE!</v>
      </c>
      <c r="AA470" s="26" t="e">
        <f t="shared" si="300"/>
        <v>#VALUE!</v>
      </c>
      <c r="AB470" s="26" t="e">
        <f t="shared" si="300"/>
        <v>#VALUE!</v>
      </c>
      <c r="AC470" s="26" t="e">
        <f t="shared" si="300"/>
        <v>#VALUE!</v>
      </c>
      <c r="AD470" s="26" t="e">
        <f t="shared" si="300"/>
        <v>#VALUE!</v>
      </c>
      <c r="AE470" s="26" t="e">
        <f t="shared" si="300"/>
        <v>#VALUE!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 t="e">
        <f>'COSM-BONUS_CWS'!R80</f>
        <v>#VALUE!</v>
      </c>
      <c r="U496" s="26" t="e">
        <f>'COSM-BONUS_CWS'!S80</f>
        <v>#VALUE!</v>
      </c>
      <c r="V496" s="26" t="e">
        <f>'COSM-BONUS_CWS'!T80</f>
        <v>#VALUE!</v>
      </c>
      <c r="W496" s="26" t="e">
        <f>'COSM-BONUS_CWS'!U80</f>
        <v>#VALUE!</v>
      </c>
      <c r="X496" s="26" t="e">
        <f>'COSM-BONUS_CWS'!V80</f>
        <v>#VALUE!</v>
      </c>
      <c r="Y496" s="26" t="e">
        <f>'COSM-BONUS_CWS'!W80</f>
        <v>#VALUE!</v>
      </c>
      <c r="Z496" s="26" t="e">
        <f>'COSM-BONUS_CWS'!X80</f>
        <v>#VALUE!</v>
      </c>
      <c r="AA496" s="26" t="e">
        <f>'COSM-BONUS_CWS'!Y80</f>
        <v>#VALUE!</v>
      </c>
      <c r="AB496" s="26" t="e">
        <f>'COSM-BONUS_CWS'!Z80</f>
        <v>#VALUE!</v>
      </c>
      <c r="AC496" s="26" t="e">
        <f>'COSM-BONUS_CWS'!AA80</f>
        <v>#VALUE!</v>
      </c>
      <c r="AD496" s="26" t="e">
        <f>'COSM-BONUS_CWS'!AB80</f>
        <v>#VALUE!</v>
      </c>
      <c r="AE496" s="26" t="e">
        <f>'COSM-BONUS_CWS'!AC80</f>
        <v>#VALUE!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 t="e">
        <f t="shared" si="353"/>
        <v>#VALUE!</v>
      </c>
      <c r="U530" s="26" t="e">
        <f t="shared" si="353"/>
        <v>#VALUE!</v>
      </c>
      <c r="V530" s="26" t="e">
        <f t="shared" si="353"/>
        <v>#VALUE!</v>
      </c>
      <c r="W530" s="26" t="e">
        <f t="shared" si="353"/>
        <v>#VALUE!</v>
      </c>
      <c r="X530" s="26" t="e">
        <f t="shared" si="353"/>
        <v>#VALUE!</v>
      </c>
      <c r="Y530" s="26" t="e">
        <f t="shared" si="353"/>
        <v>#VALUE!</v>
      </c>
      <c r="Z530" s="26" t="e">
        <f t="shared" si="353"/>
        <v>#VALUE!</v>
      </c>
      <c r="AA530" s="26" t="e">
        <f t="shared" si="353"/>
        <v>#VALUE!</v>
      </c>
      <c r="AB530" s="26" t="e">
        <f t="shared" si="353"/>
        <v>#VALUE!</v>
      </c>
      <c r="AC530" s="26" t="e">
        <f t="shared" si="353"/>
        <v>#VALUE!</v>
      </c>
      <c r="AD530" s="26" t="e">
        <f t="shared" si="353"/>
        <v>#VALUE!</v>
      </c>
      <c r="AE530" s="26" t="e">
        <f t="shared" si="353"/>
        <v>#VALUE!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 t="e">
        <f t="shared" si="355"/>
        <v>#VALUE!</v>
      </c>
      <c r="U531" s="26" t="e">
        <f t="shared" si="355"/>
        <v>#VALUE!</v>
      </c>
      <c r="V531" s="26" t="e">
        <f t="shared" si="355"/>
        <v>#VALUE!</v>
      </c>
      <c r="W531" s="26" t="e">
        <f t="shared" si="355"/>
        <v>#VALUE!</v>
      </c>
      <c r="X531" s="26" t="e">
        <f t="shared" si="355"/>
        <v>#VALUE!</v>
      </c>
      <c r="Y531" s="26" t="e">
        <f t="shared" si="355"/>
        <v>#VALUE!</v>
      </c>
      <c r="Z531" s="26" t="e">
        <f t="shared" si="355"/>
        <v>#VALUE!</v>
      </c>
      <c r="AA531" s="26" t="e">
        <f t="shared" si="355"/>
        <v>#VALUE!</v>
      </c>
      <c r="AB531" s="26" t="e">
        <f t="shared" si="355"/>
        <v>#VALUE!</v>
      </c>
      <c r="AC531" s="26" t="e">
        <f t="shared" si="355"/>
        <v>#VALUE!</v>
      </c>
      <c r="AD531" s="26" t="e">
        <f t="shared" si="355"/>
        <v>#VALUE!</v>
      </c>
      <c r="AE531" s="26" t="e">
        <f t="shared" si="355"/>
        <v>#VALUE!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 t="e">
        <f>SUM(T531:AE531)</f>
        <v>#VALUE!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 t="e">
        <f t="shared" si="359"/>
        <v>#VALUE!</v>
      </c>
      <c r="U535" s="26" t="e">
        <f t="shared" si="359"/>
        <v>#VALUE!</v>
      </c>
      <c r="V535" s="26" t="e">
        <f t="shared" si="359"/>
        <v>#VALUE!</v>
      </c>
      <c r="W535" s="26" t="e">
        <f t="shared" si="359"/>
        <v>#VALUE!</v>
      </c>
      <c r="X535" s="26" t="e">
        <f t="shared" si="359"/>
        <v>#VALUE!</v>
      </c>
      <c r="Y535" s="26" t="e">
        <f t="shared" si="359"/>
        <v>#VALUE!</v>
      </c>
      <c r="Z535" s="26" t="e">
        <f t="shared" si="359"/>
        <v>#VALUE!</v>
      </c>
      <c r="AA535" s="26" t="e">
        <f t="shared" si="359"/>
        <v>#VALUE!</v>
      </c>
      <c r="AB535" s="26" t="e">
        <f t="shared" si="359"/>
        <v>#VALUE!</v>
      </c>
      <c r="AC535" s="26" t="e">
        <f t="shared" si="359"/>
        <v>#VALUE!</v>
      </c>
      <c r="AD535" s="26" t="e">
        <f t="shared" si="359"/>
        <v>#VALUE!</v>
      </c>
      <c r="AE535" s="26" t="e">
        <f t="shared" si="359"/>
        <v>#VALUE!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 t="e">
        <f>SUM(T535:AE535)</f>
        <v>#VALUE!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 t="e">
        <f>T531*STAFFPLAN_CWS!$D177</f>
        <v>#VALUE!</v>
      </c>
      <c r="U540" s="26" t="e">
        <f>U531*STAFFPLAN_CWS!$D177</f>
        <v>#VALUE!</v>
      </c>
      <c r="V540" s="26" t="e">
        <f>V531*STAFFPLAN_CWS!$D177</f>
        <v>#VALUE!</v>
      </c>
      <c r="W540" s="26" t="e">
        <f>W531*STAFFPLAN_CWS!$D177</f>
        <v>#VALUE!</v>
      </c>
      <c r="X540" s="26" t="e">
        <f>X531*STAFFPLAN_CWS!$D177</f>
        <v>#VALUE!</v>
      </c>
      <c r="Y540" s="26" t="e">
        <f>Y531*STAFFPLAN_CWS!$D177</f>
        <v>#VALUE!</v>
      </c>
      <c r="Z540" s="26" t="e">
        <f>Z531*STAFFPLAN_CWS!$D177</f>
        <v>#VALUE!</v>
      </c>
      <c r="AA540" s="26" t="e">
        <f>AA531*STAFFPLAN_CWS!$D177</f>
        <v>#VALUE!</v>
      </c>
      <c r="AB540" s="26" t="e">
        <f>AB531*STAFFPLAN_CWS!$D177</f>
        <v>#VALUE!</v>
      </c>
      <c r="AC540" s="26" t="e">
        <f>AC531*STAFFPLAN_CWS!$D177</f>
        <v>#VALUE!</v>
      </c>
      <c r="AD540" s="26" t="e">
        <f>AD531*STAFFPLAN_CWS!$D177</f>
        <v>#VALUE!</v>
      </c>
      <c r="AE540" s="26" t="e">
        <f>AE531*STAFFPLAN_CWS!$D177</f>
        <v>#VALUE!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 t="e">
        <f>T531*STAFFPLAN_CWS!$D178</f>
        <v>#VALUE!</v>
      </c>
      <c r="U541" s="26" t="e">
        <f>U531*STAFFPLAN_CWS!$D178</f>
        <v>#VALUE!</v>
      </c>
      <c r="V541" s="26" t="e">
        <f>V531*STAFFPLAN_CWS!$D178</f>
        <v>#VALUE!</v>
      </c>
      <c r="W541" s="26" t="e">
        <f>W531*STAFFPLAN_CWS!$D178</f>
        <v>#VALUE!</v>
      </c>
      <c r="X541" s="26" t="e">
        <f>X531*STAFFPLAN_CWS!$D178</f>
        <v>#VALUE!</v>
      </c>
      <c r="Y541" s="26" t="e">
        <f>Y531*STAFFPLAN_CWS!$D178</f>
        <v>#VALUE!</v>
      </c>
      <c r="Z541" s="26" t="e">
        <f>Z531*STAFFPLAN_CWS!$D178</f>
        <v>#VALUE!</v>
      </c>
      <c r="AA541" s="26" t="e">
        <f>AA531*STAFFPLAN_CWS!$D178</f>
        <v>#VALUE!</v>
      </c>
      <c r="AB541" s="26" t="e">
        <f>AB531*STAFFPLAN_CWS!$D178</f>
        <v>#VALUE!</v>
      </c>
      <c r="AC541" s="26" t="e">
        <f>AC531*STAFFPLAN_CWS!$D178</f>
        <v>#VALUE!</v>
      </c>
      <c r="AD541" s="26" t="e">
        <f>AD531*STAFFPLAN_CWS!$D178</f>
        <v>#VALUE!</v>
      </c>
      <c r="AE541" s="26" t="e">
        <f>AE531*STAFFPLAN_CWS!$D178</f>
        <v>#VALUE!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 t="e">
        <f>T531*STAFFPLAN_CWS!$D179</f>
        <v>#VALUE!</v>
      </c>
      <c r="U542" s="26" t="e">
        <f>U531*STAFFPLAN_CWS!$D179</f>
        <v>#VALUE!</v>
      </c>
      <c r="V542" s="26" t="e">
        <f>V531*STAFFPLAN_CWS!$D179</f>
        <v>#VALUE!</v>
      </c>
      <c r="W542" s="26" t="e">
        <f>W531*STAFFPLAN_CWS!$D179</f>
        <v>#VALUE!</v>
      </c>
      <c r="X542" s="26" t="e">
        <f>X531*STAFFPLAN_CWS!$D179</f>
        <v>#VALUE!</v>
      </c>
      <c r="Y542" s="26" t="e">
        <f>Y531*STAFFPLAN_CWS!$D179</f>
        <v>#VALUE!</v>
      </c>
      <c r="Z542" s="26" t="e">
        <f>Z531*STAFFPLAN_CWS!$D179</f>
        <v>#VALUE!</v>
      </c>
      <c r="AA542" s="26" t="e">
        <f>AA531*STAFFPLAN_CWS!$D179</f>
        <v>#VALUE!</v>
      </c>
      <c r="AB542" s="26" t="e">
        <f>AB531*STAFFPLAN_CWS!$D179</f>
        <v>#VALUE!</v>
      </c>
      <c r="AC542" s="26" t="e">
        <f>AC531*STAFFPLAN_CWS!$D179</f>
        <v>#VALUE!</v>
      </c>
      <c r="AD542" s="26" t="e">
        <f>AD531*STAFFPLAN_CWS!$D179</f>
        <v>#VALUE!</v>
      </c>
      <c r="AE542" s="26" t="e">
        <f>AE531*STAFFPLAN_CWS!$D179</f>
        <v>#VALUE!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 t="e">
        <f>T531*STAFFPLAN_CWS!$D181</f>
        <v>#VALUE!</v>
      </c>
      <c r="U544" s="26" t="e">
        <f>U531*STAFFPLAN_CWS!$D181</f>
        <v>#VALUE!</v>
      </c>
      <c r="V544" s="26" t="e">
        <f>V531*STAFFPLAN_CWS!$D181</f>
        <v>#VALUE!</v>
      </c>
      <c r="W544" s="26" t="e">
        <f>W531*STAFFPLAN_CWS!$D181</f>
        <v>#VALUE!</v>
      </c>
      <c r="X544" s="26" t="e">
        <f>X531*STAFFPLAN_CWS!$D181</f>
        <v>#VALUE!</v>
      </c>
      <c r="Y544" s="26" t="e">
        <f>Y531*STAFFPLAN_CWS!$D181</f>
        <v>#VALUE!</v>
      </c>
      <c r="Z544" s="26" t="e">
        <f>Z531*STAFFPLAN_CWS!$D181</f>
        <v>#VALUE!</v>
      </c>
      <c r="AA544" s="26" t="e">
        <f>AA531*STAFFPLAN_CWS!$D181</f>
        <v>#VALUE!</v>
      </c>
      <c r="AB544" s="26" t="e">
        <f>AB531*STAFFPLAN_CWS!$D181</f>
        <v>#VALUE!</v>
      </c>
      <c r="AC544" s="26" t="e">
        <f>AC531*STAFFPLAN_CWS!$D181</f>
        <v>#VALUE!</v>
      </c>
      <c r="AD544" s="26" t="e">
        <f>AD531*STAFFPLAN_CWS!$D181</f>
        <v>#VALUE!</v>
      </c>
      <c r="AE544" s="26" t="e">
        <f>AE531*STAFFPLAN_CWS!$D181</f>
        <v>#VALUE!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 t="e">
        <f t="shared" si="361"/>
        <v>#VALUE!</v>
      </c>
      <c r="U545" s="26" t="e">
        <f t="shared" si="361"/>
        <v>#VALUE!</v>
      </c>
      <c r="V545" s="26" t="e">
        <f t="shared" si="361"/>
        <v>#VALUE!</v>
      </c>
      <c r="W545" s="26" t="e">
        <f t="shared" si="361"/>
        <v>#VALUE!</v>
      </c>
      <c r="X545" s="26" t="e">
        <f t="shared" si="361"/>
        <v>#VALUE!</v>
      </c>
      <c r="Y545" s="26" t="e">
        <f t="shared" si="361"/>
        <v>#VALUE!</v>
      </c>
      <c r="Z545" s="26" t="e">
        <f t="shared" si="361"/>
        <v>#VALUE!</v>
      </c>
      <c r="AA545" s="26" t="e">
        <f t="shared" si="361"/>
        <v>#VALUE!</v>
      </c>
      <c r="AB545" s="26" t="e">
        <f t="shared" si="361"/>
        <v>#VALUE!</v>
      </c>
      <c r="AC545" s="26" t="e">
        <f t="shared" si="361"/>
        <v>#VALUE!</v>
      </c>
      <c r="AD545" s="26" t="e">
        <f t="shared" si="361"/>
        <v>#VALUE!</v>
      </c>
      <c r="AE545" s="26" t="e">
        <f t="shared" si="361"/>
        <v>#VALUE!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 t="e">
        <f>SUM(T545:AE545)</f>
        <v>#VALUE!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 t="e">
        <f>T531*STAFFPLAN_CWS!$D182</f>
        <v>#VALUE!</v>
      </c>
      <c r="AF549" s="26" t="e">
        <f>U531*STAFFPLAN_CWS!$E182</f>
        <v>#VALUE!</v>
      </c>
      <c r="AG549" s="26" t="e">
        <f>V531*STAFFPLAN_CWS!$E182</f>
        <v>#VALUE!</v>
      </c>
      <c r="AH549" s="26" t="e">
        <f>W531*STAFFPLAN_CWS!$E182</f>
        <v>#VALUE!</v>
      </c>
      <c r="AI549" s="26" t="e">
        <f>X531*STAFFPLAN_CWS!$E182</f>
        <v>#VALUE!</v>
      </c>
      <c r="AJ549" s="26" t="e">
        <f>Y531*STAFFPLAN_CWS!$E182</f>
        <v>#VALUE!</v>
      </c>
      <c r="AK549" s="26" t="e">
        <f>Z531*STAFFPLAN_CWS!$E182</f>
        <v>#VALUE!</v>
      </c>
      <c r="AL549" s="26" t="e">
        <f>AA531*STAFFPLAN_CWS!$E182</f>
        <v>#VALUE!</v>
      </c>
      <c r="AM549" s="26" t="e">
        <f>AB531*STAFFPLAN_CWS!$E182</f>
        <v>#VALUE!</v>
      </c>
      <c r="AN549" s="26" t="e">
        <f>AC531*STAFFPLAN_CWS!$E182</f>
        <v>#VALUE!</v>
      </c>
      <c r="AO549" s="26" t="e">
        <f>AD531*STAFFPLAN_CWS!$E182</f>
        <v>#VALUE!</v>
      </c>
      <c r="AP549" s="26" t="e">
        <f>AE531*STAFFPLAN_CWS!$E182</f>
        <v>#VALUE!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 t="e">
        <f t="shared" si="363"/>
        <v>#VALUE!</v>
      </c>
      <c r="AF551" s="26" t="e">
        <f t="shared" si="363"/>
        <v>#VALUE!</v>
      </c>
      <c r="AG551" s="26" t="e">
        <f t="shared" si="363"/>
        <v>#VALUE!</v>
      </c>
      <c r="AH551" s="26" t="e">
        <f t="shared" si="363"/>
        <v>#VALUE!</v>
      </c>
      <c r="AI551" s="26" t="e">
        <f t="shared" si="363"/>
        <v>#VALUE!</v>
      </c>
      <c r="AJ551" s="26" t="e">
        <f t="shared" si="363"/>
        <v>#VALUE!</v>
      </c>
      <c r="AK551" s="26" t="e">
        <f t="shared" si="363"/>
        <v>#VALUE!</v>
      </c>
      <c r="AL551" s="26" t="e">
        <f t="shared" si="363"/>
        <v>#VALUE!</v>
      </c>
      <c r="AM551" s="26" t="e">
        <f t="shared" ref="AM551:BO551" si="364">AM549+AM548</f>
        <v>#VALUE!</v>
      </c>
      <c r="AN551" s="26" t="e">
        <f t="shared" si="364"/>
        <v>#VALUE!</v>
      </c>
      <c r="AO551" s="26" t="e">
        <f t="shared" si="364"/>
        <v>#VALUE!</v>
      </c>
      <c r="AP551" s="26" t="e">
        <f t="shared" si="364"/>
        <v>#VALUE!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 t="e">
        <f>SUM(T551:AE551)</f>
        <v>#VALUE!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 t="e">
        <f t="shared" si="365"/>
        <v>#VALUE!</v>
      </c>
      <c r="U553" s="26" t="e">
        <f t="shared" si="365"/>
        <v>#VALUE!</v>
      </c>
      <c r="V553" s="26" t="e">
        <f t="shared" si="365"/>
        <v>#VALUE!</v>
      </c>
      <c r="W553" s="26" t="e">
        <f t="shared" si="365"/>
        <v>#VALUE!</v>
      </c>
      <c r="X553" s="26" t="e">
        <f t="shared" si="365"/>
        <v>#VALUE!</v>
      </c>
      <c r="Y553" s="26" t="e">
        <f t="shared" si="365"/>
        <v>#VALUE!</v>
      </c>
      <c r="Z553" s="26" t="e">
        <f t="shared" si="365"/>
        <v>#VALUE!</v>
      </c>
      <c r="AA553" s="26" t="e">
        <f t="shared" si="365"/>
        <v>#VALUE!</v>
      </c>
      <c r="AB553" s="26" t="e">
        <f t="shared" si="365"/>
        <v>#VALUE!</v>
      </c>
      <c r="AC553" s="26" t="e">
        <f t="shared" si="365"/>
        <v>#VALUE!</v>
      </c>
      <c r="AD553" s="26" t="e">
        <f t="shared" si="365"/>
        <v>#VALUE!</v>
      </c>
      <c r="AE553" s="26" t="e">
        <f t="shared" si="365"/>
        <v>#VALUE!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 t="e">
        <f>SUM(T553:AE553)</f>
        <v>#VALUE!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2221</v>
      </c>
      <c r="L562" s="26">
        <f t="shared" si="376"/>
        <v>2566.25</v>
      </c>
      <c r="M562" s="26">
        <f t="shared" si="376"/>
        <v>2849</v>
      </c>
      <c r="N562" s="26">
        <f t="shared" si="376"/>
        <v>2221</v>
      </c>
      <c r="O562" s="26">
        <f t="shared" si="376"/>
        <v>2566.25</v>
      </c>
      <c r="P562" s="26">
        <f t="shared" si="376"/>
        <v>1875.75</v>
      </c>
      <c r="Q562" s="26">
        <f t="shared" si="376"/>
        <v>1875.75</v>
      </c>
      <c r="R562" s="26">
        <f t="shared" si="376"/>
        <v>1875.75</v>
      </c>
      <c r="S562" s="26">
        <f t="shared" si="376"/>
        <v>1062</v>
      </c>
      <c r="T562" s="26" t="e">
        <f t="shared" si="376"/>
        <v>#VALUE!</v>
      </c>
      <c r="U562" s="26" t="e">
        <f t="shared" si="376"/>
        <v>#VALUE!</v>
      </c>
      <c r="V562" s="26" t="e">
        <f t="shared" si="376"/>
        <v>#VALUE!</v>
      </c>
      <c r="W562" s="26" t="e">
        <f t="shared" si="376"/>
        <v>#VALUE!</v>
      </c>
      <c r="X562" s="26" t="e">
        <f t="shared" si="376"/>
        <v>#VALUE!</v>
      </c>
      <c r="Y562" s="26" t="e">
        <f t="shared" si="376"/>
        <v>#VALUE!</v>
      </c>
      <c r="Z562" s="26" t="e">
        <f t="shared" si="376"/>
        <v>#VALUE!</v>
      </c>
      <c r="AA562" s="26" t="e">
        <f t="shared" si="376"/>
        <v>#VALUE!</v>
      </c>
      <c r="AB562" s="26" t="e">
        <f t="shared" si="376"/>
        <v>#VALUE!</v>
      </c>
      <c r="AC562" s="26" t="e">
        <f t="shared" si="376"/>
        <v>#VALUE!</v>
      </c>
      <c r="AD562" s="26" t="e">
        <f t="shared" si="376"/>
        <v>#VALUE!</v>
      </c>
      <c r="AE562" s="26" t="e">
        <f t="shared" si="376"/>
        <v>#VALUE!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-4379.9125000000004</v>
      </c>
      <c r="AU562" s="26">
        <f t="shared" si="377"/>
        <v>-4367.9625000000005</v>
      </c>
      <c r="AV562" s="26">
        <f t="shared" si="377"/>
        <v>-4840.6750000000002</v>
      </c>
      <c r="AW562" s="26">
        <f t="shared" si="377"/>
        <v>-5308.3250000000007</v>
      </c>
      <c r="AX562" s="26">
        <f t="shared" si="377"/>
        <v>-4367.9625000000005</v>
      </c>
      <c r="AY562" s="26">
        <f t="shared" si="377"/>
        <v>-4840.6750000000002</v>
      </c>
      <c r="AZ562" s="26">
        <f t="shared" si="377"/>
        <v>-3900.3125</v>
      </c>
      <c r="BA562" s="26">
        <f t="shared" si="377"/>
        <v>-3900.3125</v>
      </c>
      <c r="BB562" s="26">
        <f t="shared" si="377"/>
        <v>-3900.3125</v>
      </c>
      <c r="BC562" s="26">
        <f t="shared" si="377"/>
        <v>-2417.0250000000001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-1145.1050000000002</v>
      </c>
      <c r="BG562" s="26">
        <f t="shared" si="377"/>
        <v>-1133.1550000000004</v>
      </c>
      <c r="BH562" s="26">
        <f t="shared" si="377"/>
        <v>-1275.5949999999998</v>
      </c>
      <c r="BI562" s="26">
        <f t="shared" si="377"/>
        <v>-1384.9274999999996</v>
      </c>
      <c r="BJ562" s="26">
        <f t="shared" si="377"/>
        <v>-1133.1550000000004</v>
      </c>
      <c r="BK562" s="26">
        <f t="shared" si="377"/>
        <v>-1275.5949999999998</v>
      </c>
      <c r="BL562" s="26">
        <f t="shared" si="377"/>
        <v>-1020.7599999999992</v>
      </c>
      <c r="BM562" s="26">
        <f t="shared" si="377"/>
        <v>-1020.7599999999992</v>
      </c>
      <c r="BN562" s="26">
        <f t="shared" si="377"/>
        <v>-1020.7599999999992</v>
      </c>
      <c r="BO562" s="26">
        <f t="shared" si="377"/>
        <v>-634.4849999999999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4402221</v>
      </c>
      <c r="L563" s="26">
        <f t="shared" si="378"/>
        <v>4402566.25</v>
      </c>
      <c r="M563" s="26">
        <f t="shared" si="378"/>
        <v>4402849</v>
      </c>
      <c r="N563" s="26">
        <f t="shared" si="378"/>
        <v>4402221</v>
      </c>
      <c r="O563" s="26">
        <f t="shared" si="378"/>
        <v>4402566.25</v>
      </c>
      <c r="P563" s="26">
        <f t="shared" si="378"/>
        <v>4401875.75</v>
      </c>
      <c r="Q563" s="26">
        <f t="shared" si="378"/>
        <v>4401875.75</v>
      </c>
      <c r="R563" s="26">
        <f t="shared" si="378"/>
        <v>4401875.75</v>
      </c>
      <c r="S563" s="26">
        <f t="shared" si="378"/>
        <v>4401062</v>
      </c>
      <c r="T563" s="26" t="e">
        <f t="shared" si="378"/>
        <v>#VALUE!</v>
      </c>
      <c r="U563" s="26" t="e">
        <f t="shared" si="378"/>
        <v>#VALUE!</v>
      </c>
      <c r="V563" s="26" t="e">
        <f t="shared" si="378"/>
        <v>#VALUE!</v>
      </c>
      <c r="W563" s="26" t="e">
        <f t="shared" si="378"/>
        <v>#VALUE!</v>
      </c>
      <c r="X563" s="26" t="e">
        <f t="shared" si="378"/>
        <v>#VALUE!</v>
      </c>
      <c r="Y563" s="26" t="e">
        <f t="shared" si="378"/>
        <v>#VALUE!</v>
      </c>
      <c r="Z563" s="26" t="e">
        <f t="shared" si="378"/>
        <v>#VALUE!</v>
      </c>
      <c r="AA563" s="26" t="e">
        <f t="shared" si="378"/>
        <v>#VALUE!</v>
      </c>
      <c r="AB563" s="26" t="e">
        <f t="shared" si="378"/>
        <v>#VALUE!</v>
      </c>
      <c r="AC563" s="26" t="e">
        <f t="shared" si="378"/>
        <v>#VALUE!</v>
      </c>
      <c r="AD563" s="26" t="e">
        <f t="shared" si="378"/>
        <v>#VALUE!</v>
      </c>
      <c r="AE563" s="26" t="e">
        <f t="shared" si="378"/>
        <v>#VALUE!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7795620.0875000004</v>
      </c>
      <c r="AU563" s="26">
        <f t="shared" si="378"/>
        <v>7795632.0374999996</v>
      </c>
      <c r="AV563" s="26">
        <f t="shared" si="378"/>
        <v>7795159.3250000002</v>
      </c>
      <c r="AW563" s="26">
        <f t="shared" si="378"/>
        <v>7794691.6749999998</v>
      </c>
      <c r="AX563" s="26">
        <f t="shared" si="378"/>
        <v>7795632.0374999996</v>
      </c>
      <c r="AY563" s="26">
        <f t="shared" si="378"/>
        <v>7795159.3250000002</v>
      </c>
      <c r="AZ563" s="26">
        <f t="shared" si="378"/>
        <v>7796099.6875</v>
      </c>
      <c r="BA563" s="26">
        <f t="shared" si="378"/>
        <v>7796099.6875</v>
      </c>
      <c r="BB563" s="26">
        <f t="shared" si="378"/>
        <v>7796099.6875</v>
      </c>
      <c r="BC563" s="26">
        <f t="shared" si="378"/>
        <v>7797582.9749999996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10798854.895</v>
      </c>
      <c r="BG563" s="26">
        <f t="shared" si="378"/>
        <v>10798866.845000001</v>
      </c>
      <c r="BH563" s="26">
        <f t="shared" si="378"/>
        <v>10798724.404999999</v>
      </c>
      <c r="BI563" s="26">
        <f t="shared" si="378"/>
        <v>10798615.0725</v>
      </c>
      <c r="BJ563" s="26">
        <f t="shared" si="378"/>
        <v>10798866.845000001</v>
      </c>
      <c r="BK563" s="26">
        <f t="shared" si="378"/>
        <v>10798724.404999999</v>
      </c>
      <c r="BL563" s="26">
        <f t="shared" si="378"/>
        <v>10798979.24</v>
      </c>
      <c r="BM563" s="26">
        <f t="shared" si="378"/>
        <v>10798979.24</v>
      </c>
      <c r="BN563" s="26">
        <f t="shared" si="378"/>
        <v>10798979.24</v>
      </c>
      <c r="BO563" s="26">
        <f t="shared" si="378"/>
        <v>10799365.515000001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7902221</v>
      </c>
      <c r="L565" s="26">
        <f t="shared" si="381"/>
        <v>7902566.25</v>
      </c>
      <c r="M565" s="26">
        <f t="shared" si="381"/>
        <v>7902849</v>
      </c>
      <c r="N565" s="26">
        <f t="shared" si="381"/>
        <v>7902221</v>
      </c>
      <c r="O565" s="26">
        <f t="shared" si="381"/>
        <v>7902566.25</v>
      </c>
      <c r="P565" s="26">
        <f t="shared" si="381"/>
        <v>7901875.75</v>
      </c>
      <c r="Q565" s="26">
        <f t="shared" si="381"/>
        <v>7901875.75</v>
      </c>
      <c r="R565" s="26">
        <f t="shared" si="381"/>
        <v>7901875.75</v>
      </c>
      <c r="S565" s="26">
        <f t="shared" si="381"/>
        <v>7901062</v>
      </c>
      <c r="T565" s="26" t="e">
        <f t="shared" si="381"/>
        <v>#VALUE!</v>
      </c>
      <c r="U565" s="26" t="e">
        <f t="shared" si="381"/>
        <v>#VALUE!</v>
      </c>
      <c r="V565" s="26" t="e">
        <f t="shared" si="381"/>
        <v>#VALUE!</v>
      </c>
      <c r="W565" s="26" t="e">
        <f t="shared" si="381"/>
        <v>#VALUE!</v>
      </c>
      <c r="X565" s="26" t="e">
        <f t="shared" si="381"/>
        <v>#VALUE!</v>
      </c>
      <c r="Y565" s="26" t="e">
        <f t="shared" si="381"/>
        <v>#VALUE!</v>
      </c>
      <c r="Z565" s="26" t="e">
        <f t="shared" si="381"/>
        <v>#VALUE!</v>
      </c>
      <c r="AA565" s="26" t="e">
        <f t="shared" si="381"/>
        <v>#VALUE!</v>
      </c>
      <c r="AB565" s="26" t="e">
        <f t="shared" si="381"/>
        <v>#VALUE!</v>
      </c>
      <c r="AC565" s="26" t="e">
        <f t="shared" si="381"/>
        <v>#VALUE!</v>
      </c>
      <c r="AD565" s="26" t="e">
        <f t="shared" si="381"/>
        <v>#VALUE!</v>
      </c>
      <c r="AE565" s="26" t="e">
        <f t="shared" si="381"/>
        <v>#VALUE!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7795620.0875000004</v>
      </c>
      <c r="AU565" s="26">
        <f t="shared" si="381"/>
        <v>7795632.0374999996</v>
      </c>
      <c r="AV565" s="26">
        <f t="shared" si="381"/>
        <v>7795159.3250000002</v>
      </c>
      <c r="AW565" s="26">
        <f t="shared" si="381"/>
        <v>7794691.6749999998</v>
      </c>
      <c r="AX565" s="26">
        <f t="shared" si="381"/>
        <v>7795632.0374999996</v>
      </c>
      <c r="AY565" s="26">
        <f t="shared" si="381"/>
        <v>7795159.3250000002</v>
      </c>
      <c r="AZ565" s="26">
        <f t="shared" si="381"/>
        <v>7796099.6875</v>
      </c>
      <c r="BA565" s="26">
        <f t="shared" si="381"/>
        <v>7796099.6875</v>
      </c>
      <c r="BB565" s="26">
        <f t="shared" si="381"/>
        <v>7796099.6875</v>
      </c>
      <c r="BC565" s="26">
        <f t="shared" si="381"/>
        <v>7797582.9749999996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10798854.895</v>
      </c>
      <c r="BG565" s="26">
        <f t="shared" si="381"/>
        <v>10798866.845000001</v>
      </c>
      <c r="BH565" s="26">
        <f t="shared" si="381"/>
        <v>10798724.404999999</v>
      </c>
      <c r="BI565" s="26">
        <f t="shared" si="381"/>
        <v>10798615.0725</v>
      </c>
      <c r="BJ565" s="26">
        <f t="shared" si="381"/>
        <v>10798866.845000001</v>
      </c>
      <c r="BK565" s="26">
        <f t="shared" si="381"/>
        <v>10798724.404999999</v>
      </c>
      <c r="BL565" s="26">
        <f t="shared" si="381"/>
        <v>10798979.24</v>
      </c>
      <c r="BM565" s="26">
        <f t="shared" si="381"/>
        <v>10798979.24</v>
      </c>
      <c r="BN565" s="26">
        <f t="shared" si="381"/>
        <v>10798979.24</v>
      </c>
      <c r="BO565" s="26">
        <f t="shared" si="381"/>
        <v>10799365.515000001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880444.2</v>
      </c>
      <c r="L566" s="26">
        <f t="shared" si="382"/>
        <v>880513.25</v>
      </c>
      <c r="M566" s="26">
        <f t="shared" si="382"/>
        <v>880569.8</v>
      </c>
      <c r="N566" s="26">
        <f t="shared" si="382"/>
        <v>880444.2</v>
      </c>
      <c r="O566" s="26">
        <f t="shared" si="382"/>
        <v>880513.25</v>
      </c>
      <c r="P566" s="26">
        <f t="shared" si="382"/>
        <v>880375.15</v>
      </c>
      <c r="Q566" s="26">
        <f t="shared" si="382"/>
        <v>880375.15</v>
      </c>
      <c r="R566" s="26">
        <f t="shared" si="382"/>
        <v>880375.15</v>
      </c>
      <c r="S566" s="26">
        <f t="shared" si="382"/>
        <v>880212.39999999991</v>
      </c>
      <c r="T566" s="26" t="e">
        <f t="shared" si="382"/>
        <v>#VALUE!</v>
      </c>
      <c r="U566" s="26" t="e">
        <f t="shared" si="382"/>
        <v>#VALUE!</v>
      </c>
      <c r="V566" s="26" t="e">
        <f t="shared" si="382"/>
        <v>#VALUE!</v>
      </c>
      <c r="W566" s="26" t="e">
        <f t="shared" si="382"/>
        <v>#VALUE!</v>
      </c>
      <c r="X566" s="26" t="e">
        <f t="shared" si="382"/>
        <v>#VALUE!</v>
      </c>
      <c r="Y566" s="26" t="e">
        <f t="shared" si="382"/>
        <v>#VALUE!</v>
      </c>
      <c r="Z566" s="26" t="e">
        <f t="shared" si="382"/>
        <v>#VALUE!</v>
      </c>
      <c r="AA566" s="26" t="e">
        <f t="shared" si="382"/>
        <v>#VALUE!</v>
      </c>
      <c r="AB566" s="26" t="e">
        <f t="shared" si="382"/>
        <v>#VALUE!</v>
      </c>
      <c r="AC566" s="26" t="e">
        <f t="shared" si="382"/>
        <v>#VALUE!</v>
      </c>
      <c r="AD566" s="26" t="e">
        <f t="shared" si="382"/>
        <v>#VALUE!</v>
      </c>
      <c r="AE566" s="26" t="e">
        <f t="shared" si="382"/>
        <v>#VALUE!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1559124.0175000001</v>
      </c>
      <c r="AU566" s="26">
        <f t="shared" si="383"/>
        <v>1559126.4075</v>
      </c>
      <c r="AV566" s="26">
        <f t="shared" si="383"/>
        <v>1559031.8650000002</v>
      </c>
      <c r="AW566" s="26">
        <f t="shared" si="383"/>
        <v>1558938.335</v>
      </c>
      <c r="AX566" s="26">
        <f t="shared" si="383"/>
        <v>1559126.4075</v>
      </c>
      <c r="AY566" s="26">
        <f t="shared" si="383"/>
        <v>1559031.8650000002</v>
      </c>
      <c r="AZ566" s="26">
        <f t="shared" si="383"/>
        <v>1559219.9375</v>
      </c>
      <c r="BA566" s="26">
        <f t="shared" si="383"/>
        <v>1559219.9375</v>
      </c>
      <c r="BB566" s="26">
        <f t="shared" si="383"/>
        <v>1559219.9375</v>
      </c>
      <c r="BC566" s="26">
        <f t="shared" si="383"/>
        <v>1559516.595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2159770.9789999998</v>
      </c>
      <c r="BG566" s="26">
        <f t="shared" si="383"/>
        <v>2159773.3689999999</v>
      </c>
      <c r="BH566" s="26">
        <f t="shared" si="383"/>
        <v>2159744.8810000001</v>
      </c>
      <c r="BI566" s="26">
        <f t="shared" si="383"/>
        <v>2159723.0145</v>
      </c>
      <c r="BJ566" s="26">
        <f t="shared" si="383"/>
        <v>2159773.3689999999</v>
      </c>
      <c r="BK566" s="26">
        <f t="shared" si="383"/>
        <v>2159744.8810000001</v>
      </c>
      <c r="BL566" s="26">
        <f t="shared" si="383"/>
        <v>2159795.8480000002</v>
      </c>
      <c r="BM566" s="26">
        <f t="shared" si="383"/>
        <v>2159795.8480000002</v>
      </c>
      <c r="BN566" s="26">
        <f t="shared" si="383"/>
        <v>2159795.8480000002</v>
      </c>
      <c r="BO566" s="26">
        <f t="shared" si="383"/>
        <v>2159873.1030000001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 t="e">
        <f t="shared" si="384"/>
        <v>#VALUE!</v>
      </c>
      <c r="AF567" s="26" t="e">
        <f t="shared" si="384"/>
        <v>#VALUE!</v>
      </c>
      <c r="AG567" s="26" t="e">
        <f t="shared" si="384"/>
        <v>#VALUE!</v>
      </c>
      <c r="AH567" s="26" t="e">
        <f t="shared" si="384"/>
        <v>#VALUE!</v>
      </c>
      <c r="AI567" s="26" t="e">
        <f t="shared" si="384"/>
        <v>#VALUE!</v>
      </c>
      <c r="AJ567" s="26" t="e">
        <f t="shared" si="384"/>
        <v>#VALUE!</v>
      </c>
      <c r="AK567" s="26" t="e">
        <f t="shared" si="384"/>
        <v>#VALUE!</v>
      </c>
      <c r="AL567" s="26" t="e">
        <f t="shared" si="384"/>
        <v>#VALUE!</v>
      </c>
      <c r="AM567" s="26" t="e">
        <f t="shared" ref="AM567:BO567" si="385">AM230+AM295+AM378+AM551</f>
        <v>#VALUE!</v>
      </c>
      <c r="AN567" s="26" t="e">
        <f t="shared" si="385"/>
        <v>#VALUE!</v>
      </c>
      <c r="AO567" s="26" t="e">
        <f t="shared" si="385"/>
        <v>#VALUE!</v>
      </c>
      <c r="AP567" s="26" t="e">
        <f t="shared" si="385"/>
        <v>#VALUE!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9345089.1999999993</v>
      </c>
      <c r="L568" s="26">
        <f t="shared" si="386"/>
        <v>9345503.5</v>
      </c>
      <c r="M568" s="26">
        <f t="shared" si="386"/>
        <v>9345842.8000000007</v>
      </c>
      <c r="N568" s="26">
        <f t="shared" si="386"/>
        <v>9345089.1999999993</v>
      </c>
      <c r="O568" s="26">
        <f t="shared" si="386"/>
        <v>9345503.5</v>
      </c>
      <c r="P568" s="26">
        <f t="shared" si="386"/>
        <v>9344674.9000000004</v>
      </c>
      <c r="Q568" s="26">
        <f t="shared" si="386"/>
        <v>9344674.9000000004</v>
      </c>
      <c r="R568" s="26">
        <f t="shared" si="386"/>
        <v>9344674.9000000004</v>
      </c>
      <c r="S568" s="26">
        <f t="shared" si="386"/>
        <v>9343698.4000000004</v>
      </c>
      <c r="T568" s="26" t="e">
        <f t="shared" si="386"/>
        <v>#VALUE!</v>
      </c>
      <c r="U568" s="26" t="e">
        <f t="shared" si="386"/>
        <v>#VALUE!</v>
      </c>
      <c r="V568" s="26" t="e">
        <f t="shared" si="386"/>
        <v>#VALUE!</v>
      </c>
      <c r="W568" s="26" t="e">
        <f t="shared" si="386"/>
        <v>#VALUE!</v>
      </c>
      <c r="X568" s="26" t="e">
        <f t="shared" si="386"/>
        <v>#VALUE!</v>
      </c>
      <c r="Y568" s="26" t="e">
        <f t="shared" si="386"/>
        <v>#VALUE!</v>
      </c>
      <c r="Z568" s="26" t="e">
        <f t="shared" si="386"/>
        <v>#VALUE!</v>
      </c>
      <c r="AA568" s="26" t="e">
        <f t="shared" si="386"/>
        <v>#VALUE!</v>
      </c>
      <c r="AB568" s="26" t="e">
        <f t="shared" si="386"/>
        <v>#VALUE!</v>
      </c>
      <c r="AC568" s="26" t="e">
        <f t="shared" si="386"/>
        <v>#VALUE!</v>
      </c>
      <c r="AD568" s="26" t="e">
        <f t="shared" si="386"/>
        <v>#VALUE!</v>
      </c>
      <c r="AE568" s="26" t="e">
        <f t="shared" si="386"/>
        <v>#VALUE!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>
        <f t="shared" si="387"/>
        <v>9919523.5700000003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13521049.874</v>
      </c>
      <c r="BG568" s="26">
        <f t="shared" si="387"/>
        <v>13521064.214000002</v>
      </c>
      <c r="BH568" s="26">
        <f t="shared" si="387"/>
        <v>13520893.285999998</v>
      </c>
      <c r="BI568" s="26">
        <f t="shared" si="387"/>
        <v>13520762.086999999</v>
      </c>
      <c r="BJ568" s="26">
        <f t="shared" si="387"/>
        <v>13521064.214000002</v>
      </c>
      <c r="BK568" s="26">
        <f t="shared" si="387"/>
        <v>13520893.285999998</v>
      </c>
      <c r="BL568" s="26">
        <f t="shared" si="387"/>
        <v>13521199.088</v>
      </c>
      <c r="BM568" s="26">
        <f t="shared" si="387"/>
        <v>13521199.088</v>
      </c>
      <c r="BN568" s="26">
        <f t="shared" si="387"/>
        <v>13521199.088</v>
      </c>
      <c r="BO568" s="26">
        <f t="shared" si="387"/>
        <v>13521662.618000001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112132023.30000003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 t="e">
        <f>SUM(T568:AE568)</f>
        <v>#VALUE!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162253832.19899997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9345089.1999999993</v>
      </c>
      <c r="L570" s="40">
        <f t="shared" si="388"/>
        <v>9345503.5</v>
      </c>
      <c r="M570" s="40">
        <f t="shared" si="388"/>
        <v>9345842.8000000007</v>
      </c>
      <c r="N570" s="40">
        <f t="shared" si="388"/>
        <v>9345089.1999999993</v>
      </c>
      <c r="O570" s="40">
        <f t="shared" si="388"/>
        <v>9345503.5</v>
      </c>
      <c r="P570" s="40">
        <f t="shared" si="388"/>
        <v>9344674.9000000004</v>
      </c>
      <c r="Q570" s="40">
        <f t="shared" si="388"/>
        <v>9344674.9000000004</v>
      </c>
      <c r="R570" s="40">
        <f t="shared" si="388"/>
        <v>9344674.9000000004</v>
      </c>
      <c r="S570" s="40">
        <f t="shared" si="388"/>
        <v>9343698.4000000004</v>
      </c>
      <c r="T570" s="40" t="e">
        <f t="shared" si="388"/>
        <v>#VALUE!</v>
      </c>
      <c r="U570" s="40" t="e">
        <f t="shared" si="388"/>
        <v>#VALUE!</v>
      </c>
      <c r="V570" s="40" t="e">
        <f t="shared" si="388"/>
        <v>#VALUE!</v>
      </c>
      <c r="W570" s="40" t="e">
        <f t="shared" si="388"/>
        <v>#VALUE!</v>
      </c>
      <c r="X570" s="40" t="e">
        <f t="shared" si="388"/>
        <v>#VALUE!</v>
      </c>
      <c r="Y570" s="40" t="e">
        <f t="shared" si="388"/>
        <v>#VALUE!</v>
      </c>
      <c r="Z570" s="40" t="e">
        <f t="shared" si="388"/>
        <v>#VALUE!</v>
      </c>
      <c r="AA570" s="40" t="e">
        <f t="shared" si="388"/>
        <v>#VALUE!</v>
      </c>
      <c r="AB570" s="40" t="e">
        <f t="shared" si="388"/>
        <v>#VALUE!</v>
      </c>
      <c r="AC570" s="40" t="e">
        <f t="shared" si="388"/>
        <v>#VALUE!</v>
      </c>
      <c r="AD570" s="40" t="e">
        <f t="shared" si="388"/>
        <v>#VALUE!</v>
      </c>
      <c r="AE570" s="40" t="e">
        <f t="shared" si="388"/>
        <v>#VALUE!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>
        <f t="shared" si="389"/>
        <v>9919523.5700000003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13521049.874</v>
      </c>
      <c r="BG570" s="40">
        <f t="shared" si="389"/>
        <v>13521064.214</v>
      </c>
      <c r="BH570" s="40">
        <f t="shared" si="389"/>
        <v>13520893.286</v>
      </c>
      <c r="BI570" s="40">
        <f t="shared" si="389"/>
        <v>13520762.086999999</v>
      </c>
      <c r="BJ570" s="40">
        <f t="shared" si="389"/>
        <v>13521064.214</v>
      </c>
      <c r="BK570" s="40">
        <f t="shared" si="389"/>
        <v>13520893.286</v>
      </c>
      <c r="BL570" s="40">
        <f t="shared" si="389"/>
        <v>13521199.088</v>
      </c>
      <c r="BM570" s="40">
        <f t="shared" si="389"/>
        <v>13521199.088</v>
      </c>
      <c r="BN570" s="40">
        <f t="shared" si="389"/>
        <v>13521199.088</v>
      </c>
      <c r="BO570" s="40">
        <f t="shared" si="389"/>
        <v>13521662.617999999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 t="e">
        <f t="shared" si="390"/>
        <v>#VALUE!</v>
      </c>
      <c r="U571" s="24" t="e">
        <f t="shared" si="390"/>
        <v>#VALUE!</v>
      </c>
      <c r="V571" s="24" t="e">
        <f t="shared" si="390"/>
        <v>#VALUE!</v>
      </c>
      <c r="W571" s="24" t="e">
        <f t="shared" si="390"/>
        <v>#VALUE!</v>
      </c>
      <c r="X571" s="24" t="e">
        <f t="shared" si="390"/>
        <v>#VALUE!</v>
      </c>
      <c r="Y571" s="24" t="e">
        <f t="shared" si="390"/>
        <v>#VALUE!</v>
      </c>
      <c r="Z571" s="24" t="e">
        <f t="shared" si="390"/>
        <v>#VALUE!</v>
      </c>
      <c r="AA571" s="24" t="e">
        <f t="shared" si="390"/>
        <v>#VALUE!</v>
      </c>
      <c r="AB571" s="24" t="e">
        <f t="shared" si="390"/>
        <v>#VALUE!</v>
      </c>
      <c r="AC571" s="24" t="e">
        <f t="shared" si="390"/>
        <v>#VALUE!</v>
      </c>
      <c r="AD571" s="24" t="e">
        <f t="shared" si="390"/>
        <v>#VALUE!</v>
      </c>
      <c r="AE571" s="24" t="e">
        <f t="shared" si="390"/>
        <v>#VALUE!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52819112.75</v>
      </c>
      <c r="C7" s="3" t="e">
        <f t="shared" si="0"/>
        <v>#VALUE!</v>
      </c>
      <c r="D7" s="3" t="e">
        <f t="shared" si="0"/>
        <v>#VALUE!</v>
      </c>
      <c r="E7" s="3">
        <f t="shared" si="0"/>
        <v>93551445.5625</v>
      </c>
      <c r="F7" s="3">
        <f t="shared" si="0"/>
        <v>129587286.8325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94819112.75</v>
      </c>
      <c r="C9" s="3" t="e">
        <f t="shared" si="0"/>
        <v>#VALUE!</v>
      </c>
      <c r="D9" s="3" t="e">
        <f t="shared" si="0"/>
        <v>#VALUE!</v>
      </c>
      <c r="E9" s="3">
        <f t="shared" si="0"/>
        <v>93551445.5625</v>
      </c>
      <c r="F9" s="3">
        <f t="shared" si="0"/>
        <v>129587286.8325</v>
      </c>
    </row>
    <row r="10" spans="1:102" x14ac:dyDescent="0.15">
      <c r="A10" s="2" t="s">
        <v>4</v>
      </c>
      <c r="B10" s="3">
        <f t="shared" si="0"/>
        <v>10563822.550000001</v>
      </c>
      <c r="C10" s="3" t="e">
        <f t="shared" si="0"/>
        <v>#VALUE!</v>
      </c>
      <c r="D10" s="3" t="e">
        <f t="shared" si="0"/>
        <v>#VALUE!</v>
      </c>
      <c r="E10" s="3">
        <f t="shared" si="0"/>
        <v>18710289.112500001</v>
      </c>
      <c r="F10" s="3">
        <f t="shared" si="0"/>
        <v>25917457.366500005</v>
      </c>
    </row>
    <row r="11" spans="1:102" x14ac:dyDescent="0.15">
      <c r="A11" s="5" t="s">
        <v>3</v>
      </c>
      <c r="B11" s="4">
        <f>B10/B9</f>
        <v>0.11141026575362045</v>
      </c>
      <c r="C11" s="4" t="e">
        <f>C10/C9</f>
        <v>#VALUE!</v>
      </c>
      <c r="D11" s="4" t="e">
        <f>D10/D9</f>
        <v>#VALUE!</v>
      </c>
      <c r="E11" s="4">
        <f>E10/E9</f>
        <v>0.2</v>
      </c>
      <c r="F11" s="4">
        <f>F10/F9</f>
        <v>0.20000000000000004</v>
      </c>
    </row>
    <row r="12" spans="1:102" x14ac:dyDescent="0.15">
      <c r="A12" s="2" t="s">
        <v>2</v>
      </c>
      <c r="B12" s="3">
        <f>B26+B40+B54+B68</f>
        <v>6749088</v>
      </c>
      <c r="C12" s="3" t="e">
        <f>C26+C40+C54+C68</f>
        <v>#VALUE!</v>
      </c>
      <c r="D12" s="3" t="e">
        <f>D26+D40+D54+D68</f>
        <v>#VALUE!</v>
      </c>
      <c r="E12" s="3" t="e">
        <f>E26+E40+E54+E68</f>
        <v>#VALUE!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7.1178560991122547E-2</v>
      </c>
      <c r="C13" s="4" t="e">
        <f>C12/C9</f>
        <v>#VALUE!</v>
      </c>
      <c r="D13" s="4" t="e">
        <f>D12/D9</f>
        <v>#VALUE!</v>
      </c>
      <c r="E13" s="4" t="e">
        <f>E12/E9</f>
        <v>#VALUE!</v>
      </c>
      <c r="F13" s="4">
        <f>F12/F9</f>
        <v>5.2081405244047092E-2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112132023.3</v>
      </c>
      <c r="C14" s="3" t="e">
        <f>C28+C42+C56+C70</f>
        <v>#VALUE!</v>
      </c>
      <c r="D14" s="3" t="e">
        <f>D28+D42+D56+D70</f>
        <v>#VALUE!</v>
      </c>
      <c r="E14" s="3" t="e">
        <f>E28+E42+E56+E70</f>
        <v>#VALUE!</v>
      </c>
      <c r="F14" s="3">
        <f>F28+F42+F56+F70</f>
        <v>162253832.199</v>
      </c>
      <c r="G14" s="1" t="e">
        <f>SUM(B14:F14)</f>
        <v>#VALUE!</v>
      </c>
      <c r="H14" s="1">
        <f>+F28+F42+F56+F70</f>
        <v>162253832.199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24019112.75</v>
      </c>
      <c r="C21" s="26" t="e">
        <f>STAFF_CWS!AE211</f>
        <v>#VALUE!</v>
      </c>
      <c r="D21" s="26" t="e">
        <f>STAFF_CWS!AQ211</f>
        <v>#VALUE!</v>
      </c>
      <c r="E21" s="26">
        <f>STAFF_CWS!BC211</f>
        <v>52751445.562500007</v>
      </c>
      <c r="F21" s="26">
        <f>STAFF_CWS!BO211</f>
        <v>81587286.832499996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24019112.75</v>
      </c>
      <c r="C23" s="26" t="e">
        <f>STAFF_CWS!AE215</f>
        <v>#VALUE!</v>
      </c>
      <c r="D23" s="26" t="e">
        <f>STAFF_CWS!AQ215</f>
        <v>#VALUE!</v>
      </c>
      <c r="E23" s="26">
        <f>STAFF_CWS!BC215</f>
        <v>52751445.562500007</v>
      </c>
      <c r="F23" s="26">
        <f>STAFF_CWS!BO215</f>
        <v>81587286.832499996</v>
      </c>
    </row>
    <row r="24" spans="1:102" x14ac:dyDescent="0.15">
      <c r="A24" s="2" t="s">
        <v>4</v>
      </c>
      <c r="B24" s="26">
        <f>STAFF_CWS!S225</f>
        <v>4803822.5500000007</v>
      </c>
      <c r="C24" s="26" t="e">
        <f>STAFF_CWS!AE225</f>
        <v>#VALUE!</v>
      </c>
      <c r="D24" s="26" t="e">
        <f>STAFF_CWS!AQ225</f>
        <v>#VALUE!</v>
      </c>
      <c r="E24" s="26">
        <f>STAFF_CWS!BC225</f>
        <v>10550289.112500001</v>
      </c>
      <c r="F24" s="26">
        <f>STAFF_CWS!BO225</f>
        <v>16317457.366500005</v>
      </c>
    </row>
    <row r="25" spans="1:102" x14ac:dyDescent="0.15">
      <c r="A25" s="5" t="s">
        <v>3</v>
      </c>
      <c r="B25" s="4">
        <f>B24/B23</f>
        <v>0.20000000000000004</v>
      </c>
      <c r="C25" s="4" t="e">
        <f>C24/C23</f>
        <v>#VALUE!</v>
      </c>
      <c r="D25" s="4" t="e">
        <f>D24/D23</f>
        <v>#VALUE!</v>
      </c>
      <c r="E25" s="4">
        <f>E24/E23</f>
        <v>0.19999999999999998</v>
      </c>
      <c r="F25" s="4">
        <f>F24/F23</f>
        <v>0.20000000000000007</v>
      </c>
    </row>
    <row r="26" spans="1:102" x14ac:dyDescent="0.15">
      <c r="A26" s="2" t="s">
        <v>2</v>
      </c>
      <c r="B26" s="26">
        <f>STAFF_CWS!S231</f>
        <v>3374544</v>
      </c>
      <c r="C26" s="26" t="e">
        <f>STAFF_CWS!AE231</f>
        <v>#VALUE!</v>
      </c>
      <c r="D26" s="26" t="e">
        <f>STAFF_CWS!AQ231</f>
        <v>#VALUE!</v>
      </c>
      <c r="E26" s="26" t="e">
        <f>STAFF_CWS!BC231</f>
        <v>#VALUE!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0.14049411546227911</v>
      </c>
      <c r="C27" s="4" t="e">
        <f>C26/C23</f>
        <v>#VALUE!</v>
      </c>
      <c r="D27" s="4" t="e">
        <f>D26/D23</f>
        <v>#VALUE!</v>
      </c>
      <c r="E27" s="4" t="e">
        <f>E26/E23</f>
        <v>#VALUE!</v>
      </c>
      <c r="F27" s="4">
        <f>F26/F23</f>
        <v>4.1361149892482546E-2</v>
      </c>
    </row>
    <row r="28" spans="1:102" x14ac:dyDescent="0.15">
      <c r="A28" s="2" t="s">
        <v>0</v>
      </c>
      <c r="B28" s="26">
        <f>STAFF_CWS!S233</f>
        <v>32197479.299999993</v>
      </c>
      <c r="C28" s="26" t="e">
        <f>STAFF_CWS!AE233</f>
        <v>#VALUE!</v>
      </c>
      <c r="D28" s="26" t="e">
        <f>STAFF_CWS!AQ233</f>
        <v>#VALUE!</v>
      </c>
      <c r="E28" s="26" t="e">
        <f>STAFF_CWS!BC233</f>
        <v>#VALUE!</v>
      </c>
      <c r="F28" s="26">
        <f>STAFF_CWS!BO233</f>
        <v>101279288.199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 t="e">
        <f>STAFF_CWS!AE359</f>
        <v>#VALUE!</v>
      </c>
      <c r="D49" s="26" t="e">
        <f>STAFF_CWS!AQ359</f>
        <v>#VALUE!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 t="e">
        <f>STAFF_CWS!AE363</f>
        <v>#VALUE!</v>
      </c>
      <c r="D51" s="26" t="e">
        <f>STAFF_CWS!AQ363</f>
        <v>#VALUE!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 t="e">
        <f>STAFF_CWS!AE373</f>
        <v>#VALUE!</v>
      </c>
      <c r="D52" s="26" t="e">
        <f>STAFF_CWS!AQ373</f>
        <v>#VALUE!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 t="e">
        <f>STAFF_CWS!AE379</f>
        <v>#VALUE!</v>
      </c>
      <c r="D54" s="26" t="e">
        <f>STAFF_CWS!AQ379</f>
        <v>#VALUE!</v>
      </c>
      <c r="E54" s="26" t="e">
        <f>STAFF_CWS!BC379</f>
        <v>#VALUE!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 t="e">
        <f>STAFF_CWS!AE381</f>
        <v>#VALUE!</v>
      </c>
      <c r="D56" s="26" t="e">
        <f>STAFF_CWS!AQ381</f>
        <v>#VALUE!</v>
      </c>
      <c r="E56" s="26" t="e">
        <f>STAFF_CWS!BC381</f>
        <v>#VALUE!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 t="e">
        <f>STAFF_CWS!AE532</f>
        <v>#VALUE!</v>
      </c>
      <c r="D63" s="26" t="e">
        <f>STAFF_CWS!AQ532</f>
        <v>#VALUE!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 t="e">
        <f>STAFF_CWS!AE536</f>
        <v>#VALUE!</v>
      </c>
      <c r="D65" s="26" t="e">
        <f>STAFF_CWS!AQ536</f>
        <v>#VALUE!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 t="e">
        <f>STAFF_CWS!AE546</f>
        <v>#VALUE!</v>
      </c>
      <c r="D66" s="26" t="e">
        <f>STAFF_CWS!AQ546</f>
        <v>#VALUE!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 t="e">
        <f>C66/C65</f>
        <v>#VALUE!</v>
      </c>
      <c r="D67" s="4" t="e">
        <f>D66/D65</f>
        <v>#VALUE!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 t="e">
        <f>STAFF_CWS!AE552</f>
        <v>#VALUE!</v>
      </c>
      <c r="D68" s="26" t="e">
        <f>STAFF_CWS!AQ552</f>
        <v>#VALUE!</v>
      </c>
      <c r="E68" s="26" t="e">
        <f>STAFF_CWS!BC552</f>
        <v>#VALUE!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 t="e">
        <f>C68/C65</f>
        <v>#VALUE!</v>
      </c>
      <c r="D69" s="4" t="e">
        <f>D68/D65</f>
        <v>#VALUE!</v>
      </c>
      <c r="E69" s="4" t="e">
        <f>E68/E65</f>
        <v>#VALUE!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 t="e">
        <f>STAFF_CWS!AE554</f>
        <v>#VALUE!</v>
      </c>
      <c r="D70" s="26" t="e">
        <f>STAFF_CWS!AQ554</f>
        <v>#VALUE!</v>
      </c>
      <c r="E70" s="26" t="e">
        <f>STAFF_CWS!BC554</f>
        <v>#VALUE!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2221</v>
      </c>
      <c r="G10" s="9">
        <f>+STAFF_CWS!L562</f>
        <v>2566.25</v>
      </c>
      <c r="H10" s="9">
        <f>+STAFF_CWS!M562</f>
        <v>2849</v>
      </c>
      <c r="I10" s="9">
        <f>+STAFF_CWS!N562</f>
        <v>2221</v>
      </c>
      <c r="J10" s="9">
        <f>+STAFF_CWS!O562</f>
        <v>2566.25</v>
      </c>
      <c r="K10" s="9">
        <f>+STAFF_CWS!P562</f>
        <v>1875.75</v>
      </c>
      <c r="L10" s="9">
        <f>+STAFF_CWS!Q562</f>
        <v>1875.75</v>
      </c>
      <c r="M10" s="9">
        <f>+STAFF_CWS!R562</f>
        <v>1875.75</v>
      </c>
      <c r="N10" s="9">
        <f>+STAFF_CWS!S562</f>
        <v>1062</v>
      </c>
      <c r="O10" s="9" t="e">
        <f>+STAFF_CWS!T562</f>
        <v>#VALUE!</v>
      </c>
      <c r="P10" s="9" t="e">
        <f>+STAFF_CWS!U562</f>
        <v>#VALUE!</v>
      </c>
      <c r="Q10" s="9" t="e">
        <f>+STAFF_CWS!V562</f>
        <v>#VALUE!</v>
      </c>
      <c r="R10" s="9" t="e">
        <f>+STAFF_CWS!W562</f>
        <v>#VALUE!</v>
      </c>
      <c r="S10" s="9" t="e">
        <f>+STAFF_CWS!X562</f>
        <v>#VALUE!</v>
      </c>
      <c r="T10" s="9" t="e">
        <f>+STAFF_CWS!Y562</f>
        <v>#VALUE!</v>
      </c>
      <c r="U10" s="9" t="e">
        <f>+STAFF_CWS!Z562</f>
        <v>#VALUE!</v>
      </c>
      <c r="V10" s="9" t="e">
        <f>+STAFF_CWS!AA562</f>
        <v>#VALUE!</v>
      </c>
      <c r="W10" s="9" t="e">
        <f>+STAFF_CWS!AB562</f>
        <v>#VALUE!</v>
      </c>
      <c r="X10" s="9" t="e">
        <f>+STAFF_CWS!AC562</f>
        <v>#VALUE!</v>
      </c>
      <c r="Y10" s="9" t="e">
        <f>+STAFF_CWS!AD562</f>
        <v>#VALUE!</v>
      </c>
      <c r="Z10" s="9" t="e">
        <f>+STAFF_CWS!AE562</f>
        <v>#VALUE!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>
        <f>+STAFF_CWS!AR562</f>
        <v>-2422.9625000000001</v>
      </c>
      <c r="AN10" s="9">
        <f>+STAFF_CWS!AS562</f>
        <v>-3908</v>
      </c>
      <c r="AO10" s="9">
        <f>+STAFF_CWS!AT562</f>
        <v>-4379.9125000000004</v>
      </c>
      <c r="AP10" s="9">
        <f>+STAFF_CWS!AU562</f>
        <v>-4367.9625000000005</v>
      </c>
      <c r="AQ10" s="9">
        <f>+STAFF_CWS!AV562</f>
        <v>-4840.6750000000002</v>
      </c>
      <c r="AR10" s="9">
        <f>+STAFF_CWS!AW562</f>
        <v>-5308.3250000000007</v>
      </c>
      <c r="AS10" s="9">
        <f>+STAFF_CWS!AX562</f>
        <v>-4367.9625000000005</v>
      </c>
      <c r="AT10" s="9">
        <f>+STAFF_CWS!AY562</f>
        <v>-4840.6750000000002</v>
      </c>
      <c r="AU10" s="9">
        <f>+STAFF_CWS!AZ562</f>
        <v>-3900.3125</v>
      </c>
      <c r="AV10" s="9">
        <f>+STAFF_CWS!BA562</f>
        <v>-3900.3125</v>
      </c>
      <c r="AW10" s="9">
        <f>+STAFF_CWS!BB562</f>
        <v>-3900.3125</v>
      </c>
      <c r="AX10" s="9">
        <f>+STAFF_CWS!BC562</f>
        <v>-2417.0250000000001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-1145.1050000000002</v>
      </c>
      <c r="BB10" s="9">
        <f>+STAFF_CWS!BG562</f>
        <v>-1133.1550000000004</v>
      </c>
      <c r="BC10" s="9">
        <f>+STAFF_CWS!BH562</f>
        <v>-1275.5949999999998</v>
      </c>
      <c r="BD10" s="9">
        <f>+STAFF_CWS!BI562</f>
        <v>-1384.9274999999996</v>
      </c>
      <c r="BE10" s="9">
        <f>+STAFF_CWS!BJ562</f>
        <v>-1133.1550000000004</v>
      </c>
      <c r="BF10" s="9">
        <f>+STAFF_CWS!BK562</f>
        <v>-1275.5949999999998</v>
      </c>
      <c r="BG10" s="9">
        <f>+STAFF_CWS!BL562</f>
        <v>-1020.7599999999992</v>
      </c>
      <c r="BH10" s="9">
        <f>+STAFF_CWS!BM562</f>
        <v>-1020.7599999999992</v>
      </c>
      <c r="BI10" s="9">
        <f>+STAFF_CWS!BN562</f>
        <v>-1020.7599999999992</v>
      </c>
      <c r="BJ10" s="9">
        <f>+STAFF_CWS!BO562</f>
        <v>-634.4849999999999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4402221</v>
      </c>
      <c r="G11" s="9">
        <f t="shared" si="0"/>
        <v>4402566.25</v>
      </c>
      <c r="H11" s="9">
        <f t="shared" si="0"/>
        <v>4402849</v>
      </c>
      <c r="I11" s="9">
        <f t="shared" si="0"/>
        <v>4402221</v>
      </c>
      <c r="J11" s="9">
        <f t="shared" si="0"/>
        <v>4402566.25</v>
      </c>
      <c r="K11" s="9">
        <f t="shared" si="0"/>
        <v>4401875.75</v>
      </c>
      <c r="L11" s="9">
        <f t="shared" si="0"/>
        <v>4401875.75</v>
      </c>
      <c r="M11" s="9">
        <f t="shared" si="0"/>
        <v>4401875.75</v>
      </c>
      <c r="N11" s="9">
        <f t="shared" si="0"/>
        <v>4401062</v>
      </c>
      <c r="O11" s="9" t="e">
        <f t="shared" si="0"/>
        <v>#VALUE!</v>
      </c>
      <c r="P11" s="9" t="e">
        <f t="shared" si="0"/>
        <v>#VALUE!</v>
      </c>
      <c r="Q11" s="9" t="e">
        <f t="shared" si="0"/>
        <v>#VALUE!</v>
      </c>
      <c r="R11" s="9" t="e">
        <f t="shared" si="0"/>
        <v>#VALUE!</v>
      </c>
      <c r="S11" s="9" t="e">
        <f t="shared" si="0"/>
        <v>#VALUE!</v>
      </c>
      <c r="T11" s="9" t="e">
        <f t="shared" si="0"/>
        <v>#VALUE!</v>
      </c>
      <c r="U11" s="9" t="e">
        <f t="shared" si="0"/>
        <v>#VALUE!</v>
      </c>
      <c r="V11" s="9" t="e">
        <f t="shared" si="0"/>
        <v>#VALUE!</v>
      </c>
      <c r="W11" s="9" t="e">
        <f t="shared" si="0"/>
        <v>#VALUE!</v>
      </c>
      <c r="X11" s="9" t="e">
        <f t="shared" si="0"/>
        <v>#VALUE!</v>
      </c>
      <c r="Y11" s="9" t="e">
        <f t="shared" si="0"/>
        <v>#VALUE!</v>
      </c>
      <c r="Z11" s="9" t="e">
        <f t="shared" si="0"/>
        <v>#VALUE!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>
        <f t="shared" si="0"/>
        <v>7797577.0374999996</v>
      </c>
      <c r="AN11" s="9">
        <f t="shared" si="0"/>
        <v>7796092</v>
      </c>
      <c r="AO11" s="9">
        <f t="shared" si="0"/>
        <v>7795620.0875000004</v>
      </c>
      <c r="AP11" s="9">
        <f t="shared" si="0"/>
        <v>7795632.0374999996</v>
      </c>
      <c r="AQ11" s="9">
        <f t="shared" si="0"/>
        <v>7795159.3250000002</v>
      </c>
      <c r="AR11" s="9">
        <f t="shared" si="0"/>
        <v>7794691.6749999998</v>
      </c>
      <c r="AS11" s="9">
        <f t="shared" si="0"/>
        <v>7795632.0374999996</v>
      </c>
      <c r="AT11" s="9">
        <f t="shared" si="0"/>
        <v>7795159.3250000002</v>
      </c>
      <c r="AU11" s="9">
        <f t="shared" si="0"/>
        <v>7796099.6875</v>
      </c>
      <c r="AV11" s="9">
        <f t="shared" si="0"/>
        <v>7796099.6875</v>
      </c>
      <c r="AW11" s="9">
        <f t="shared" si="0"/>
        <v>7796099.6875</v>
      </c>
      <c r="AX11" s="9">
        <f t="shared" si="0"/>
        <v>7797582.9749999996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10798854.895</v>
      </c>
      <c r="BB11" s="9">
        <f t="shared" si="0"/>
        <v>10798866.845000001</v>
      </c>
      <c r="BC11" s="9">
        <f t="shared" si="0"/>
        <v>10798724.404999999</v>
      </c>
      <c r="BD11" s="9">
        <f t="shared" si="0"/>
        <v>10798615.0725</v>
      </c>
      <c r="BE11" s="9">
        <f t="shared" si="0"/>
        <v>10798866.845000001</v>
      </c>
      <c r="BF11" s="9">
        <f t="shared" si="0"/>
        <v>10798724.404999999</v>
      </c>
      <c r="BG11" s="9">
        <f t="shared" si="0"/>
        <v>10798979.24</v>
      </c>
      <c r="BH11" s="9">
        <f t="shared" si="0"/>
        <v>10798979.24</v>
      </c>
      <c r="BI11" s="9">
        <f t="shared" si="0"/>
        <v>10798979.24</v>
      </c>
      <c r="BJ11" s="9">
        <f t="shared" si="0"/>
        <v>10799365.515000001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2023-04-07T18:02:25Z</dcterms:modified>
</cp:coreProperties>
</file>