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67A384A3-AB8E-0E4B-B763-8515C79E79BE}" xr6:coauthVersionLast="47" xr6:coauthVersionMax="47" xr10:uidLastSave="{00000000-0000-0000-0000-000000000000}"/>
  <bookViews>
    <workbookView xWindow="0" yWindow="500" windowWidth="28560" windowHeight="20500" firstSheet="49" activeTab="56" xr2:uid="{360FB051-2420-3E49-AAF6-CD5C2BC7BA3E}"/>
    <workbookView xWindow="8580" yWindow="-23520" windowWidth="17240" windowHeight="16940" firstSheet="49" activeTab="58" xr2:uid="{C6D34107-69F7-6E4F-9CC3-B955A22D64F6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76" i="48" l="1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144" i="46" s="1"/>
  <c r="E81" i="46"/>
  <c r="F81" i="46" s="1"/>
  <c r="E80" i="46"/>
  <c r="F80" i="46" s="1"/>
  <c r="E57" i="46"/>
  <c r="F57" i="46" s="1"/>
  <c r="E56" i="46"/>
  <c r="F56" i="46" s="1"/>
  <c r="E55" i="46"/>
  <c r="E105" i="46" s="1"/>
  <c r="E54" i="46"/>
  <c r="E58" i="46" s="1"/>
  <c r="E69" i="46"/>
  <c r="E119" i="46" s="1"/>
  <c r="E71" i="46"/>
  <c r="F71" i="46" s="1"/>
  <c r="E70" i="46"/>
  <c r="F70" i="46" s="1"/>
  <c r="G70" i="46" s="1"/>
  <c r="B54" i="46"/>
  <c r="D54" i="46" s="1"/>
  <c r="B69" i="46"/>
  <c r="B73" i="46" s="1"/>
  <c r="E79" i="46"/>
  <c r="F79" i="46" s="1"/>
  <c r="E78" i="46"/>
  <c r="E128" i="46" s="1"/>
  <c r="B94" i="46"/>
  <c r="D94" i="46" s="1"/>
  <c r="D98" i="46" s="1"/>
  <c r="B78" i="46"/>
  <c r="B83" i="46" s="1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A248" i="46"/>
  <c r="A241" i="46"/>
  <c r="E239" i="46"/>
  <c r="B239" i="46"/>
  <c r="A239" i="46"/>
  <c r="D238" i="46"/>
  <c r="F237" i="46"/>
  <c r="D236" i="46"/>
  <c r="F236" i="46" s="1"/>
  <c r="G236" i="46" s="1"/>
  <c r="A233" i="46"/>
  <c r="A225" i="46"/>
  <c r="A223" i="46"/>
  <c r="A216" i="46"/>
  <c r="E214" i="46"/>
  <c r="B214" i="46"/>
  <c r="A214" i="46"/>
  <c r="D213" i="46"/>
  <c r="F212" i="46"/>
  <c r="D211" i="46"/>
  <c r="F211" i="46" s="1"/>
  <c r="A208" i="46"/>
  <c r="A200" i="46"/>
  <c r="A198" i="46"/>
  <c r="A191" i="46"/>
  <c r="E189" i="46"/>
  <c r="B189" i="46"/>
  <c r="A189" i="46"/>
  <c r="D188" i="46"/>
  <c r="F188" i="46" s="1"/>
  <c r="G188" i="46" s="1"/>
  <c r="F187" i="46"/>
  <c r="D186" i="46"/>
  <c r="F186" i="46" s="1"/>
  <c r="A183" i="46"/>
  <c r="A175" i="46"/>
  <c r="A173" i="46"/>
  <c r="A166" i="46"/>
  <c r="E164" i="46"/>
  <c r="B164" i="46"/>
  <c r="A164" i="46"/>
  <c r="D163" i="46"/>
  <c r="F163" i="46" s="1"/>
  <c r="F162" i="46"/>
  <c r="D161" i="46"/>
  <c r="F161" i="46" s="1"/>
  <c r="G161" i="46" s="1"/>
  <c r="A158" i="46"/>
  <c r="A150" i="46"/>
  <c r="A148" i="46"/>
  <c r="A141" i="46"/>
  <c r="E139" i="46"/>
  <c r="B139" i="46"/>
  <c r="A139" i="46"/>
  <c r="D138" i="46"/>
  <c r="F138" i="46" s="1"/>
  <c r="G138" i="46" s="1"/>
  <c r="F137" i="46"/>
  <c r="D136" i="46"/>
  <c r="A133" i="46"/>
  <c r="A125" i="46"/>
  <c r="A123" i="46"/>
  <c r="A116" i="46"/>
  <c r="E114" i="46"/>
  <c r="B114" i="46"/>
  <c r="A114" i="46"/>
  <c r="D113" i="46"/>
  <c r="AK67" i="49" s="1"/>
  <c r="F112" i="46"/>
  <c r="D111" i="46"/>
  <c r="A108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A98" i="46"/>
  <c r="A91" i="46"/>
  <c r="E89" i="46"/>
  <c r="B89" i="46"/>
  <c r="A89" i="46"/>
  <c r="D88" i="46"/>
  <c r="F88" i="46" s="1"/>
  <c r="G88" i="46" s="1"/>
  <c r="F87" i="46"/>
  <c r="D86" i="46"/>
  <c r="A83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71" i="10" s="1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D10" i="31" s="1"/>
  <c r="H12" i="30"/>
  <c r="G12" i="30"/>
  <c r="G14" i="30"/>
  <c r="F12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 s="1"/>
  <c r="F49" i="58"/>
  <c r="E49" i="58"/>
  <c r="D49" i="58"/>
  <c r="C40" i="58"/>
  <c r="C79" i="91"/>
  <c r="C45" i="92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F44" i="92" s="1"/>
  <c r="BE38" i="58"/>
  <c r="BE77" i="91" s="1"/>
  <c r="BE44" i="92" s="1"/>
  <c r="BD38" i="58"/>
  <c r="BD77" i="91"/>
  <c r="BD44" i="92" s="1"/>
  <c r="BC38" i="58"/>
  <c r="BB38" i="58"/>
  <c r="BA38" i="58"/>
  <c r="BA77" i="91" s="1"/>
  <c r="AZ38" i="58"/>
  <c r="AY38" i="58"/>
  <c r="AY77" i="91"/>
  <c r="AX38" i="58"/>
  <c r="AW38" i="58"/>
  <c r="AW77" i="91" s="1"/>
  <c r="AW44" i="92" s="1"/>
  <c r="AV38" i="58"/>
  <c r="AV77" i="91" s="1"/>
  <c r="AV44" i="92" s="1"/>
  <c r="AU38" i="58"/>
  <c r="AT38" i="58"/>
  <c r="AT77" i="91" s="1"/>
  <c r="AT44" i="92" s="1"/>
  <c r="AS38" i="58"/>
  <c r="AS77" i="91" s="1"/>
  <c r="AS44" i="92" s="1"/>
  <c r="AR38" i="58"/>
  <c r="AR77" i="91" s="1"/>
  <c r="AR44" i="92" s="1"/>
  <c r="AQ38" i="58"/>
  <c r="AQ77" i="91"/>
  <c r="AQ44" i="92" s="1"/>
  <c r="AP38" i="58"/>
  <c r="AO38" i="58"/>
  <c r="AO77" i="91" s="1"/>
  <c r="AN38" i="58"/>
  <c r="AM38" i="58"/>
  <c r="AL38" i="58"/>
  <c r="AK38" i="58"/>
  <c r="AK77" i="91"/>
  <c r="AK44" i="92" s="1"/>
  <c r="AJ38" i="58"/>
  <c r="AI38" i="58"/>
  <c r="AI77" i="91" s="1"/>
  <c r="AI44" i="92" s="1"/>
  <c r="AH38" i="58"/>
  <c r="AH77" i="91" s="1"/>
  <c r="AH44" i="92" s="1"/>
  <c r="AG38" i="58"/>
  <c r="AG77" i="91"/>
  <c r="AG44" i="92" s="1"/>
  <c r="AF38" i="58"/>
  <c r="AF77" i="91" s="1"/>
  <c r="AF44" i="92" s="1"/>
  <c r="AE38" i="58"/>
  <c r="AD38" i="58"/>
  <c r="AC38" i="58"/>
  <c r="AC77" i="91" s="1"/>
  <c r="AC44" i="92" s="1"/>
  <c r="AB38" i="58"/>
  <c r="AC135" i="59" s="1"/>
  <c r="AA38" i="58"/>
  <c r="AA77" i="91" s="1"/>
  <c r="AA44" i="92" s="1"/>
  <c r="Z38" i="58"/>
  <c r="Z77" i="91"/>
  <c r="Y38" i="58"/>
  <c r="Y77" i="91"/>
  <c r="Y44" i="92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Q44" i="92" s="1"/>
  <c r="P38" i="58"/>
  <c r="P77" i="91" s="1"/>
  <c r="O38" i="58"/>
  <c r="N38" i="58"/>
  <c r="M38" i="58"/>
  <c r="M77" i="91" s="1"/>
  <c r="M44" i="92" s="1"/>
  <c r="L38" i="58"/>
  <c r="L77" i="91"/>
  <c r="L44" i="92" s="1"/>
  <c r="K38" i="58"/>
  <c r="K77" i="91" s="1"/>
  <c r="K44" i="92" s="1"/>
  <c r="J38" i="58"/>
  <c r="I38" i="58"/>
  <c r="I77" i="91" s="1"/>
  <c r="I44" i="92" s="1"/>
  <c r="H38" i="58"/>
  <c r="H77" i="91"/>
  <c r="H44" i="92" s="1"/>
  <c r="G38" i="58"/>
  <c r="G77" i="91" s="1"/>
  <c r="F38" i="58"/>
  <c r="E38" i="58"/>
  <c r="E77" i="91"/>
  <c r="E44" i="92" s="1"/>
  <c r="D38" i="58"/>
  <c r="C38" i="58"/>
  <c r="BK31" i="58"/>
  <c r="BK70" i="91"/>
  <c r="BJ31" i="58"/>
  <c r="BI31" i="58"/>
  <c r="BI70" i="91" s="1"/>
  <c r="BI43" i="92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C43" i="92" s="1"/>
  <c r="BB31" i="58"/>
  <c r="BA31" i="58"/>
  <c r="BA70" i="91" s="1"/>
  <c r="AZ31" i="58"/>
  <c r="AY31" i="58"/>
  <c r="AX31" i="58"/>
  <c r="AX70" i="91" s="1"/>
  <c r="AX43" i="92" s="1"/>
  <c r="AW31" i="58"/>
  <c r="AW70" i="91"/>
  <c r="AW43" i="92" s="1"/>
  <c r="AV31" i="58"/>
  <c r="AV70" i="91" s="1"/>
  <c r="AV43" i="92" s="1"/>
  <c r="AU31" i="58"/>
  <c r="AU70" i="91" s="1"/>
  <c r="AU43" i="92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M43" i="92" s="1"/>
  <c r="AL31" i="58"/>
  <c r="AK31" i="58"/>
  <c r="AK70" i="91" s="1"/>
  <c r="AK43" i="92" s="1"/>
  <c r="AJ31" i="58"/>
  <c r="AI31" i="58"/>
  <c r="AH31" i="58"/>
  <c r="AH70" i="91" s="1"/>
  <c r="AH43" i="92" s="1"/>
  <c r="AG31" i="58"/>
  <c r="AG70" i="91"/>
  <c r="AG43" i="92" s="1"/>
  <c r="AF31" i="58"/>
  <c r="AF70" i="91" s="1"/>
  <c r="AE31" i="58"/>
  <c r="AE70" i="91" s="1"/>
  <c r="AE43" i="92" s="1"/>
  <c r="AD31" i="58"/>
  <c r="AC31" i="58"/>
  <c r="AC70" i="91"/>
  <c r="AB31" i="58"/>
  <c r="AA31" i="58"/>
  <c r="Z31" i="58"/>
  <c r="Z70" i="91" s="1"/>
  <c r="Z43" i="92" s="1"/>
  <c r="Y31" i="58"/>
  <c r="X31" i="58"/>
  <c r="W31" i="58"/>
  <c r="W70" i="91" s="1"/>
  <c r="W43" i="92" s="1"/>
  <c r="V31" i="58"/>
  <c r="U31" i="58"/>
  <c r="U70" i="91" s="1"/>
  <c r="U43" i="92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H43" i="92" s="1"/>
  <c r="G31" i="58"/>
  <c r="G70" i="91" s="1"/>
  <c r="F31" i="58"/>
  <c r="E31" i="58"/>
  <c r="E70" i="91"/>
  <c r="D31" i="58"/>
  <c r="C31" i="58"/>
  <c r="BK19" i="58"/>
  <c r="BK58" i="91" s="1"/>
  <c r="BK42" i="92" s="1"/>
  <c r="BJ19" i="58"/>
  <c r="BJ58" i="91" s="1"/>
  <c r="BJ42" i="92" s="1"/>
  <c r="BI19" i="58"/>
  <c r="BI58" i="91" s="1"/>
  <c r="BI42" i="92" s="1"/>
  <c r="BH19" i="58"/>
  <c r="BH58" i="91" s="1"/>
  <c r="BH42" i="92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/>
  <c r="BA42" i="92" s="1"/>
  <c r="AZ19" i="58"/>
  <c r="AZ58" i="91"/>
  <c r="AY19" i="58"/>
  <c r="AX19" i="58"/>
  <c r="AX58" i="9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/>
  <c r="AL42" i="92" s="1"/>
  <c r="AK19" i="58"/>
  <c r="AK58" i="9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/>
  <c r="Q19" i="58"/>
  <c r="P19" i="58"/>
  <c r="P58" i="91"/>
  <c r="O19" i="58"/>
  <c r="O58" i="91" s="1"/>
  <c r="O42" i="92" s="1"/>
  <c r="N19" i="58"/>
  <c r="M19" i="58"/>
  <c r="M58" i="91" s="1"/>
  <c r="M42" i="92" s="1"/>
  <c r="L19" i="58"/>
  <c r="K19" i="58"/>
  <c r="J19" i="58"/>
  <c r="J58" i="91"/>
  <c r="J42" i="92" s="1"/>
  <c r="I19" i="58"/>
  <c r="H19" i="58"/>
  <c r="G19" i="58"/>
  <c r="G58" i="91" s="1"/>
  <c r="G42" i="92" s="1"/>
  <c r="F19" i="58"/>
  <c r="F58" i="91" s="1"/>
  <c r="F42" i="92" s="1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BB44" i="92" s="1"/>
  <c r="AZ77" i="91"/>
  <c r="AZ44" i="92" s="1"/>
  <c r="AX77" i="91"/>
  <c r="AX44" i="92" s="1"/>
  <c r="AU77" i="91"/>
  <c r="AP77" i="91"/>
  <c r="AP44" i="92" s="1"/>
  <c r="AN77" i="91"/>
  <c r="AM77" i="91"/>
  <c r="AM44" i="92" s="1"/>
  <c r="AL77" i="91"/>
  <c r="AL44" i="92" s="1"/>
  <c r="AJ77" i="91"/>
  <c r="AJ44" i="92"/>
  <c r="AE77" i="91"/>
  <c r="AD77" i="91"/>
  <c r="AD44" i="92" s="1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/>
  <c r="AL70" i="91"/>
  <c r="AJ70" i="91"/>
  <c r="AJ43" i="92" s="1"/>
  <c r="AI70" i="91"/>
  <c r="AI43" i="92"/>
  <c r="AD70" i="91"/>
  <c r="AB70" i="91"/>
  <c r="AA70" i="91"/>
  <c r="Y70" i="91"/>
  <c r="Y43" i="92"/>
  <c r="X70" i="91"/>
  <c r="X43" i="92" s="1"/>
  <c r="V70" i="91"/>
  <c r="T70" i="91"/>
  <c r="S70" i="91"/>
  <c r="S43" i="92" s="1"/>
  <c r="N70" i="91"/>
  <c r="N43" i="92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/>
  <c r="AR58" i="91"/>
  <c r="AR42" i="92" s="1"/>
  <c r="AQ58" i="91"/>
  <c r="AO58" i="91"/>
  <c r="AN58" i="91"/>
  <c r="AJ58" i="91"/>
  <c r="AI58" i="91"/>
  <c r="AI42" i="92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/>
  <c r="Q58" i="91"/>
  <c r="N58" i="91"/>
  <c r="N42" i="92" s="1"/>
  <c r="L58" i="91"/>
  <c r="L42" i="92"/>
  <c r="K58" i="91"/>
  <c r="K42" i="92" s="1"/>
  <c r="I58" i="91"/>
  <c r="H58" i="91"/>
  <c r="D58" i="91"/>
  <c r="C58" i="91"/>
  <c r="C29" i="91" s="1"/>
  <c r="C33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F33" i="68" s="1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 s="1"/>
  <c r="G349" i="97" s="1"/>
  <c r="C130" i="6"/>
  <c r="C128" i="6"/>
  <c r="P517" i="6" s="1"/>
  <c r="L340" i="97" s="1"/>
  <c r="C127" i="6"/>
  <c r="M511" i="6"/>
  <c r="I334" i="97"/>
  <c r="C125" i="6"/>
  <c r="C124" i="6"/>
  <c r="C122" i="6"/>
  <c r="G499" i="6" s="1"/>
  <c r="C322" i="97" s="1"/>
  <c r="C121" i="6"/>
  <c r="G493" i="6"/>
  <c r="G495" i="6" s="1"/>
  <c r="C318" i="97" s="1"/>
  <c r="C119" i="6"/>
  <c r="J490" i="6"/>
  <c r="F313" i="97"/>
  <c r="C118" i="6"/>
  <c r="C116" i="6"/>
  <c r="AK481" i="6" s="1"/>
  <c r="AG304" i="97" s="1"/>
  <c r="C115" i="6"/>
  <c r="C113" i="6"/>
  <c r="G472" i="6"/>
  <c r="C112" i="6"/>
  <c r="C110" i="6"/>
  <c r="BK463" i="6" s="1"/>
  <c r="C109" i="6"/>
  <c r="C107" i="6"/>
  <c r="C106" i="6"/>
  <c r="C104" i="6"/>
  <c r="K445" i="6"/>
  <c r="C103" i="6"/>
  <c r="C101" i="6"/>
  <c r="G436" i="6" s="1"/>
  <c r="C100" i="6"/>
  <c r="C98" i="6"/>
  <c r="C97" i="6"/>
  <c r="BA421" i="6" s="1"/>
  <c r="C95" i="6"/>
  <c r="C94" i="6"/>
  <c r="AO412" i="6" s="1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 s="1"/>
  <c r="AO208" i="97" s="1"/>
  <c r="C73" i="6"/>
  <c r="C72" i="6"/>
  <c r="BN347" i="6" s="1"/>
  <c r="BN349" i="6" s="1"/>
  <c r="C70" i="6"/>
  <c r="X344" i="6"/>
  <c r="T148" i="91" s="1"/>
  <c r="C69" i="6"/>
  <c r="BE338" i="6" s="1"/>
  <c r="BE340" i="6" s="1"/>
  <c r="BA144" i="91" s="1"/>
  <c r="C67" i="6"/>
  <c r="BO335" i="6" s="1"/>
  <c r="BK141" i="91" s="1"/>
  <c r="C66" i="6"/>
  <c r="R329" i="6"/>
  <c r="R331" i="6" s="1"/>
  <c r="N137" i="91" s="1"/>
  <c r="C64" i="6"/>
  <c r="BC326" i="6" s="1"/>
  <c r="AY134" i="91" s="1"/>
  <c r="C63" i="6"/>
  <c r="R320" i="6" s="1"/>
  <c r="C61" i="6"/>
  <c r="C60" i="6"/>
  <c r="C58" i="6"/>
  <c r="C45" i="6"/>
  <c r="C44" i="6"/>
  <c r="H264" i="6"/>
  <c r="H266" i="6" s="1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 s="1"/>
  <c r="H174" i="6" s="1"/>
  <c r="BN172" i="6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 s="1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H10" i="68" s="1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J12" i="68" s="1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89" i="68" s="1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89" i="68"/>
  <c r="AG90" i="60"/>
  <c r="AF98" i="91"/>
  <c r="AH86" i="68"/>
  <c r="AH90" i="60"/>
  <c r="AG98" i="91"/>
  <c r="AI86" i="68"/>
  <c r="AI89" i="68" s="1"/>
  <c r="AI94" i="68" s="1"/>
  <c r="AK332" i="6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0" i="60"/>
  <c r="AL98" i="91"/>
  <c r="AN86" i="68"/>
  <c r="AN89" i="68" s="1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 s="1"/>
  <c r="Q332" i="6" s="1"/>
  <c r="M138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G15" i="68" s="1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I15" i="68" s="1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/>
  <c r="H139" i="6"/>
  <c r="D26" i="29"/>
  <c r="H138" i="6"/>
  <c r="D17" i="29"/>
  <c r="H137" i="6"/>
  <c r="D8" i="29" s="1"/>
  <c r="H133" i="6"/>
  <c r="E176" i="60"/>
  <c r="F128" i="60"/>
  <c r="E149" i="97"/>
  <c r="I139" i="6"/>
  <c r="E26" i="29"/>
  <c r="I138" i="6"/>
  <c r="E17" i="29" s="1"/>
  <c r="I137" i="6"/>
  <c r="E8" i="29" s="1"/>
  <c r="I133" i="6"/>
  <c r="I543" i="6"/>
  <c r="E366" i="97" s="1"/>
  <c r="G128" i="60"/>
  <c r="F149" i="97"/>
  <c r="J139" i="6"/>
  <c r="F26" i="29" s="1"/>
  <c r="J138" i="6"/>
  <c r="J137" i="6"/>
  <c r="F8" i="29"/>
  <c r="J133" i="6"/>
  <c r="J543" i="6"/>
  <c r="F366" i="97" s="1"/>
  <c r="H128" i="60"/>
  <c r="G149" i="97"/>
  <c r="K139" i="6"/>
  <c r="G26" i="29" s="1"/>
  <c r="K138" i="6"/>
  <c r="G17" i="29" s="1"/>
  <c r="K137" i="6"/>
  <c r="G8" i="29" s="1"/>
  <c r="K133" i="6"/>
  <c r="I128" i="60"/>
  <c r="H149" i="97"/>
  <c r="L139" i="6"/>
  <c r="H26" i="29"/>
  <c r="L138" i="6"/>
  <c r="H17" i="29"/>
  <c r="L137" i="6"/>
  <c r="L133" i="6"/>
  <c r="L543" i="6" s="1"/>
  <c r="H366" i="97" s="1"/>
  <c r="J128" i="60"/>
  <c r="I149" i="97"/>
  <c r="M139" i="6"/>
  <c r="I26" i="29"/>
  <c r="M138" i="6"/>
  <c r="I17" i="29"/>
  <c r="M137" i="6"/>
  <c r="I8" i="29"/>
  <c r="M133" i="6"/>
  <c r="M543" i="6"/>
  <c r="I366" i="97" s="1"/>
  <c r="K128" i="60"/>
  <c r="J149" i="97"/>
  <c r="N139" i="6"/>
  <c r="J26" i="29" s="1"/>
  <c r="N138" i="6"/>
  <c r="J17" i="29"/>
  <c r="N137" i="6"/>
  <c r="J8" i="29" s="1"/>
  <c r="N133" i="6"/>
  <c r="N548" i="6"/>
  <c r="L128" i="60"/>
  <c r="K149" i="97"/>
  <c r="O139" i="6"/>
  <c r="O138" i="6"/>
  <c r="K17" i="29"/>
  <c r="O137" i="6"/>
  <c r="K8" i="29"/>
  <c r="O133" i="6"/>
  <c r="O543" i="6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 s="1"/>
  <c r="S138" i="6"/>
  <c r="O17" i="29" s="1"/>
  <c r="S137" i="6"/>
  <c r="O8" i="29" s="1"/>
  <c r="S133" i="6"/>
  <c r="Q128" i="60"/>
  <c r="P149" i="97"/>
  <c r="T139" i="6"/>
  <c r="P26" i="29"/>
  <c r="T138" i="6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/>
  <c r="W138" i="6"/>
  <c r="S17" i="29"/>
  <c r="W137" i="6"/>
  <c r="S8" i="29" s="1"/>
  <c r="W133" i="6"/>
  <c r="W543" i="6"/>
  <c r="S366" i="97" s="1"/>
  <c r="U128" i="60"/>
  <c r="T149" i="97"/>
  <c r="X139" i="6"/>
  <c r="T26" i="29" s="1"/>
  <c r="X138" i="6"/>
  <c r="X137" i="6"/>
  <c r="X133" i="6"/>
  <c r="X548" i="6" s="1"/>
  <c r="V128" i="60"/>
  <c r="U149" i="97"/>
  <c r="Y139" i="6"/>
  <c r="U26" i="29"/>
  <c r="Y138" i="6"/>
  <c r="U17" i="29" s="1"/>
  <c r="Y137" i="6"/>
  <c r="U8" i="29" s="1"/>
  <c r="Y133" i="6"/>
  <c r="W128" i="60"/>
  <c r="V149" i="97"/>
  <c r="Z139" i="6"/>
  <c r="V26" i="29" s="1"/>
  <c r="Z138" i="6"/>
  <c r="V17" i="29"/>
  <c r="Z137" i="6"/>
  <c r="V8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 s="1"/>
  <c r="Y128" i="60"/>
  <c r="X149" i="97"/>
  <c r="AB139" i="6"/>
  <c r="X26" i="29" s="1"/>
  <c r="AB138" i="6"/>
  <c r="X17" i="29" s="1"/>
  <c r="AB137" i="6"/>
  <c r="X8" i="29" s="1"/>
  <c r="AB133" i="6"/>
  <c r="AB548" i="6" s="1"/>
  <c r="X371" i="97"/>
  <c r="Z128" i="60"/>
  <c r="Y149" i="97"/>
  <c r="AC139" i="6"/>
  <c r="Y26" i="29"/>
  <c r="AC138" i="6"/>
  <c r="Y17" i="29"/>
  <c r="AC137" i="6"/>
  <c r="AC133" i="6"/>
  <c r="AC543" i="6" s="1"/>
  <c r="Y366" i="97" s="1"/>
  <c r="AA128" i="60"/>
  <c r="Z149" i="97"/>
  <c r="AD139" i="6"/>
  <c r="Z26" i="29"/>
  <c r="AD138" i="6"/>
  <c r="AD137" i="6"/>
  <c r="AD133" i="6"/>
  <c r="AA176" i="60" s="1"/>
  <c r="AB128" i="60"/>
  <c r="AA149" i="97"/>
  <c r="E7" i="97"/>
  <c r="AE139" i="6"/>
  <c r="AA26" i="29" s="1"/>
  <c r="AE138" i="6"/>
  <c r="AA17" i="29"/>
  <c r="AE137" i="6"/>
  <c r="AA8" i="29" s="1"/>
  <c r="AE133" i="6"/>
  <c r="AE543" i="6"/>
  <c r="AA366" i="97"/>
  <c r="AC128" i="60"/>
  <c r="AB149" i="97"/>
  <c r="AF139" i="6"/>
  <c r="AF138" i="6"/>
  <c r="AB17" i="29" s="1"/>
  <c r="AF137" i="6"/>
  <c r="AB8" i="29" s="1"/>
  <c r="AF133" i="6"/>
  <c r="AF548" i="6" s="1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D8" i="29"/>
  <c r="AH133" i="6"/>
  <c r="AH543" i="6" s="1"/>
  <c r="AD366" i="97" s="1"/>
  <c r="AF128" i="60"/>
  <c r="AE149" i="97"/>
  <c r="AI139" i="6"/>
  <c r="AE26" i="29"/>
  <c r="AI138" i="6"/>
  <c r="AE17" i="29" s="1"/>
  <c r="AI137" i="6"/>
  <c r="AE8" i="29"/>
  <c r="AI133" i="6"/>
  <c r="AF176" i="60"/>
  <c r="AG128" i="60"/>
  <c r="AF149" i="97"/>
  <c r="AJ139" i="6"/>
  <c r="AF26" i="29" s="1"/>
  <c r="AJ138" i="6"/>
  <c r="AF17" i="29"/>
  <c r="AJ137" i="6"/>
  <c r="AF8" i="29"/>
  <c r="AJ133" i="6"/>
  <c r="AH128" i="60"/>
  <c r="AG149" i="97"/>
  <c r="AK139" i="6"/>
  <c r="AG26" i="29" s="1"/>
  <c r="AK138" i="6"/>
  <c r="AK137" i="6"/>
  <c r="AG8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/>
  <c r="AN138" i="6"/>
  <c r="AJ17" i="29"/>
  <c r="AN137" i="6"/>
  <c r="AJ8" i="29" s="1"/>
  <c r="AN133" i="6"/>
  <c r="AN548" i="6"/>
  <c r="AL128" i="60"/>
  <c r="AK149" i="97"/>
  <c r="AO139" i="6"/>
  <c r="AK26" i="29"/>
  <c r="AO138" i="6"/>
  <c r="AO137" i="6"/>
  <c r="AK8" i="29" s="1"/>
  <c r="AO133" i="6"/>
  <c r="AO543" i="6"/>
  <c r="AK366" i="97"/>
  <c r="AM128" i="60"/>
  <c r="AL149" i="97"/>
  <c r="AP139" i="6"/>
  <c r="AL26" i="29" s="1"/>
  <c r="AP138" i="6"/>
  <c r="AL17" i="29"/>
  <c r="AP137" i="6"/>
  <c r="AL201" i="97"/>
  <c r="AP133" i="6"/>
  <c r="AN128" i="60"/>
  <c r="AM149" i="97"/>
  <c r="F7" i="97" s="1"/>
  <c r="AQ139" i="6"/>
  <c r="AM26" i="29"/>
  <c r="AQ138" i="6"/>
  <c r="AM17" i="29"/>
  <c r="AQ137" i="6"/>
  <c r="AM8" i="29"/>
  <c r="AQ133" i="6"/>
  <c r="AQ548" i="6" s="1"/>
  <c r="AO128" i="60"/>
  <c r="AN149" i="97"/>
  <c r="AR139" i="6"/>
  <c r="AN26" i="29"/>
  <c r="AR138" i="6"/>
  <c r="AN17" i="29"/>
  <c r="AR137" i="6"/>
  <c r="AN8" i="29" s="1"/>
  <c r="AR133" i="6"/>
  <c r="AR548" i="6"/>
  <c r="AP128" i="60"/>
  <c r="AO149" i="97"/>
  <c r="AS139" i="6"/>
  <c r="AO26" i="29"/>
  <c r="AS138" i="6"/>
  <c r="AS137" i="6"/>
  <c r="AO8" i="29" s="1"/>
  <c r="AS133" i="6"/>
  <c r="AS543" i="6"/>
  <c r="AO366" i="97"/>
  <c r="AQ128" i="60"/>
  <c r="AP149" i="97"/>
  <c r="AT139" i="6"/>
  <c r="AP26" i="29" s="1"/>
  <c r="AT138" i="6"/>
  <c r="AP17" i="29"/>
  <c r="AT137" i="6"/>
  <c r="AP201" i="97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S128" i="60"/>
  <c r="AR149" i="97"/>
  <c r="AV139" i="6"/>
  <c r="AR26" i="29"/>
  <c r="AV138" i="6"/>
  <c r="AR17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 s="1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 s="1"/>
  <c r="AY133" i="6"/>
  <c r="AU197" i="97" s="1"/>
  <c r="AW128" i="60"/>
  <c r="AV149" i="97"/>
  <c r="AZ139" i="6"/>
  <c r="AV26" i="29"/>
  <c r="AZ138" i="6"/>
  <c r="AZ137" i="6"/>
  <c r="AV8" i="29"/>
  <c r="AZ133" i="6"/>
  <c r="AZ543" i="6"/>
  <c r="AV366" i="97" s="1"/>
  <c r="AX128" i="60"/>
  <c r="AW149" i="97"/>
  <c r="BA139" i="6"/>
  <c r="AW26" i="29" s="1"/>
  <c r="BA138" i="6"/>
  <c r="AW17" i="29" s="1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 s="1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 s="1"/>
  <c r="AZ366" i="97" s="1"/>
  <c r="BB128" i="60"/>
  <c r="BA149" i="97"/>
  <c r="BE139" i="6"/>
  <c r="BA26" i="29" s="1"/>
  <c r="BE138" i="6"/>
  <c r="BA202" i="97"/>
  <c r="BE137" i="6"/>
  <c r="BA8" i="29" s="1"/>
  <c r="BE133" i="6"/>
  <c r="BE543" i="6"/>
  <c r="BA366" i="97"/>
  <c r="BC128" i="60"/>
  <c r="BB149" i="97"/>
  <c r="BF139" i="6"/>
  <c r="BF138" i="6"/>
  <c r="BB17" i="29" s="1"/>
  <c r="BF137" i="6"/>
  <c r="BB8" i="29"/>
  <c r="BF133" i="6"/>
  <c r="BD128" i="60"/>
  <c r="BC149" i="97"/>
  <c r="BG139" i="6"/>
  <c r="BC26" i="29" s="1"/>
  <c r="BG138" i="6"/>
  <c r="BC17" i="29"/>
  <c r="BG137" i="6"/>
  <c r="BC8" i="29"/>
  <c r="BG133" i="6"/>
  <c r="BE128" i="60"/>
  <c r="BD149" i="97"/>
  <c r="BH139" i="6"/>
  <c r="BD26" i="29" s="1"/>
  <c r="BH138" i="6"/>
  <c r="BD17" i="29"/>
  <c r="BH137" i="6"/>
  <c r="BD8" i="29" s="1"/>
  <c r="BH133" i="6"/>
  <c r="BH543" i="6" s="1"/>
  <c r="BD366" i="97" s="1"/>
  <c r="BF128" i="60"/>
  <c r="BE149" i="97"/>
  <c r="BI139" i="6"/>
  <c r="BE203" i="97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 s="1"/>
  <c r="BM137" i="6"/>
  <c r="BM133" i="6"/>
  <c r="BM543" i="6"/>
  <c r="BI366" i="97" s="1"/>
  <c r="BK128" i="60"/>
  <c r="BJ149" i="97"/>
  <c r="BN139" i="6"/>
  <c r="BJ26" i="29" s="1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 s="1"/>
  <c r="BO137" i="6"/>
  <c r="BK8" i="29" s="1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W129" i="60"/>
  <c r="V150" i="97"/>
  <c r="Z134" i="6"/>
  <c r="W177" i="60" s="1"/>
  <c r="X129" i="60"/>
  <c r="W150" i="97"/>
  <c r="AA134" i="6"/>
  <c r="X177" i="60"/>
  <c r="Y129" i="60"/>
  <c r="X150" i="97"/>
  <c r="AB134" i="6"/>
  <c r="X198" i="97" s="1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/>
  <c r="BE129" i="60"/>
  <c r="BD150" i="97"/>
  <c r="BH134" i="6"/>
  <c r="BD198" i="97" s="1"/>
  <c r="BF129" i="60"/>
  <c r="BE150" i="97"/>
  <c r="BI134" i="6"/>
  <c r="BF177" i="60"/>
  <c r="BG129" i="60"/>
  <c r="BF150" i="97"/>
  <c r="BJ134" i="6"/>
  <c r="BF198" i="97" s="1"/>
  <c r="BH129" i="60"/>
  <c r="BG150" i="97"/>
  <c r="BK134" i="6"/>
  <c r="BH177" i="60"/>
  <c r="BI129" i="60"/>
  <c r="BH150" i="97"/>
  <c r="BL134" i="6"/>
  <c r="BI177" i="60" s="1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7" i="6" s="1"/>
  <c r="H230" i="6" s="1"/>
  <c r="I25" i="6"/>
  <c r="I227" i="6"/>
  <c r="I230" i="6" s="1"/>
  <c r="J25" i="6"/>
  <c r="G20" i="60"/>
  <c r="K25" i="6"/>
  <c r="K227" i="6" s="1"/>
  <c r="L25" i="6"/>
  <c r="L227" i="6"/>
  <c r="M25" i="6"/>
  <c r="N25" i="6"/>
  <c r="N227" i="6"/>
  <c r="N230" i="6" s="1"/>
  <c r="O25" i="6"/>
  <c r="O227" i="6" s="1"/>
  <c r="P25" i="6"/>
  <c r="P222" i="6"/>
  <c r="Q25" i="6"/>
  <c r="Q227" i="6" s="1"/>
  <c r="R25" i="6"/>
  <c r="R227" i="6" s="1"/>
  <c r="S25" i="6"/>
  <c r="S227" i="6" s="1"/>
  <c r="T25" i="6"/>
  <c r="T222" i="6"/>
  <c r="U25" i="6"/>
  <c r="U227" i="6" s="1"/>
  <c r="V25" i="6"/>
  <c r="W25" i="6"/>
  <c r="W227" i="6" s="1"/>
  <c r="X25" i="6"/>
  <c r="Y25" i="6"/>
  <c r="Z25" i="6"/>
  <c r="Z227" i="6"/>
  <c r="AA25" i="6"/>
  <c r="X20" i="60"/>
  <c r="AB25" i="6"/>
  <c r="AB227" i="6" s="1"/>
  <c r="AC25" i="6"/>
  <c r="AC227" i="6"/>
  <c r="AD25" i="6"/>
  <c r="AD227" i="6"/>
  <c r="AE25" i="6"/>
  <c r="AE227" i="6"/>
  <c r="AF25" i="6"/>
  <c r="AF227" i="6" s="1"/>
  <c r="AG25" i="6"/>
  <c r="AG227" i="6"/>
  <c r="AH25" i="6"/>
  <c r="AH227" i="6"/>
  <c r="AI25" i="6"/>
  <c r="AI222" i="6"/>
  <c r="AJ25" i="6"/>
  <c r="AJ222" i="6" s="1"/>
  <c r="AK25" i="6"/>
  <c r="AK227" i="6"/>
  <c r="AL25" i="6"/>
  <c r="AL227" i="6"/>
  <c r="AM25" i="6"/>
  <c r="AM227" i="6"/>
  <c r="AN25" i="6"/>
  <c r="AO25" i="6"/>
  <c r="AO222" i="6" s="1"/>
  <c r="AP25" i="6"/>
  <c r="AP227" i="6"/>
  <c r="AQ25" i="6"/>
  <c r="AR25" i="6"/>
  <c r="AR222" i="6"/>
  <c r="AS25" i="6"/>
  <c r="AS227" i="6" s="1"/>
  <c r="AT25" i="6"/>
  <c r="AT227" i="6"/>
  <c r="AU25" i="6"/>
  <c r="AU227" i="6"/>
  <c r="AV25" i="6"/>
  <c r="AW25" i="6"/>
  <c r="AX25" i="6"/>
  <c r="AX227" i="6" s="1"/>
  <c r="AY25" i="6"/>
  <c r="AY222" i="6"/>
  <c r="AZ25" i="6"/>
  <c r="AZ227" i="6"/>
  <c r="BA25" i="6"/>
  <c r="BA227" i="6"/>
  <c r="BB25" i="6"/>
  <c r="BB227" i="6" s="1"/>
  <c r="BC25" i="6"/>
  <c r="BC227" i="6"/>
  <c r="BD25" i="6"/>
  <c r="BD222" i="6"/>
  <c r="BE25" i="6"/>
  <c r="BE222" i="6"/>
  <c r="BF25" i="6"/>
  <c r="BF227" i="6" s="1"/>
  <c r="BG25" i="6"/>
  <c r="BH25" i="6"/>
  <c r="BI25" i="6"/>
  <c r="BI227" i="6"/>
  <c r="BJ25" i="6"/>
  <c r="BG20" i="60"/>
  <c r="BK25" i="6"/>
  <c r="BK227" i="6" s="1"/>
  <c r="BL25" i="6"/>
  <c r="BM25" i="6"/>
  <c r="BM227" i="6"/>
  <c r="BN25" i="6"/>
  <c r="BN227" i="6" s="1"/>
  <c r="BO25" i="6"/>
  <c r="H26" i="6"/>
  <c r="E21" i="60" s="1"/>
  <c r="I26" i="6"/>
  <c r="F21" i="60"/>
  <c r="J26" i="6"/>
  <c r="G21" i="60"/>
  <c r="K26" i="6"/>
  <c r="H21" i="60"/>
  <c r="L26" i="6"/>
  <c r="I21" i="60" s="1"/>
  <c r="M26" i="6"/>
  <c r="N26" i="6"/>
  <c r="K21" i="60"/>
  <c r="O26" i="6"/>
  <c r="L21" i="60" s="1"/>
  <c r="P26" i="6"/>
  <c r="M21" i="60" s="1"/>
  <c r="Q26" i="6"/>
  <c r="N21" i="60" s="1"/>
  <c r="R26" i="6"/>
  <c r="O21" i="60"/>
  <c r="S26" i="6"/>
  <c r="T26" i="6"/>
  <c r="Q21" i="60"/>
  <c r="U26" i="6"/>
  <c r="R21" i="60" s="1"/>
  <c r="V26" i="6"/>
  <c r="S21" i="60"/>
  <c r="W26" i="6"/>
  <c r="T21" i="60"/>
  <c r="X26" i="6"/>
  <c r="U21" i="60"/>
  <c r="Y26" i="6"/>
  <c r="Z26" i="6"/>
  <c r="W21" i="60" s="1"/>
  <c r="AA26" i="6"/>
  <c r="X21" i="60"/>
  <c r="AB26" i="6"/>
  <c r="Y21" i="60" s="1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 s="1"/>
  <c r="AN26" i="6"/>
  <c r="AK21" i="60"/>
  <c r="AO26" i="6"/>
  <c r="AL21" i="60" s="1"/>
  <c r="AP26" i="6"/>
  <c r="AM21" i="60" s="1"/>
  <c r="AQ26" i="6"/>
  <c r="D19" i="9" s="1"/>
  <c r="AR26" i="6"/>
  <c r="AO21" i="60"/>
  <c r="AS26" i="6"/>
  <c r="AT26" i="6"/>
  <c r="AQ21" i="60"/>
  <c r="AU26" i="6"/>
  <c r="AR21" i="60" s="1"/>
  <c r="AV26" i="6"/>
  <c r="AW26" i="6"/>
  <c r="AT21" i="60"/>
  <c r="AX26" i="6"/>
  <c r="AU21" i="60" s="1"/>
  <c r="AY26" i="6"/>
  <c r="AZ26" i="6"/>
  <c r="AW21" i="60" s="1"/>
  <c r="BA26" i="6"/>
  <c r="AX21" i="60"/>
  <c r="BB26" i="6"/>
  <c r="BC26" i="6"/>
  <c r="E19" i="9" s="1"/>
  <c r="BD26" i="6"/>
  <c r="BE26" i="6"/>
  <c r="BF26" i="6"/>
  <c r="BC21" i="60" s="1"/>
  <c r="BG26" i="6"/>
  <c r="BD21" i="60"/>
  <c r="BH26" i="6"/>
  <c r="BE21" i="60" s="1"/>
  <c r="BI26" i="6"/>
  <c r="BF21" i="60"/>
  <c r="BJ26" i="6"/>
  <c r="BG21" i="60" s="1"/>
  <c r="BK26" i="6"/>
  <c r="BH21" i="60"/>
  <c r="BL26" i="6"/>
  <c r="BI21" i="60" s="1"/>
  <c r="BM26" i="6"/>
  <c r="BJ21" i="60" s="1"/>
  <c r="BN26" i="6"/>
  <c r="BK21" i="60" s="1"/>
  <c r="BO26" i="6"/>
  <c r="H29" i="6"/>
  <c r="D5" i="29"/>
  <c r="I29" i="6"/>
  <c r="E5" i="29"/>
  <c r="J29" i="6"/>
  <c r="F5" i="29" s="1"/>
  <c r="K29" i="6"/>
  <c r="G5" i="29"/>
  <c r="L29" i="6"/>
  <c r="H5" i="29" s="1"/>
  <c r="M29" i="6"/>
  <c r="I5" i="29" s="1"/>
  <c r="N29" i="6"/>
  <c r="J5" i="29" s="1"/>
  <c r="O29" i="6"/>
  <c r="K5" i="29"/>
  <c r="P29" i="6"/>
  <c r="L5" i="29" s="1"/>
  <c r="Q29" i="6"/>
  <c r="M5" i="29" s="1"/>
  <c r="R29" i="6"/>
  <c r="N5" i="29" s="1"/>
  <c r="S29" i="6"/>
  <c r="O5" i="29"/>
  <c r="T29" i="6"/>
  <c r="U29" i="6"/>
  <c r="Q5" i="29"/>
  <c r="V29" i="6"/>
  <c r="R5" i="29" s="1"/>
  <c r="W29" i="6"/>
  <c r="S5" i="29"/>
  <c r="X29" i="6"/>
  <c r="T5" i="29"/>
  <c r="Y29" i="6"/>
  <c r="U5" i="29"/>
  <c r="Z29" i="6"/>
  <c r="V5" i="29" s="1"/>
  <c r="AA29" i="6"/>
  <c r="W5" i="29"/>
  <c r="AB29" i="6"/>
  <c r="X5" i="29"/>
  <c r="AC29" i="6"/>
  <c r="Y5" i="29"/>
  <c r="AD29" i="6"/>
  <c r="Z5" i="29" s="1"/>
  <c r="AE29" i="6"/>
  <c r="AA5" i="29"/>
  <c r="AF29" i="6"/>
  <c r="AB5" i="29"/>
  <c r="AG29" i="6"/>
  <c r="AC5" i="29"/>
  <c r="AH29" i="6"/>
  <c r="AD5" i="29" s="1"/>
  <c r="AI29" i="6"/>
  <c r="AE5" i="29"/>
  <c r="AJ29" i="6"/>
  <c r="AF5" i="29"/>
  <c r="AK29" i="6"/>
  <c r="AG5" i="29"/>
  <c r="AL29" i="6"/>
  <c r="AH5" i="29" s="1"/>
  <c r="AM29" i="6"/>
  <c r="AI5" i="29"/>
  <c r="AN29" i="6"/>
  <c r="AJ5" i="29"/>
  <c r="AO29" i="6"/>
  <c r="AK5" i="29"/>
  <c r="AP29" i="6"/>
  <c r="AL5" i="29" s="1"/>
  <c r="AQ29" i="6"/>
  <c r="AM5" i="29"/>
  <c r="AR29" i="6"/>
  <c r="AS29" i="6"/>
  <c r="AO5" i="29" s="1"/>
  <c r="AT29" i="6"/>
  <c r="AP5" i="29" s="1"/>
  <c r="AU29" i="6"/>
  <c r="AQ5" i="29" s="1"/>
  <c r="AV29" i="6"/>
  <c r="AR5" i="29"/>
  <c r="AW29" i="6"/>
  <c r="AS5" i="29" s="1"/>
  <c r="AX29" i="6"/>
  <c r="AT5" i="29" s="1"/>
  <c r="AY29" i="6"/>
  <c r="AU5" i="29" s="1"/>
  <c r="AZ29" i="6"/>
  <c r="BA29" i="6"/>
  <c r="AW5" i="29"/>
  <c r="BB29" i="6"/>
  <c r="AX5" i="29"/>
  <c r="BC29" i="6"/>
  <c r="AY5" i="29" s="1"/>
  <c r="BD29" i="6"/>
  <c r="AZ5" i="29"/>
  <c r="BE29" i="6"/>
  <c r="BA5" i="29"/>
  <c r="BF29" i="6"/>
  <c r="BB5" i="29"/>
  <c r="BG29" i="6"/>
  <c r="BC5" i="29" s="1"/>
  <c r="BH29" i="6"/>
  <c r="BD5" i="29"/>
  <c r="BI29" i="6"/>
  <c r="BE5" i="29"/>
  <c r="BJ29" i="6"/>
  <c r="BF5" i="29"/>
  <c r="BK29" i="6"/>
  <c r="BG5" i="29" s="1"/>
  <c r="BL29" i="6"/>
  <c r="BH5" i="29"/>
  <c r="BM29" i="6"/>
  <c r="BI5" i="29"/>
  <c r="BN29" i="6"/>
  <c r="BO29" i="6"/>
  <c r="BK5" i="29" s="1"/>
  <c r="G30" i="6"/>
  <c r="H30" i="6"/>
  <c r="D14" i="29" s="1"/>
  <c r="I30" i="6"/>
  <c r="E14" i="29"/>
  <c r="J30" i="6"/>
  <c r="F14" i="29"/>
  <c r="K30" i="6"/>
  <c r="G14" i="29" s="1"/>
  <c r="L30" i="6"/>
  <c r="M30" i="6"/>
  <c r="I14" i="29"/>
  <c r="N30" i="6"/>
  <c r="J14" i="29" s="1"/>
  <c r="O30" i="6"/>
  <c r="K14" i="29" s="1"/>
  <c r="P30" i="6"/>
  <c r="L14" i="29" s="1"/>
  <c r="Q30" i="6"/>
  <c r="M14" i="29"/>
  <c r="R30" i="6"/>
  <c r="N14" i="29" s="1"/>
  <c r="S30" i="6"/>
  <c r="O14" i="29"/>
  <c r="T30" i="6"/>
  <c r="U30" i="6"/>
  <c r="Q14" i="29" s="1"/>
  <c r="V30" i="6"/>
  <c r="R14" i="29"/>
  <c r="W30" i="6"/>
  <c r="S14" i="29"/>
  <c r="X30" i="6"/>
  <c r="T14" i="29"/>
  <c r="Y30" i="6"/>
  <c r="Z30" i="6"/>
  <c r="V14" i="29"/>
  <c r="AA30" i="6"/>
  <c r="W14" i="29" s="1"/>
  <c r="AB30" i="6"/>
  <c r="X14" i="29" s="1"/>
  <c r="AC30" i="6"/>
  <c r="Y14" i="29" s="1"/>
  <c r="AD30" i="6"/>
  <c r="Z14" i="29"/>
  <c r="AE30" i="6"/>
  <c r="AF30" i="6"/>
  <c r="AB14" i="29" s="1"/>
  <c r="AG30" i="6"/>
  <c r="AC14" i="29" s="1"/>
  <c r="AH30" i="6"/>
  <c r="AD14" i="29" s="1"/>
  <c r="AI30" i="6"/>
  <c r="AE14" i="29"/>
  <c r="AJ30" i="6"/>
  <c r="AF14" i="29" s="1"/>
  <c r="AK30" i="6"/>
  <c r="AG14" i="29" s="1"/>
  <c r="AL30" i="6"/>
  <c r="AH14" i="29" s="1"/>
  <c r="AM30" i="6"/>
  <c r="AI14" i="29"/>
  <c r="AN30" i="6"/>
  <c r="AJ14" i="29" s="1"/>
  <c r="AO30" i="6"/>
  <c r="AK14" i="29" s="1"/>
  <c r="AP30" i="6"/>
  <c r="AL14" i="29" s="1"/>
  <c r="AQ30" i="6"/>
  <c r="AM14" i="29"/>
  <c r="AR30" i="6"/>
  <c r="AN14" i="29" s="1"/>
  <c r="AS30" i="6"/>
  <c r="AO14" i="29" s="1"/>
  <c r="AT30" i="6"/>
  <c r="AU30" i="6"/>
  <c r="AQ14" i="29"/>
  <c r="AV30" i="6"/>
  <c r="AR14" i="29"/>
  <c r="AW30" i="6"/>
  <c r="AS14" i="29" s="1"/>
  <c r="AX30" i="6"/>
  <c r="AT14" i="29" s="1"/>
  <c r="AY30" i="6"/>
  <c r="AU14" i="29"/>
  <c r="AZ30" i="6"/>
  <c r="AV14" i="29"/>
  <c r="BA30" i="6"/>
  <c r="AW14" i="29" s="1"/>
  <c r="BB30" i="6"/>
  <c r="AX14" i="29" s="1"/>
  <c r="BC30" i="6"/>
  <c r="AY14" i="29"/>
  <c r="BD30" i="6"/>
  <c r="AZ14" i="29" s="1"/>
  <c r="BE30" i="6"/>
  <c r="BA14" i="29" s="1"/>
  <c r="BG30" i="6"/>
  <c r="BC14" i="29" s="1"/>
  <c r="BH30" i="6"/>
  <c r="BD14" i="29"/>
  <c r="BI30" i="6"/>
  <c r="BE14" i="29" s="1"/>
  <c r="BJ30" i="6"/>
  <c r="BF14" i="29"/>
  <c r="BK30" i="6"/>
  <c r="BG14" i="29" s="1"/>
  <c r="BL30" i="6"/>
  <c r="BH14" i="29"/>
  <c r="BM30" i="6"/>
  <c r="BI14" i="29" s="1"/>
  <c r="BN30" i="6"/>
  <c r="BJ14" i="29" s="1"/>
  <c r="BO30" i="6"/>
  <c r="BK14" i="29" s="1"/>
  <c r="G31" i="6"/>
  <c r="H31" i="6"/>
  <c r="D23" i="29"/>
  <c r="I31" i="6"/>
  <c r="E23" i="29" s="1"/>
  <c r="J31" i="6"/>
  <c r="F23" i="29" s="1"/>
  <c r="K31" i="6"/>
  <c r="G23" i="29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/>
  <c r="U31" i="6"/>
  <c r="Q23" i="29"/>
  <c r="V31" i="6"/>
  <c r="R23" i="29" s="1"/>
  <c r="W31" i="6"/>
  <c r="S23" i="29" s="1"/>
  <c r="X31" i="6"/>
  <c r="T23" i="29" s="1"/>
  <c r="Y31" i="6"/>
  <c r="U23" i="29"/>
  <c r="Z31" i="6"/>
  <c r="V23" i="29" s="1"/>
  <c r="AA31" i="6"/>
  <c r="W23" i="29"/>
  <c r="AB31" i="6"/>
  <c r="X23" i="29"/>
  <c r="AC31" i="6"/>
  <c r="Y23" i="29" s="1"/>
  <c r="AD31" i="6"/>
  <c r="Z23" i="29" s="1"/>
  <c r="AE31" i="6"/>
  <c r="AA23" i="29"/>
  <c r="AF31" i="6"/>
  <c r="AB23" i="29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/>
  <c r="AP31" i="6"/>
  <c r="AL23" i="29" s="1"/>
  <c r="AQ31" i="6"/>
  <c r="AM23" i="29" s="1"/>
  <c r="AR31" i="6"/>
  <c r="AN23" i="29" s="1"/>
  <c r="AS31" i="6"/>
  <c r="AT31" i="6"/>
  <c r="AP23" i="29" s="1"/>
  <c r="AU31" i="6"/>
  <c r="AQ23" i="29"/>
  <c r="AV31" i="6"/>
  <c r="AR23" i="29"/>
  <c r="AW31" i="6"/>
  <c r="AS23" i="29" s="1"/>
  <c r="AX31" i="6"/>
  <c r="AT23" i="29" s="1"/>
  <c r="AY31" i="6"/>
  <c r="AU23" i="29"/>
  <c r="AZ31" i="6"/>
  <c r="AV23" i="29"/>
  <c r="BA31" i="6"/>
  <c r="AW23" i="29" s="1"/>
  <c r="BB31" i="6"/>
  <c r="AX23" i="29" s="1"/>
  <c r="BC31" i="6"/>
  <c r="AY23" i="29"/>
  <c r="BD31" i="6"/>
  <c r="AZ23" i="29" s="1"/>
  <c r="BE31" i="6"/>
  <c r="BA23" i="29" s="1"/>
  <c r="BF31" i="6"/>
  <c r="BG31" i="6"/>
  <c r="BC23" i="29" s="1"/>
  <c r="BH31" i="6"/>
  <c r="BD23" i="29" s="1"/>
  <c r="BI31" i="6"/>
  <c r="BE23" i="29"/>
  <c r="BJ31" i="6"/>
  <c r="BF23" i="29" s="1"/>
  <c r="BK31" i="6"/>
  <c r="BG23" i="29" s="1"/>
  <c r="BL31" i="6"/>
  <c r="BH23" i="29"/>
  <c r="BM31" i="6"/>
  <c r="BI23" i="29" s="1"/>
  <c r="BN31" i="6"/>
  <c r="BJ23" i="29"/>
  <c r="BO31" i="6"/>
  <c r="BK23" i="29" s="1"/>
  <c r="H47" i="6"/>
  <c r="H292" i="6" s="1"/>
  <c r="H295" i="6" s="1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 s="1"/>
  <c r="Q47" i="6"/>
  <c r="R47" i="6"/>
  <c r="R287" i="6"/>
  <c r="S47" i="6"/>
  <c r="S292" i="6"/>
  <c r="T47" i="6"/>
  <c r="T292" i="6" s="1"/>
  <c r="U47" i="6"/>
  <c r="U292" i="6"/>
  <c r="V47" i="6"/>
  <c r="V292" i="6"/>
  <c r="W47" i="6"/>
  <c r="W292" i="6" s="1"/>
  <c r="X47" i="6"/>
  <c r="X292" i="6" s="1"/>
  <c r="Y47" i="6"/>
  <c r="Z47" i="6"/>
  <c r="Z292" i="6" s="1"/>
  <c r="AA47" i="6"/>
  <c r="AA292" i="6" s="1"/>
  <c r="AB47" i="6"/>
  <c r="AC47" i="6"/>
  <c r="AC292" i="6" s="1"/>
  <c r="AD47" i="6"/>
  <c r="AD292" i="6"/>
  <c r="AE47" i="6"/>
  <c r="AE292" i="6"/>
  <c r="AF47" i="6"/>
  <c r="AF292" i="6" s="1"/>
  <c r="AG47" i="6"/>
  <c r="AH47" i="6"/>
  <c r="AI47" i="6"/>
  <c r="AI292" i="6"/>
  <c r="AJ47" i="6"/>
  <c r="AJ292" i="6"/>
  <c r="AK47" i="6"/>
  <c r="AL47" i="6"/>
  <c r="AL292" i="6"/>
  <c r="AM47" i="6"/>
  <c r="AM292" i="6" s="1"/>
  <c r="AN47" i="6"/>
  <c r="AN292" i="6" s="1"/>
  <c r="AO47" i="6"/>
  <c r="AP47" i="6"/>
  <c r="AP292" i="6"/>
  <c r="AQ47" i="6"/>
  <c r="AQ292" i="6" s="1"/>
  <c r="AR47" i="6"/>
  <c r="AR292" i="6"/>
  <c r="AS47" i="6"/>
  <c r="AS292" i="6"/>
  <c r="AT47" i="6"/>
  <c r="AT292" i="6" s="1"/>
  <c r="AU47" i="6"/>
  <c r="AU292" i="6" s="1"/>
  <c r="AV47" i="6"/>
  <c r="AS58" i="60"/>
  <c r="AW47" i="6"/>
  <c r="AT58" i="60"/>
  <c r="AX47" i="6"/>
  <c r="AX292" i="6"/>
  <c r="AY47" i="6"/>
  <c r="AZ47" i="6"/>
  <c r="AZ292" i="6" s="1"/>
  <c r="BA47" i="6"/>
  <c r="AX58" i="60" s="1"/>
  <c r="BB47" i="6"/>
  <c r="BB292" i="6"/>
  <c r="BC47" i="6"/>
  <c r="BC292" i="6" s="1"/>
  <c r="BD47" i="6"/>
  <c r="BD292" i="6" s="1"/>
  <c r="BE47" i="6"/>
  <c r="BE292" i="6" s="1"/>
  <c r="BF47" i="6"/>
  <c r="BF292" i="6" s="1"/>
  <c r="BG47" i="6"/>
  <c r="BH47" i="6"/>
  <c r="BE58" i="60" s="1"/>
  <c r="BI47" i="6"/>
  <c r="BI292" i="6"/>
  <c r="BJ47" i="6"/>
  <c r="BK47" i="6"/>
  <c r="BK292" i="6"/>
  <c r="BL47" i="6"/>
  <c r="BL292" i="6" s="1"/>
  <c r="BM47" i="6"/>
  <c r="BN47" i="6"/>
  <c r="BN292" i="6"/>
  <c r="BO47" i="6"/>
  <c r="BO292" i="6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R48" i="6"/>
  <c r="S48" i="6"/>
  <c r="B33" i="9" s="1"/>
  <c r="T48" i="6"/>
  <c r="U48" i="6"/>
  <c r="R59" i="60" s="1"/>
  <c r="V48" i="6"/>
  <c r="S59" i="60"/>
  <c r="W48" i="6"/>
  <c r="T59" i="60" s="1"/>
  <c r="X48" i="6"/>
  <c r="U59" i="60" s="1"/>
  <c r="Y48" i="6"/>
  <c r="Z48" i="6"/>
  <c r="W59" i="60" s="1"/>
  <c r="AA48" i="6"/>
  <c r="AB48" i="6"/>
  <c r="Y59" i="60" s="1"/>
  <c r="AC48" i="6"/>
  <c r="Z59" i="60" s="1"/>
  <c r="AD48" i="6"/>
  <c r="AE48" i="6"/>
  <c r="AF48" i="6"/>
  <c r="AC59" i="60" s="1"/>
  <c r="AG48" i="6"/>
  <c r="AH48" i="6"/>
  <c r="AI48" i="6"/>
  <c r="AJ48" i="6"/>
  <c r="AG59" i="60"/>
  <c r="AK48" i="6"/>
  <c r="AL48" i="6"/>
  <c r="AI59" i="60" s="1"/>
  <c r="AM48" i="6"/>
  <c r="AJ59" i="60" s="1"/>
  <c r="AN48" i="6"/>
  <c r="AK59" i="60"/>
  <c r="AO48" i="6"/>
  <c r="AL59" i="60"/>
  <c r="AP48" i="6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X48" i="6"/>
  <c r="AU59" i="60"/>
  <c r="AY48" i="6"/>
  <c r="AV59" i="60" s="1"/>
  <c r="AZ48" i="6"/>
  <c r="AW59" i="60" s="1"/>
  <c r="BA48" i="6"/>
  <c r="AX59" i="60" s="1"/>
  <c r="BB48" i="6"/>
  <c r="AY59" i="60"/>
  <c r="BC48" i="6"/>
  <c r="E33" i="9" s="1"/>
  <c r="BD48" i="6"/>
  <c r="BA59" i="60" s="1"/>
  <c r="BE48" i="6"/>
  <c r="BF48" i="6"/>
  <c r="BC59" i="60"/>
  <c r="BG48" i="6"/>
  <c r="BD59" i="60" s="1"/>
  <c r="BH48" i="6"/>
  <c r="BE59" i="60"/>
  <c r="BI48" i="6"/>
  <c r="BF59" i="60" s="1"/>
  <c r="BJ48" i="6"/>
  <c r="BK48" i="6"/>
  <c r="BH59" i="60"/>
  <c r="BL48" i="6"/>
  <c r="BI59" i="60" s="1"/>
  <c r="BM48" i="6"/>
  <c r="BN48" i="6"/>
  <c r="BO48" i="6"/>
  <c r="F33" i="9"/>
  <c r="G51" i="6"/>
  <c r="H51" i="6"/>
  <c r="D6" i="29" s="1"/>
  <c r="I51" i="6"/>
  <c r="E6" i="29" s="1"/>
  <c r="E9" i="29" s="1"/>
  <c r="E33" i="29" s="1"/>
  <c r="J51" i="6"/>
  <c r="F6" i="29" s="1"/>
  <c r="K51" i="6"/>
  <c r="G6" i="29"/>
  <c r="L51" i="6"/>
  <c r="H6" i="29" s="1"/>
  <c r="M51" i="6"/>
  <c r="I6" i="29"/>
  <c r="N51" i="6"/>
  <c r="O51" i="6"/>
  <c r="K6" i="29" s="1"/>
  <c r="P51" i="6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X51" i="6"/>
  <c r="T6" i="29" s="1"/>
  <c r="Y51" i="6"/>
  <c r="U6" i="29" s="1"/>
  <c r="Z51" i="6"/>
  <c r="V6" i="29" s="1"/>
  <c r="AA51" i="6"/>
  <c r="W6" i="29" s="1"/>
  <c r="AB51" i="6"/>
  <c r="X6" i="29" s="1"/>
  <c r="AC51" i="6"/>
  <c r="AD51" i="6"/>
  <c r="Z6" i="29"/>
  <c r="AE51" i="6"/>
  <c r="AA6" i="29" s="1"/>
  <c r="AF51" i="6"/>
  <c r="AB6" i="29" s="1"/>
  <c r="AG51" i="6"/>
  <c r="AC6" i="29" s="1"/>
  <c r="AH51" i="6"/>
  <c r="AD6" i="29" s="1"/>
  <c r="AI51" i="6"/>
  <c r="AJ51" i="6"/>
  <c r="AF6" i="29" s="1"/>
  <c r="AK51" i="6"/>
  <c r="AG6" i="29" s="1"/>
  <c r="AL51" i="6"/>
  <c r="AH6" i="29" s="1"/>
  <c r="AM51" i="6"/>
  <c r="AI6" i="29"/>
  <c r="AN51" i="6"/>
  <c r="AJ6" i="29" s="1"/>
  <c r="AO51" i="6"/>
  <c r="AK6" i="29" s="1"/>
  <c r="AP51" i="6"/>
  <c r="AL6" i="29"/>
  <c r="AQ51" i="6"/>
  <c r="AM6" i="29" s="1"/>
  <c r="AR51" i="6"/>
  <c r="AN6" i="29" s="1"/>
  <c r="AS51" i="6"/>
  <c r="AO6" i="29" s="1"/>
  <c r="AT51" i="6"/>
  <c r="AP6" i="29" s="1"/>
  <c r="AU51" i="6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H51" i="6"/>
  <c r="BD6" i="29" s="1"/>
  <c r="BI51" i="6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/>
  <c r="L52" i="6"/>
  <c r="H15" i="29"/>
  <c r="M52" i="6"/>
  <c r="I15" i="29" s="1"/>
  <c r="N52" i="6"/>
  <c r="O52" i="6"/>
  <c r="K15" i="29" s="1"/>
  <c r="P52" i="6"/>
  <c r="L15" i="29"/>
  <c r="Q52" i="6"/>
  <c r="M15" i="29" s="1"/>
  <c r="R52" i="6"/>
  <c r="S52" i="6"/>
  <c r="O15" i="29" s="1"/>
  <c r="T52" i="6"/>
  <c r="P15" i="29" s="1"/>
  <c r="U52" i="6"/>
  <c r="Q15" i="29" s="1"/>
  <c r="V52" i="6"/>
  <c r="R15" i="29" s="1"/>
  <c r="W52" i="6"/>
  <c r="S15" i="29" s="1"/>
  <c r="X52" i="6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L52" i="6"/>
  <c r="AH15" i="29" s="1"/>
  <c r="AM52" i="6"/>
  <c r="AI15" i="29" s="1"/>
  <c r="AN52" i="6"/>
  <c r="AJ15" i="29" s="1"/>
  <c r="AO52" i="6"/>
  <c r="AK15" i="29"/>
  <c r="AP52" i="6"/>
  <c r="AL15" i="29" s="1"/>
  <c r="AQ52" i="6"/>
  <c r="AR52" i="6"/>
  <c r="AN15" i="29" s="1"/>
  <c r="AS52" i="6"/>
  <c r="AO15" i="29" s="1"/>
  <c r="AT52" i="6"/>
  <c r="AP15" i="29" s="1"/>
  <c r="AU52" i="6"/>
  <c r="AQ15" i="29" s="1"/>
  <c r="AV52" i="6"/>
  <c r="AR15" i="29"/>
  <c r="AW52" i="6"/>
  <c r="AS15" i="29" s="1"/>
  <c r="AX52" i="6"/>
  <c r="AY52" i="6"/>
  <c r="AU15" i="29" s="1"/>
  <c r="AZ52" i="6"/>
  <c r="AV15" i="29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/>
  <c r="BG52" i="6"/>
  <c r="BC15" i="29"/>
  <c r="BH52" i="6"/>
  <c r="BD15" i="29" s="1"/>
  <c r="BI52" i="6"/>
  <c r="BJ52" i="6"/>
  <c r="BF15" i="29" s="1"/>
  <c r="BK52" i="6"/>
  <c r="BG15" i="29" s="1"/>
  <c r="BL52" i="6"/>
  <c r="BH15" i="29"/>
  <c r="BM52" i="6"/>
  <c r="BI15" i="29" s="1"/>
  <c r="BN52" i="6"/>
  <c r="BO52" i="6"/>
  <c r="BK15" i="29" s="1"/>
  <c r="H53" i="6"/>
  <c r="D24" i="29" s="1"/>
  <c r="I53" i="6"/>
  <c r="E24" i="29" s="1"/>
  <c r="J53" i="6"/>
  <c r="F24" i="29" s="1"/>
  <c r="K53" i="6"/>
  <c r="G24" i="29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/>
  <c r="AK53" i="6"/>
  <c r="AG24" i="29" s="1"/>
  <c r="AL53" i="6"/>
  <c r="AM53" i="6"/>
  <c r="AI24" i="29" s="1"/>
  <c r="AN53" i="6"/>
  <c r="AJ24" i="29"/>
  <c r="AO53" i="6"/>
  <c r="AP53" i="6"/>
  <c r="AQ53" i="6"/>
  <c r="AM24" i="29" s="1"/>
  <c r="AR53" i="6"/>
  <c r="AN24" i="29" s="1"/>
  <c r="AS53" i="6"/>
  <c r="AT53" i="6"/>
  <c r="AP24" i="29"/>
  <c r="AU53" i="6"/>
  <c r="AQ24" i="29" s="1"/>
  <c r="AV53" i="6"/>
  <c r="AR24" i="29" s="1"/>
  <c r="AW53" i="6"/>
  <c r="AS24" i="29"/>
  <c r="AX53" i="6"/>
  <c r="AY53" i="6"/>
  <c r="AU24" i="29" s="1"/>
  <c r="AZ53" i="6"/>
  <c r="AV24" i="29" s="1"/>
  <c r="BA53" i="6"/>
  <c r="AW24" i="29" s="1"/>
  <c r="BB53" i="6"/>
  <c r="AX24" i="29"/>
  <c r="BC53" i="6"/>
  <c r="AY24" i="29" s="1"/>
  <c r="BD53" i="6"/>
  <c r="AZ24" i="29" s="1"/>
  <c r="BE53" i="6"/>
  <c r="BF53" i="6"/>
  <c r="BB24" i="29" s="1"/>
  <c r="BG53" i="6"/>
  <c r="BC24" i="29"/>
  <c r="BH53" i="6"/>
  <c r="BD24" i="29" s="1"/>
  <c r="BI53" i="6"/>
  <c r="BE24" i="29" s="1"/>
  <c r="BJ53" i="6"/>
  <c r="BF24" i="29" s="1"/>
  <c r="BK53" i="6"/>
  <c r="BG24" i="29" s="1"/>
  <c r="BL53" i="6"/>
  <c r="BM53" i="6"/>
  <c r="BI24" i="29" s="1"/>
  <c r="BN53" i="6"/>
  <c r="G75" i="6"/>
  <c r="G370" i="6"/>
  <c r="H75" i="6"/>
  <c r="H375" i="6"/>
  <c r="I75" i="6"/>
  <c r="J75" i="6"/>
  <c r="G102" i="60" s="1"/>
  <c r="K75" i="6"/>
  <c r="K375" i="6" s="1"/>
  <c r="L75" i="6"/>
  <c r="L375" i="6"/>
  <c r="L378" i="6" s="1"/>
  <c r="M75" i="6"/>
  <c r="M375" i="6" s="1"/>
  <c r="I165" i="91" s="1"/>
  <c r="N75" i="6"/>
  <c r="O75" i="6"/>
  <c r="K110" i="91"/>
  <c r="K16" i="92" s="1"/>
  <c r="P75" i="6"/>
  <c r="P375" i="6" s="1"/>
  <c r="P378" i="6" s="1"/>
  <c r="Q75" i="6"/>
  <c r="Q370" i="6"/>
  <c r="R75" i="6"/>
  <c r="R375" i="6" s="1"/>
  <c r="S75" i="6"/>
  <c r="S375" i="6"/>
  <c r="O165" i="91" s="1"/>
  <c r="T75" i="6"/>
  <c r="T375" i="6" s="1"/>
  <c r="P165" i="91" s="1"/>
  <c r="U75" i="6"/>
  <c r="U370" i="6" s="1"/>
  <c r="V75" i="6"/>
  <c r="W75" i="6"/>
  <c r="W375" i="6" s="1"/>
  <c r="X75" i="6"/>
  <c r="T110" i="91" s="1"/>
  <c r="T16" i="92"/>
  <c r="Y75" i="6"/>
  <c r="Y375" i="6" s="1"/>
  <c r="Z75" i="6"/>
  <c r="V110" i="91" s="1"/>
  <c r="V16" i="92" s="1"/>
  <c r="AA75" i="6"/>
  <c r="AA375" i="6" s="1"/>
  <c r="AB75" i="6"/>
  <c r="AB375" i="6" s="1"/>
  <c r="X165" i="91" s="1"/>
  <c r="AC75" i="6"/>
  <c r="AC375" i="6" s="1"/>
  <c r="Y165" i="91" s="1"/>
  <c r="AD75" i="6"/>
  <c r="AD375" i="6" s="1"/>
  <c r="AE75" i="6"/>
  <c r="C46" i="9"/>
  <c r="AF75" i="6"/>
  <c r="AG75" i="6"/>
  <c r="AG375" i="6"/>
  <c r="AH75" i="6"/>
  <c r="AI75" i="6"/>
  <c r="AI375" i="6" s="1"/>
  <c r="AJ75" i="6"/>
  <c r="AK75" i="6"/>
  <c r="AK375" i="6"/>
  <c r="AG165" i="91" s="1"/>
  <c r="AL75" i="6"/>
  <c r="AL375" i="6" s="1"/>
  <c r="AH165" i="91" s="1"/>
  <c r="AM75" i="6"/>
  <c r="AN75" i="6"/>
  <c r="AN375" i="6" s="1"/>
  <c r="AJ165" i="91" s="1"/>
  <c r="AO75" i="6"/>
  <c r="AO375" i="6"/>
  <c r="AP75" i="6"/>
  <c r="AP370" i="6" s="1"/>
  <c r="AQ75" i="6"/>
  <c r="AQ375" i="6"/>
  <c r="AR75" i="6"/>
  <c r="AR375" i="6" s="1"/>
  <c r="AN165" i="91" s="1"/>
  <c r="AS75" i="6"/>
  <c r="AS375" i="6" s="1"/>
  <c r="AT75" i="6"/>
  <c r="AT375" i="6" s="1"/>
  <c r="AU75" i="6"/>
  <c r="AR102" i="60" s="1"/>
  <c r="AV75" i="6"/>
  <c r="AV375" i="6" s="1"/>
  <c r="AW75" i="6"/>
  <c r="AW375" i="6" s="1"/>
  <c r="AS165" i="91" s="1"/>
  <c r="AX75" i="6"/>
  <c r="AX375" i="6"/>
  <c r="AY75" i="6"/>
  <c r="AY375" i="6" s="1"/>
  <c r="AZ75" i="6"/>
  <c r="AZ375" i="6"/>
  <c r="AV165" i="91" s="1"/>
  <c r="BA75" i="6"/>
  <c r="BA375" i="6" s="1"/>
  <c r="BB75" i="6"/>
  <c r="BB370" i="6"/>
  <c r="BC75" i="6"/>
  <c r="BC375" i="6"/>
  <c r="BD75" i="6"/>
  <c r="BE75" i="6"/>
  <c r="BB102" i="60" s="1"/>
  <c r="BF75" i="6"/>
  <c r="BF375" i="6"/>
  <c r="BG75" i="6"/>
  <c r="BG375" i="6"/>
  <c r="BC165" i="91" s="1"/>
  <c r="BH75" i="6"/>
  <c r="BH375" i="6" s="1"/>
  <c r="BD165" i="91" s="1"/>
  <c r="BI75" i="6"/>
  <c r="BI375" i="6"/>
  <c r="BE165" i="91"/>
  <c r="BJ75" i="6"/>
  <c r="BG102" i="60" s="1"/>
  <c r="BK75" i="6"/>
  <c r="BK375" i="6" s="1"/>
  <c r="BG165" i="91" s="1"/>
  <c r="BL75" i="6"/>
  <c r="BL375" i="6"/>
  <c r="BM75" i="6"/>
  <c r="BI110" i="91" s="1"/>
  <c r="BI16" i="92" s="1"/>
  <c r="BN75" i="6"/>
  <c r="BO75" i="6"/>
  <c r="BO375" i="6" s="1"/>
  <c r="G76" i="6"/>
  <c r="H76" i="6"/>
  <c r="I76" i="6"/>
  <c r="F103" i="60" s="1"/>
  <c r="J76" i="6"/>
  <c r="G103" i="60" s="1"/>
  <c r="K76" i="6"/>
  <c r="H103" i="60" s="1"/>
  <c r="L76" i="6"/>
  <c r="I103" i="60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Z76" i="6"/>
  <c r="AV111" i="91" s="1"/>
  <c r="AV17" i="92" s="1"/>
  <c r="BA76" i="6"/>
  <c r="BB76" i="6"/>
  <c r="BC76" i="6"/>
  <c r="BD76" i="6"/>
  <c r="BA103" i="60"/>
  <c r="BE76" i="6"/>
  <c r="BA111" i="91" s="1"/>
  <c r="BA17" i="92" s="1"/>
  <c r="BF76" i="6"/>
  <c r="BC103" i="60" s="1"/>
  <c r="BG76" i="6"/>
  <c r="BH76" i="6"/>
  <c r="BD111" i="91" s="1"/>
  <c r="BD17" i="92" s="1"/>
  <c r="BD18" i="92" s="1"/>
  <c r="BD27" i="92" s="1"/>
  <c r="BI76" i="6"/>
  <c r="BF103" i="60" s="1"/>
  <c r="BJ76" i="6"/>
  <c r="BK76" i="6"/>
  <c r="BG111" i="91" s="1"/>
  <c r="BG17" i="92" s="1"/>
  <c r="BL76" i="6"/>
  <c r="BM76" i="6"/>
  <c r="BN76" i="6"/>
  <c r="BO76" i="6"/>
  <c r="G79" i="6"/>
  <c r="H79" i="6"/>
  <c r="I79" i="6"/>
  <c r="E7" i="29" s="1"/>
  <c r="J79" i="6"/>
  <c r="F7" i="29" s="1"/>
  <c r="K79" i="6"/>
  <c r="G7" i="29" s="1"/>
  <c r="L79" i="6"/>
  <c r="H7" i="29"/>
  <c r="M79" i="6"/>
  <c r="N79" i="6"/>
  <c r="O79" i="6"/>
  <c r="K7" i="29" s="1"/>
  <c r="P79" i="6"/>
  <c r="L7" i="29" s="1"/>
  <c r="Q79" i="6"/>
  <c r="M7" i="29" s="1"/>
  <c r="M9" i="29" s="1"/>
  <c r="M33" i="29" s="1"/>
  <c r="R79" i="6"/>
  <c r="S79" i="6"/>
  <c r="O7" i="29" s="1"/>
  <c r="O9" i="29" s="1"/>
  <c r="O33" i="29" s="1"/>
  <c r="T79" i="6"/>
  <c r="P7" i="29" s="1"/>
  <c r="U79" i="6"/>
  <c r="Q7" i="29" s="1"/>
  <c r="V79" i="6"/>
  <c r="W79" i="6"/>
  <c r="S7" i="29" s="1"/>
  <c r="X79" i="6"/>
  <c r="T7" i="29" s="1"/>
  <c r="T9" i="29" s="1"/>
  <c r="T33" i="29" s="1"/>
  <c r="Y79" i="6"/>
  <c r="Z79" i="6"/>
  <c r="V7" i="29" s="1"/>
  <c r="AA79" i="6"/>
  <c r="W7" i="29" s="1"/>
  <c r="AB79" i="6"/>
  <c r="AC79" i="6"/>
  <c r="Y7" i="29" s="1"/>
  <c r="AD79" i="6"/>
  <c r="Z7" i="29" s="1"/>
  <c r="AE79" i="6"/>
  <c r="AA7" i="29" s="1"/>
  <c r="AA9" i="29" s="1"/>
  <c r="AF79" i="6"/>
  <c r="AG79" i="6"/>
  <c r="AH79" i="6"/>
  <c r="AD7" i="29" s="1"/>
  <c r="AI79" i="6"/>
  <c r="AJ79" i="6"/>
  <c r="AF7" i="29" s="1"/>
  <c r="AK79" i="6"/>
  <c r="AG7" i="29" s="1"/>
  <c r="AL79" i="6"/>
  <c r="AH7" i="29" s="1"/>
  <c r="AH9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P9" i="29" s="1"/>
  <c r="AU79" i="6"/>
  <c r="AQ7" i="29" s="1"/>
  <c r="AV79" i="6"/>
  <c r="AW79" i="6"/>
  <c r="AS7" i="29" s="1"/>
  <c r="AS9" i="29" s="1"/>
  <c r="AS33" i="29" s="1"/>
  <c r="AX79" i="6"/>
  <c r="AY79" i="6"/>
  <c r="AU7" i="29" s="1"/>
  <c r="AU9" i="29" s="1"/>
  <c r="AZ79" i="6"/>
  <c r="AV7" i="29" s="1"/>
  <c r="AV9" i="29" s="1"/>
  <c r="AV33" i="29" s="1"/>
  <c r="BA79" i="6"/>
  <c r="AW7" i="29" s="1"/>
  <c r="BB79" i="6"/>
  <c r="AX7" i="29" s="1"/>
  <c r="BC79" i="6"/>
  <c r="BD79" i="6"/>
  <c r="AZ7" i="29" s="1"/>
  <c r="AZ9" i="29" s="1"/>
  <c r="BE79" i="6"/>
  <c r="BA7" i="29" s="1"/>
  <c r="BA9" i="29" s="1"/>
  <c r="BA33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BK9" i="29" s="1"/>
  <c r="G80" i="6"/>
  <c r="H80" i="6"/>
  <c r="H146" i="6" s="1"/>
  <c r="I80" i="6"/>
  <c r="E16" i="29" s="1"/>
  <c r="J80" i="6"/>
  <c r="K80" i="6"/>
  <c r="L80" i="6"/>
  <c r="H16" i="29" s="1"/>
  <c r="M80" i="6"/>
  <c r="I16" i="29" s="1"/>
  <c r="N80" i="6"/>
  <c r="J16" i="29"/>
  <c r="O80" i="6"/>
  <c r="K16" i="29" s="1"/>
  <c r="P80" i="6"/>
  <c r="L16" i="29" s="1"/>
  <c r="Q80" i="6"/>
  <c r="M16" i="29" s="1"/>
  <c r="M18" i="29" s="1"/>
  <c r="R80" i="6"/>
  <c r="S80" i="6"/>
  <c r="O16" i="29"/>
  <c r="T80" i="6"/>
  <c r="P16" i="29" s="1"/>
  <c r="U80" i="6"/>
  <c r="Q16" i="29"/>
  <c r="V80" i="6"/>
  <c r="R16" i="29" s="1"/>
  <c r="W80" i="6"/>
  <c r="S16" i="29" s="1"/>
  <c r="S18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L18" i="29" s="1"/>
  <c r="AQ80" i="6"/>
  <c r="AR80" i="6"/>
  <c r="AN16" i="29" s="1"/>
  <c r="AN18" i="29" s="1"/>
  <c r="AS80" i="6"/>
  <c r="AO16" i="29" s="1"/>
  <c r="AO18" i="29" s="1"/>
  <c r="AT80" i="6"/>
  <c r="AP16" i="29" s="1"/>
  <c r="AU80" i="6"/>
  <c r="AQ16" i="29" s="1"/>
  <c r="AV80" i="6"/>
  <c r="AR16" i="29" s="1"/>
  <c r="AW80" i="6"/>
  <c r="AS16" i="29" s="1"/>
  <c r="AS18" i="29" s="1"/>
  <c r="AX80" i="6"/>
  <c r="AT16" i="29" s="1"/>
  <c r="AY80" i="6"/>
  <c r="AU16" i="29" s="1"/>
  <c r="AZ80" i="6"/>
  <c r="AV16" i="29" s="1"/>
  <c r="AV18" i="29" s="1"/>
  <c r="BA80" i="6"/>
  <c r="AW16" i="29" s="1"/>
  <c r="BB80" i="6"/>
  <c r="AX16" i="29" s="1"/>
  <c r="BC80" i="6"/>
  <c r="AY16" i="29" s="1"/>
  <c r="BD80" i="6"/>
  <c r="AZ16" i="29" s="1"/>
  <c r="BE80" i="6"/>
  <c r="BA16" i="29"/>
  <c r="BF80" i="6"/>
  <c r="BB16" i="29" s="1"/>
  <c r="BG80" i="6"/>
  <c r="BC16" i="29" s="1"/>
  <c r="BH80" i="6"/>
  <c r="BI80" i="6"/>
  <c r="BE16" i="29" s="1"/>
  <c r="BJ80" i="6"/>
  <c r="BF16" i="29" s="1"/>
  <c r="BK80" i="6"/>
  <c r="BG16" i="29" s="1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/>
  <c r="K81" i="6"/>
  <c r="G25" i="29" s="1"/>
  <c r="L81" i="6"/>
  <c r="H25" i="29" s="1"/>
  <c r="M81" i="6"/>
  <c r="I25" i="29" s="1"/>
  <c r="I27" i="29" s="1"/>
  <c r="N81" i="6"/>
  <c r="J25" i="29" s="1"/>
  <c r="J27" i="29" s="1"/>
  <c r="O81" i="6"/>
  <c r="P81" i="6"/>
  <c r="L25" i="29" s="1"/>
  <c r="L27" i="29" s="1"/>
  <c r="L41" i="29" s="1"/>
  <c r="L43" i="29" s="1"/>
  <c r="N6" i="28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U27" i="29" s="1"/>
  <c r="Z81" i="6"/>
  <c r="V25" i="29" s="1"/>
  <c r="AA81" i="6"/>
  <c r="W25" i="29" s="1"/>
  <c r="AB81" i="6"/>
  <c r="AC81" i="6"/>
  <c r="AD81" i="6"/>
  <c r="Z25" i="29" s="1"/>
  <c r="Z27" i="29" s="1"/>
  <c r="Z41" i="29" s="1"/>
  <c r="Z43" i="29" s="1"/>
  <c r="AB6" i="28" s="1"/>
  <c r="AA172" i="59" s="1"/>
  <c r="AE81" i="6"/>
  <c r="AF81" i="6"/>
  <c r="AB25" i="29"/>
  <c r="AG81" i="6"/>
  <c r="AC25" i="29" s="1"/>
  <c r="AH81" i="6"/>
  <c r="AD25" i="29" s="1"/>
  <c r="AI81" i="6"/>
  <c r="AE25" i="29" s="1"/>
  <c r="AE27" i="29" s="1"/>
  <c r="AJ81" i="6"/>
  <c r="AF25" i="29" s="1"/>
  <c r="AF27" i="29" s="1"/>
  <c r="AF41" i="29" s="1"/>
  <c r="AF43" i="29" s="1"/>
  <c r="AH6" i="28" s="1"/>
  <c r="AK81" i="6"/>
  <c r="AL81" i="6"/>
  <c r="AM81" i="6"/>
  <c r="AN81" i="6"/>
  <c r="AJ25" i="29" s="1"/>
  <c r="AJ27" i="29" s="1"/>
  <c r="AO81" i="6"/>
  <c r="AK25" i="29" s="1"/>
  <c r="AP81" i="6"/>
  <c r="AL25" i="29" s="1"/>
  <c r="AQ81" i="6"/>
  <c r="AM25" i="29" s="1"/>
  <c r="AR81" i="6"/>
  <c r="AN25" i="29" s="1"/>
  <c r="AN27" i="29" s="1"/>
  <c r="AN41" i="29" s="1"/>
  <c r="AN43" i="29" s="1"/>
  <c r="AP6" i="28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C27" i="29" s="1"/>
  <c r="BC41" i="29" s="1"/>
  <c r="BC43" i="29" s="1"/>
  <c r="BE6" i="28" s="1"/>
  <c r="BH81" i="6"/>
  <c r="BD25" i="29" s="1"/>
  <c r="BD27" i="29" s="1"/>
  <c r="BE28" i="29" s="1"/>
  <c r="BE46" i="29" s="1"/>
  <c r="BE47" i="29" s="1"/>
  <c r="BG7" i="30" s="1"/>
  <c r="BI81" i="6"/>
  <c r="BJ81" i="6"/>
  <c r="BK81" i="6"/>
  <c r="BL81" i="6"/>
  <c r="BM81" i="6"/>
  <c r="BI25" i="29" s="1"/>
  <c r="BI27" i="29" s="1"/>
  <c r="BN81" i="6"/>
  <c r="BJ25" i="29" s="1"/>
  <c r="BJ27" i="29" s="1"/>
  <c r="BJ41" i="29" s="1"/>
  <c r="BJ43" i="29" s="1"/>
  <c r="BL6" i="28" s="1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W67" i="68" s="1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T67" i="68" s="1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 s="1"/>
  <c r="M257" i="97" s="1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 s="1"/>
  <c r="AX143" i="60"/>
  <c r="AW164" i="97"/>
  <c r="BA430" i="6"/>
  <c r="AY143" i="60"/>
  <c r="AX164" i="97"/>
  <c r="BB430" i="6"/>
  <c r="AX253" i="97"/>
  <c r="AZ143" i="60"/>
  <c r="AY164" i="97"/>
  <c r="G12" i="97" s="1"/>
  <c r="BA143" i="60"/>
  <c r="AZ164" i="97"/>
  <c r="BD430" i="6"/>
  <c r="BD432" i="6"/>
  <c r="AZ255" i="97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D253" i="97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I253" i="97" s="1"/>
  <c r="BK143" i="60"/>
  <c r="BJ164" i="97"/>
  <c r="BL143" i="60"/>
  <c r="BK164" i="97"/>
  <c r="H12" i="97" s="1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 s="1"/>
  <c r="F155" i="60"/>
  <c r="G64" i="68"/>
  <c r="E176" i="97"/>
  <c r="G155" i="60"/>
  <c r="H64" i="68"/>
  <c r="F176" i="97"/>
  <c r="J466" i="6"/>
  <c r="J468" i="6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 s="1"/>
  <c r="AQ291" i="97" s="1"/>
  <c r="AS155" i="60"/>
  <c r="AT64" i="68"/>
  <c r="AR176" i="97"/>
  <c r="AV466" i="6"/>
  <c r="AV468" i="6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 s="1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 s="1"/>
  <c r="BO466" i="6"/>
  <c r="BK289" i="97" s="1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 s="1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 s="1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 s="1"/>
  <c r="E41" i="116" s="1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 s="1"/>
  <c r="H40" i="116" s="1"/>
  <c r="BB134" i="59"/>
  <c r="BA134" i="59"/>
  <c r="AZ134" i="59"/>
  <c r="AY134" i="59"/>
  <c r="AX134" i="59"/>
  <c r="AW134" i="59"/>
  <c r="AV134" i="59"/>
  <c r="AU134" i="59"/>
  <c r="H30" i="59" s="1"/>
  <c r="G40" i="116" s="1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 s="1"/>
  <c r="F40" i="116" s="1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F29" i="59"/>
  <c r="E39" i="116" s="1"/>
  <c r="G29" i="59"/>
  <c r="F39" i="116" s="1"/>
  <c r="G39" i="116"/>
  <c r="I29" i="59"/>
  <c r="H39" i="116" s="1"/>
  <c r="E30" i="59"/>
  <c r="D40" i="116" s="1"/>
  <c r="C145" i="91"/>
  <c r="F16" i="113"/>
  <c r="G40" i="105"/>
  <c r="G41" i="105"/>
  <c r="H40" i="105"/>
  <c r="H41" i="105"/>
  <c r="H44" i="105"/>
  <c r="H52" i="105"/>
  <c r="C26" i="105"/>
  <c r="I190" i="6"/>
  <c r="I192" i="6" s="1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 s="1"/>
  <c r="C44" i="116" s="1"/>
  <c r="D29" i="59"/>
  <c r="BM133" i="59"/>
  <c r="F72" i="59"/>
  <c r="E82" i="116"/>
  <c r="K13" i="105"/>
  <c r="H61" i="105"/>
  <c r="L13" i="105"/>
  <c r="E29" i="59"/>
  <c r="D39" i="116" s="1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 s="1"/>
  <c r="AZ205" i="6"/>
  <c r="BD205" i="6"/>
  <c r="BL205" i="6"/>
  <c r="K264" i="6"/>
  <c r="K266" i="6" s="1"/>
  <c r="K268" i="6" s="1"/>
  <c r="O264" i="6"/>
  <c r="O266" i="6"/>
  <c r="O268" i="6"/>
  <c r="S264" i="6"/>
  <c r="S266" i="6"/>
  <c r="S268" i="6" s="1"/>
  <c r="W264" i="6"/>
  <c r="W266" i="6" s="1"/>
  <c r="W268" i="6" s="1"/>
  <c r="AA264" i="6"/>
  <c r="AA266" i="6" s="1"/>
  <c r="AA268" i="6"/>
  <c r="AE264" i="6"/>
  <c r="AE266" i="6"/>
  <c r="AE268" i="6" s="1"/>
  <c r="AI264" i="6"/>
  <c r="AI266" i="6" s="1"/>
  <c r="AM264" i="6"/>
  <c r="AM266" i="6"/>
  <c r="AM268" i="6"/>
  <c r="AQ264" i="6"/>
  <c r="AQ266" i="6"/>
  <c r="AQ268" i="6"/>
  <c r="AU264" i="6"/>
  <c r="AU266" i="6" s="1"/>
  <c r="AU268" i="6" s="1"/>
  <c r="AY264" i="6"/>
  <c r="AY266" i="6"/>
  <c r="BC264" i="6"/>
  <c r="BC266" i="6" s="1"/>
  <c r="BC268" i="6" s="1"/>
  <c r="BG264" i="6"/>
  <c r="BG266" i="6" s="1"/>
  <c r="BG268" i="6" s="1"/>
  <c r="BK264" i="6"/>
  <c r="BK266" i="6"/>
  <c r="BO264" i="6"/>
  <c r="BO266" i="6" s="1"/>
  <c r="BO268" i="6" s="1"/>
  <c r="N264" i="6"/>
  <c r="N266" i="6" s="1"/>
  <c r="N268" i="6" s="1"/>
  <c r="AB264" i="6"/>
  <c r="AB266" i="6"/>
  <c r="AK264" i="6"/>
  <c r="AK266" i="6" s="1"/>
  <c r="AT264" i="6"/>
  <c r="AT266" i="6" s="1"/>
  <c r="AT268" i="6" s="1"/>
  <c r="BH264" i="6"/>
  <c r="BH266" i="6" s="1"/>
  <c r="BH268" i="6" s="1"/>
  <c r="T264" i="6"/>
  <c r="T266" i="6"/>
  <c r="T268" i="6"/>
  <c r="AC264" i="6"/>
  <c r="AC266" i="6" s="1"/>
  <c r="AC268" i="6" s="1"/>
  <c r="AL264" i="6"/>
  <c r="AL266" i="6"/>
  <c r="AZ264" i="6"/>
  <c r="AZ266" i="6" s="1"/>
  <c r="AZ268" i="6" s="1"/>
  <c r="BI264" i="6"/>
  <c r="BI266" i="6" s="1"/>
  <c r="BI268" i="6" s="1"/>
  <c r="G264" i="6"/>
  <c r="G266" i="6"/>
  <c r="G268" i="6" s="1"/>
  <c r="Q264" i="6"/>
  <c r="Q266" i="6" s="1"/>
  <c r="Z264" i="6"/>
  <c r="Z266" i="6" s="1"/>
  <c r="AN264" i="6"/>
  <c r="AN266" i="6"/>
  <c r="AN268" i="6" s="1"/>
  <c r="AW264" i="6"/>
  <c r="BF264" i="6"/>
  <c r="BF266" i="6"/>
  <c r="M264" i="6"/>
  <c r="M266" i="6" s="1"/>
  <c r="M268" i="6" s="1"/>
  <c r="X264" i="6"/>
  <c r="X266" i="6"/>
  <c r="X268" i="6"/>
  <c r="AD264" i="6"/>
  <c r="AD266" i="6"/>
  <c r="AD268" i="6"/>
  <c r="AO264" i="6"/>
  <c r="I264" i="6"/>
  <c r="BE264" i="6"/>
  <c r="Y264" i="6"/>
  <c r="AJ264" i="6"/>
  <c r="AJ266" i="6" s="1"/>
  <c r="AJ268" i="6" s="1"/>
  <c r="AP264" i="6"/>
  <c r="AP266" i="6" s="1"/>
  <c r="AP268" i="6" s="1"/>
  <c r="BA264" i="6"/>
  <c r="BA266" i="6"/>
  <c r="BA268" i="6"/>
  <c r="BL264" i="6"/>
  <c r="BL266" i="6" s="1"/>
  <c r="BL268" i="6" s="1"/>
  <c r="J264" i="6"/>
  <c r="J266" i="6" s="1"/>
  <c r="J268" i="6" s="1"/>
  <c r="U264" i="6"/>
  <c r="U266" i="6"/>
  <c r="U268" i="6" s="1"/>
  <c r="AF264" i="6"/>
  <c r="AF266" i="6" s="1"/>
  <c r="AV264" i="6"/>
  <c r="AV266" i="6" s="1"/>
  <c r="AV268" i="6" s="1"/>
  <c r="L264" i="6"/>
  <c r="L266" i="6"/>
  <c r="L268" i="6"/>
  <c r="AX264" i="6"/>
  <c r="AX266" i="6" s="1"/>
  <c r="AX268" i="6" s="1"/>
  <c r="BN264" i="6"/>
  <c r="BN266" i="6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H394" i="6"/>
  <c r="H396" i="6" s="1"/>
  <c r="P394" i="6"/>
  <c r="X394" i="6"/>
  <c r="BD394" i="6"/>
  <c r="BL394" i="6"/>
  <c r="K394" i="6"/>
  <c r="G217" i="97"/>
  <c r="S394" i="6"/>
  <c r="BG394" i="6"/>
  <c r="BC217" i="97" s="1"/>
  <c r="BO394" i="6"/>
  <c r="BK217" i="97" s="1"/>
  <c r="N394" i="6"/>
  <c r="V394" i="6"/>
  <c r="J394" i="6"/>
  <c r="R394" i="6"/>
  <c r="N217" i="97"/>
  <c r="Z394" i="6"/>
  <c r="Z396" i="6" s="1"/>
  <c r="BF394" i="6"/>
  <c r="BN394" i="6"/>
  <c r="G430" i="6"/>
  <c r="M430" i="6"/>
  <c r="Z430" i="6"/>
  <c r="AH430" i="6"/>
  <c r="AP430" i="6"/>
  <c r="AU430" i="6"/>
  <c r="BC430" i="6"/>
  <c r="BK430" i="6"/>
  <c r="H430" i="6"/>
  <c r="H432" i="6" s="1"/>
  <c r="P430" i="6"/>
  <c r="L253" i="97"/>
  <c r="U430" i="6"/>
  <c r="AC430" i="6"/>
  <c r="Y253" i="97" s="1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 s="1"/>
  <c r="AI466" i="6"/>
  <c r="AK466" i="6"/>
  <c r="AK468" i="6" s="1"/>
  <c r="AM466" i="6"/>
  <c r="AO466" i="6"/>
  <c r="X502" i="6"/>
  <c r="AF502" i="6"/>
  <c r="AN502" i="6"/>
  <c r="BA502" i="6"/>
  <c r="AR264" i="6"/>
  <c r="AR266" i="6" s="1"/>
  <c r="AR268" i="6" s="1"/>
  <c r="T335" i="6"/>
  <c r="P141" i="91" s="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44" i="92"/>
  <c r="C42" i="58"/>
  <c r="C81" i="91" s="1"/>
  <c r="C46" i="92" s="1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AU14" i="30"/>
  <c r="AH38" i="30"/>
  <c r="AS38" i="30"/>
  <c r="AX38" i="30"/>
  <c r="E38" i="30"/>
  <c r="C36" i="31"/>
  <c r="C18" i="31"/>
  <c r="L38" i="30"/>
  <c r="BH38" i="30"/>
  <c r="C32" i="91"/>
  <c r="I14" i="30"/>
  <c r="BN14" i="30" s="1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 s="1"/>
  <c r="W243" i="6"/>
  <c r="V252" i="6"/>
  <c r="AA270" i="6"/>
  <c r="AI270" i="6"/>
  <c r="G329" i="6"/>
  <c r="G331" i="6" s="1"/>
  <c r="H329" i="6"/>
  <c r="H331" i="6" s="1"/>
  <c r="I329" i="6"/>
  <c r="I331" i="6"/>
  <c r="E137" i="91"/>
  <c r="J329" i="6"/>
  <c r="J331" i="6"/>
  <c r="F137" i="91" s="1"/>
  <c r="K329" i="6"/>
  <c r="K331" i="6" s="1"/>
  <c r="G137" i="91" s="1"/>
  <c r="L329" i="6"/>
  <c r="L331" i="6"/>
  <c r="H137" i="91" s="1"/>
  <c r="M329" i="6"/>
  <c r="M331" i="6" s="1"/>
  <c r="N329" i="6"/>
  <c r="N331" i="6"/>
  <c r="J137" i="91" s="1"/>
  <c r="O329" i="6"/>
  <c r="O331" i="6"/>
  <c r="K137" i="91" s="1"/>
  <c r="P329" i="6"/>
  <c r="P331" i="6"/>
  <c r="L137" i="91"/>
  <c r="T329" i="6"/>
  <c r="T331" i="6" s="1"/>
  <c r="U329" i="6"/>
  <c r="U331" i="6"/>
  <c r="Q137" i="91" s="1"/>
  <c r="V329" i="6"/>
  <c r="V331" i="6" s="1"/>
  <c r="W329" i="6"/>
  <c r="W331" i="6"/>
  <c r="S137" i="91" s="1"/>
  <c r="X329" i="6"/>
  <c r="X331" i="6"/>
  <c r="T137" i="91" s="1"/>
  <c r="Y329" i="6"/>
  <c r="Y331" i="6"/>
  <c r="U137" i="91"/>
  <c r="Z329" i="6"/>
  <c r="Z331" i="6" s="1"/>
  <c r="V137" i="91" s="1"/>
  <c r="AA329" i="6"/>
  <c r="AA331" i="6" s="1"/>
  <c r="W137" i="91"/>
  <c r="AB329" i="6"/>
  <c r="AB331" i="6" s="1"/>
  <c r="X137" i="91" s="1"/>
  <c r="AC329" i="6"/>
  <c r="AC331" i="6"/>
  <c r="Y137" i="91" s="1"/>
  <c r="AD329" i="6"/>
  <c r="AD331" i="6"/>
  <c r="Z137" i="9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/>
  <c r="AJ329" i="6"/>
  <c r="AJ331" i="6"/>
  <c r="AF137" i="91" s="1"/>
  <c r="AK329" i="6"/>
  <c r="AK331" i="6"/>
  <c r="AG137" i="91"/>
  <c r="AL329" i="6"/>
  <c r="AL331" i="6"/>
  <c r="AH137" i="91" s="1"/>
  <c r="AM329" i="6"/>
  <c r="AM331" i="6"/>
  <c r="AI137" i="91" s="1"/>
  <c r="AN329" i="6"/>
  <c r="AN331" i="6"/>
  <c r="AJ137" i="91" s="1"/>
  <c r="AO329" i="6"/>
  <c r="AO331" i="6"/>
  <c r="AK137" i="91"/>
  <c r="AP329" i="6"/>
  <c r="AP331" i="6" s="1"/>
  <c r="AL137" i="91" s="1"/>
  <c r="AQ329" i="6"/>
  <c r="AQ331" i="6" s="1"/>
  <c r="AR329" i="6"/>
  <c r="AR331" i="6" s="1"/>
  <c r="AS329" i="6"/>
  <c r="AS331" i="6"/>
  <c r="AO137" i="91" s="1"/>
  <c r="AT329" i="6"/>
  <c r="AT331" i="6" s="1"/>
  <c r="AP137" i="91" s="1"/>
  <c r="AU329" i="6"/>
  <c r="AU331" i="6" s="1"/>
  <c r="AQ137" i="91"/>
  <c r="AV329" i="6"/>
  <c r="AV331" i="6" s="1"/>
  <c r="AW329" i="6"/>
  <c r="AW331" i="6" s="1"/>
  <c r="AX329" i="6"/>
  <c r="AX331" i="6"/>
  <c r="AT137" i="91"/>
  <c r="AY329" i="6"/>
  <c r="AY331" i="6" s="1"/>
  <c r="AZ329" i="6"/>
  <c r="AZ331" i="6"/>
  <c r="AV137" i="91" s="1"/>
  <c r="BA329" i="6"/>
  <c r="BA331" i="6"/>
  <c r="AW137" i="91"/>
  <c r="BB329" i="6"/>
  <c r="BB331" i="6"/>
  <c r="AX137" i="91" s="1"/>
  <c r="BC329" i="6"/>
  <c r="BC331" i="6"/>
  <c r="AY137" i="91" s="1"/>
  <c r="BD329" i="6"/>
  <c r="BD331" i="6" s="1"/>
  <c r="AZ137" i="91" s="1"/>
  <c r="BE329" i="6"/>
  <c r="BE331" i="6" s="1"/>
  <c r="BA137" i="91" s="1"/>
  <c r="BF329" i="6"/>
  <c r="BF331" i="6" s="1"/>
  <c r="BB137" i="91"/>
  <c r="BG329" i="6"/>
  <c r="BG331" i="6"/>
  <c r="BH329" i="6"/>
  <c r="BH331" i="6" s="1"/>
  <c r="BD137" i="91" s="1"/>
  <c r="BI329" i="6"/>
  <c r="BI331" i="6" s="1"/>
  <c r="BE137" i="91" s="1"/>
  <c r="BJ329" i="6"/>
  <c r="BJ331" i="6"/>
  <c r="BF137" i="91"/>
  <c r="BK329" i="6"/>
  <c r="BK331" i="6" s="1"/>
  <c r="BL329" i="6"/>
  <c r="BL331" i="6" s="1"/>
  <c r="BH137" i="91"/>
  <c r="BM329" i="6"/>
  <c r="BM331" i="6" s="1"/>
  <c r="BI137" i="91" s="1"/>
  <c r="BN329" i="6"/>
  <c r="BN331" i="6" s="1"/>
  <c r="BJ137" i="91" s="1"/>
  <c r="N335" i="6"/>
  <c r="J141" i="91"/>
  <c r="J511" i="6"/>
  <c r="F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 s="1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 s="1"/>
  <c r="BK46" i="92" s="1"/>
  <c r="BK136" i="59"/>
  <c r="BJ42" i="58"/>
  <c r="BJ81" i="91" s="1"/>
  <c r="BJ46" i="92" s="1"/>
  <c r="BJ79" i="91"/>
  <c r="BJ45" i="92"/>
  <c r="BJ136" i="59"/>
  <c r="BJ138" i="59"/>
  <c r="BI79" i="91"/>
  <c r="BI45" i="92"/>
  <c r="BI42" i="58"/>
  <c r="BI81" i="91" s="1"/>
  <c r="BI46" i="92" s="1"/>
  <c r="BI136" i="59"/>
  <c r="BI138" i="59"/>
  <c r="BH42" i="58"/>
  <c r="BH81" i="91" s="1"/>
  <c r="BH46" i="92" s="1"/>
  <c r="BH79" i="91"/>
  <c r="BH45" i="92"/>
  <c r="BG79" i="91"/>
  <c r="BG45" i="92"/>
  <c r="BH136" i="59"/>
  <c r="BF42" i="58"/>
  <c r="BF81" i="91" s="1"/>
  <c r="BF46" i="92" s="1"/>
  <c r="BF79" i="91"/>
  <c r="BF45" i="92"/>
  <c r="BG136" i="59"/>
  <c r="BG138" i="59"/>
  <c r="BE42" i="58"/>
  <c r="BE81" i="91" s="1"/>
  <c r="BE46" i="92" s="1"/>
  <c r="BE79" i="91"/>
  <c r="BE45" i="92"/>
  <c r="BF136" i="59"/>
  <c r="BF138" i="59"/>
  <c r="BD42" i="58"/>
  <c r="BD81" i="91" s="1"/>
  <c r="BD46" i="92" s="1"/>
  <c r="BD79" i="91"/>
  <c r="BD45" i="92"/>
  <c r="BE136" i="59"/>
  <c r="BE138" i="59"/>
  <c r="BC42" i="58"/>
  <c r="BC81" i="91" s="1"/>
  <c r="BC46" i="92" s="1"/>
  <c r="BC79" i="91"/>
  <c r="BC45" i="92"/>
  <c r="BD136" i="59"/>
  <c r="BD138" i="59"/>
  <c r="BB79" i="91"/>
  <c r="BB45" i="92"/>
  <c r="BB42" i="58"/>
  <c r="BB81" i="91" s="1"/>
  <c r="BB46" i="92" s="1"/>
  <c r="BC136" i="59"/>
  <c r="BA42" i="58"/>
  <c r="BA81" i="91" s="1"/>
  <c r="BA46" i="92" s="1"/>
  <c r="BA79" i="91"/>
  <c r="BA45" i="92"/>
  <c r="BB136" i="59"/>
  <c r="BB138" i="59"/>
  <c r="BA136" i="59"/>
  <c r="AZ42" i="58"/>
  <c r="AZ81" i="91" s="1"/>
  <c r="AZ46" i="92" s="1"/>
  <c r="AZ79" i="91"/>
  <c r="AY42" i="58"/>
  <c r="AY81" i="91" s="1"/>
  <c r="AY46" i="92" s="1"/>
  <c r="AY79" i="91"/>
  <c r="AY45" i="92"/>
  <c r="AZ136" i="59"/>
  <c r="AZ138" i="59"/>
  <c r="AX42" i="58"/>
  <c r="AX81" i="91" s="1"/>
  <c r="AX46" i="92" s="1"/>
  <c r="AX79" i="91"/>
  <c r="AX45" i="92"/>
  <c r="AY136" i="59"/>
  <c r="AY138" i="59"/>
  <c r="AW42" i="58"/>
  <c r="AW81" i="91" s="1"/>
  <c r="AW46" i="92" s="1"/>
  <c r="AW79" i="91"/>
  <c r="AW45" i="92"/>
  <c r="AX136" i="59"/>
  <c r="AX138" i="59"/>
  <c r="AV42" i="58"/>
  <c r="AV81" i="91" s="1"/>
  <c r="AV46" i="92" s="1"/>
  <c r="AV79" i="91"/>
  <c r="AV45" i="92"/>
  <c r="AW136" i="59"/>
  <c r="AU42" i="58"/>
  <c r="AU81" i="91" s="1"/>
  <c r="AU46" i="92" s="1"/>
  <c r="AU79" i="91"/>
  <c r="AU45" i="92"/>
  <c r="AV136" i="59"/>
  <c r="AV138" i="59"/>
  <c r="AT42" i="58"/>
  <c r="AT81" i="91" s="1"/>
  <c r="AT46" i="92" s="1"/>
  <c r="AT79" i="91"/>
  <c r="AT45" i="92"/>
  <c r="AU136" i="59"/>
  <c r="AS42" i="58"/>
  <c r="AS81" i="91" s="1"/>
  <c r="AS46" i="92" s="1"/>
  <c r="AS79" i="91"/>
  <c r="AS45" i="92"/>
  <c r="AT136" i="59"/>
  <c r="AT138" i="59"/>
  <c r="AR42" i="58"/>
  <c r="AR81" i="91"/>
  <c r="AR46" i="92" s="1"/>
  <c r="AR79" i="91"/>
  <c r="AR45" i="92"/>
  <c r="AS136" i="59"/>
  <c r="AS138" i="59"/>
  <c r="AQ42" i="58"/>
  <c r="AQ81" i="91" s="1"/>
  <c r="AQ46" i="92" s="1"/>
  <c r="AQ79" i="91"/>
  <c r="AQ45" i="92"/>
  <c r="AR136" i="59"/>
  <c r="AR138" i="59"/>
  <c r="AP42" i="58"/>
  <c r="AP81" i="91" s="1"/>
  <c r="AP46" i="92" s="1"/>
  <c r="AP79" i="91"/>
  <c r="AP45" i="92"/>
  <c r="AQ136" i="59"/>
  <c r="AO42" i="58"/>
  <c r="AO81" i="91" s="1"/>
  <c r="AO46" i="92" s="1"/>
  <c r="AO79" i="91"/>
  <c r="AO45" i="92"/>
  <c r="AP136" i="59"/>
  <c r="AP138" i="59"/>
  <c r="AN42" i="58"/>
  <c r="AN81" i="91" s="1"/>
  <c r="AN46" i="92" s="1"/>
  <c r="AN79" i="91"/>
  <c r="AO136" i="59"/>
  <c r="AM42" i="58"/>
  <c r="AM81" i="91" s="1"/>
  <c r="AM46" i="92" s="1"/>
  <c r="AM79" i="91"/>
  <c r="AM45" i="92"/>
  <c r="AN136" i="59"/>
  <c r="AN138" i="59"/>
  <c r="AL42" i="58"/>
  <c r="AL81" i="91" s="1"/>
  <c r="AL46" i="92" s="1"/>
  <c r="AL79" i="91"/>
  <c r="AL45" i="92"/>
  <c r="AM136" i="59"/>
  <c r="AK42" i="58"/>
  <c r="AK81" i="91" s="1"/>
  <c r="AK46" i="92" s="1"/>
  <c r="AK79" i="91"/>
  <c r="AK45" i="92"/>
  <c r="AL136" i="59"/>
  <c r="AL138" i="59"/>
  <c r="AJ42" i="58"/>
  <c r="AJ81" i="91" s="1"/>
  <c r="AJ46" i="92" s="1"/>
  <c r="AJ79" i="91"/>
  <c r="AJ45" i="92"/>
  <c r="AK136" i="59"/>
  <c r="AK138" i="59"/>
  <c r="AI42" i="58"/>
  <c r="AI81" i="91" s="1"/>
  <c r="AI46" i="92" s="1"/>
  <c r="AI79" i="91"/>
  <c r="AI45" i="92"/>
  <c r="AJ136" i="59"/>
  <c r="AJ138" i="59"/>
  <c r="AH42" i="58"/>
  <c r="AH81" i="91" s="1"/>
  <c r="AH46" i="92" s="1"/>
  <c r="AH79" i="91"/>
  <c r="AH45" i="92"/>
  <c r="AI136" i="59"/>
  <c r="AG42" i="58"/>
  <c r="AG81" i="91" s="1"/>
  <c r="AG46" i="92" s="1"/>
  <c r="AG79" i="91"/>
  <c r="AG45" i="92"/>
  <c r="AH136" i="59"/>
  <c r="AH138" i="59"/>
  <c r="AF42" i="58"/>
  <c r="AF81" i="91" s="1"/>
  <c r="AF46" i="92" s="1"/>
  <c r="AF79" i="91"/>
  <c r="AF45" i="92"/>
  <c r="AG136" i="59"/>
  <c r="AG138" i="59"/>
  <c r="AE42" i="58"/>
  <c r="AE81" i="91" s="1"/>
  <c r="AE46" i="92" s="1"/>
  <c r="AE79" i="91"/>
  <c r="AE45" i="92"/>
  <c r="AF136" i="59"/>
  <c r="AF138" i="59"/>
  <c r="AD42" i="58"/>
  <c r="AD81" i="91" s="1"/>
  <c r="AD46" i="92" s="1"/>
  <c r="AD79" i="91"/>
  <c r="AD45" i="92"/>
  <c r="AE136" i="59"/>
  <c r="AC42" i="58"/>
  <c r="AC81" i="91" s="1"/>
  <c r="AC46" i="92" s="1"/>
  <c r="AC79" i="91"/>
  <c r="AC45" i="92"/>
  <c r="AD136" i="59"/>
  <c r="AD138" i="59"/>
  <c r="AB42" i="58"/>
  <c r="AB81" i="91" s="1"/>
  <c r="AB46" i="92" s="1"/>
  <c r="AB79" i="91"/>
  <c r="AC136" i="59"/>
  <c r="AA42" i="58"/>
  <c r="AA81" i="91" s="1"/>
  <c r="AA46" i="92" s="1"/>
  <c r="AA79" i="91"/>
  <c r="AA45" i="92"/>
  <c r="AB136" i="59"/>
  <c r="AB138" i="59"/>
  <c r="Z42" i="58"/>
  <c r="Z81" i="91" s="1"/>
  <c r="Z46" i="92" s="1"/>
  <c r="Z79" i="91"/>
  <c r="Z45" i="92"/>
  <c r="AA136" i="59"/>
  <c r="Y42" i="58"/>
  <c r="Y81" i="91" s="1"/>
  <c r="Y46" i="92" s="1"/>
  <c r="Y79" i="91"/>
  <c r="Y45" i="92"/>
  <c r="Z136" i="59"/>
  <c r="Z138" i="59"/>
  <c r="X42" i="58"/>
  <c r="X81" i="91" s="1"/>
  <c r="X46" i="92" s="1"/>
  <c r="X79" i="91"/>
  <c r="X45" i="92"/>
  <c r="Y136" i="59"/>
  <c r="Y138" i="59"/>
  <c r="W42" i="58"/>
  <c r="W81" i="91" s="1"/>
  <c r="W46" i="92" s="1"/>
  <c r="W79" i="91"/>
  <c r="W45" i="92"/>
  <c r="X136" i="59"/>
  <c r="X138" i="59"/>
  <c r="V42" i="58"/>
  <c r="V81" i="91" s="1"/>
  <c r="V46" i="92" s="1"/>
  <c r="V79" i="91"/>
  <c r="V45" i="92"/>
  <c r="W136" i="59"/>
  <c r="U42" i="58"/>
  <c r="U81" i="91" s="1"/>
  <c r="U46" i="92" s="1"/>
  <c r="U79" i="91"/>
  <c r="U45" i="92"/>
  <c r="V136" i="59"/>
  <c r="V138" i="59"/>
  <c r="T42" i="58"/>
  <c r="T81" i="91" s="1"/>
  <c r="T46" i="92" s="1"/>
  <c r="T79" i="91"/>
  <c r="T45" i="92"/>
  <c r="U136" i="59"/>
  <c r="U138" i="59"/>
  <c r="S79" i="91"/>
  <c r="S45" i="92"/>
  <c r="T136" i="59"/>
  <c r="T138" i="59"/>
  <c r="R42" i="58"/>
  <c r="R81" i="91" s="1"/>
  <c r="R46" i="92" s="1"/>
  <c r="R79" i="91"/>
  <c r="R45" i="92"/>
  <c r="S136" i="59"/>
  <c r="S138" i="59"/>
  <c r="Q42" i="58"/>
  <c r="Q81" i="91" s="1"/>
  <c r="Q46" i="92" s="1"/>
  <c r="Q79" i="91"/>
  <c r="Q45" i="92"/>
  <c r="R136" i="59"/>
  <c r="R138" i="59"/>
  <c r="P42" i="58"/>
  <c r="P81" i="91" s="1"/>
  <c r="P46" i="92" s="1"/>
  <c r="P79" i="91"/>
  <c r="Q136" i="59"/>
  <c r="O79" i="91"/>
  <c r="O45" i="92"/>
  <c r="P136" i="59"/>
  <c r="N42" i="58"/>
  <c r="N81" i="91" s="1"/>
  <c r="N46" i="92" s="1"/>
  <c r="N79" i="91"/>
  <c r="N45" i="92"/>
  <c r="O136" i="59"/>
  <c r="M42" i="58"/>
  <c r="M81" i="91" s="1"/>
  <c r="M46" i="92" s="1"/>
  <c r="M79" i="91"/>
  <c r="M45" i="92"/>
  <c r="N136" i="59"/>
  <c r="N138" i="59"/>
  <c r="L42" i="58"/>
  <c r="L81" i="91" s="1"/>
  <c r="L46" i="92" s="1"/>
  <c r="L79" i="91"/>
  <c r="L45" i="92"/>
  <c r="M136" i="59"/>
  <c r="M138" i="59"/>
  <c r="K79" i="91"/>
  <c r="K45" i="92"/>
  <c r="L136" i="59"/>
  <c r="L138" i="59"/>
  <c r="J42" i="58"/>
  <c r="J81" i="91" s="1"/>
  <c r="J46" i="92" s="1"/>
  <c r="J79" i="91"/>
  <c r="J45" i="92"/>
  <c r="K136" i="59"/>
  <c r="K138" i="59"/>
  <c r="I42" i="58"/>
  <c r="I81" i="91" s="1"/>
  <c r="I46" i="92" s="1"/>
  <c r="I79" i="91"/>
  <c r="I45" i="92"/>
  <c r="J136" i="59"/>
  <c r="J138" i="59"/>
  <c r="H42" i="58"/>
  <c r="H81" i="91" s="1"/>
  <c r="H46" i="92" s="1"/>
  <c r="H79" i="91"/>
  <c r="H45" i="92"/>
  <c r="I136" i="59"/>
  <c r="I138" i="59"/>
  <c r="G79" i="91"/>
  <c r="G45" i="92"/>
  <c r="H136" i="59"/>
  <c r="F42" i="58"/>
  <c r="F81" i="91" s="1"/>
  <c r="F46" i="92" s="1"/>
  <c r="F79" i="91"/>
  <c r="F45" i="92"/>
  <c r="G136" i="59"/>
  <c r="E42" i="58"/>
  <c r="E81" i="91" s="1"/>
  <c r="E46" i="92" s="1"/>
  <c r="E79" i="91"/>
  <c r="E45" i="92"/>
  <c r="F136" i="59"/>
  <c r="F138" i="59"/>
  <c r="D42" i="58"/>
  <c r="D81" i="91" s="1"/>
  <c r="D46" i="92" s="1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 s="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 s="1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 s="1"/>
  <c r="V400" i="6"/>
  <c r="R223" i="97" s="1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 s="1"/>
  <c r="BF400" i="6"/>
  <c r="BB223" i="97"/>
  <c r="Q335" i="6"/>
  <c r="M141" i="91"/>
  <c r="AL270" i="6"/>
  <c r="AD270" i="6"/>
  <c r="BH335" i="6"/>
  <c r="BD141" i="91" s="1"/>
  <c r="BM400" i="6"/>
  <c r="BI223" i="97"/>
  <c r="W335" i="6"/>
  <c r="S141" i="91"/>
  <c r="J335" i="6"/>
  <c r="F141" i="91"/>
  <c r="N270" i="6"/>
  <c r="Z237" i="6"/>
  <c r="Z239" i="6" s="1"/>
  <c r="Z241" i="6" s="1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 s="1"/>
  <c r="I335" i="6"/>
  <c r="E141" i="91" s="1"/>
  <c r="S335" i="6"/>
  <c r="O141" i="91" s="1"/>
  <c r="AU237" i="6"/>
  <c r="AU239" i="6" s="1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 s="1"/>
  <c r="H400" i="6"/>
  <c r="D223" i="97" s="1"/>
  <c r="O335" i="6"/>
  <c r="K141" i="91"/>
  <c r="G335" i="6"/>
  <c r="AX270" i="6"/>
  <c r="Q400" i="6"/>
  <c r="M223" i="97" s="1"/>
  <c r="U436" i="6"/>
  <c r="U335" i="6"/>
  <c r="Q141" i="91"/>
  <c r="AG335" i="6"/>
  <c r="AC141" i="91"/>
  <c r="BL335" i="6"/>
  <c r="BH141" i="91" s="1"/>
  <c r="O237" i="6"/>
  <c r="O239" i="6"/>
  <c r="O241" i="6" s="1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 s="1"/>
  <c r="AE400" i="6"/>
  <c r="AA223" i="97" s="1"/>
  <c r="AB400" i="6"/>
  <c r="X223" i="97" s="1"/>
  <c r="K400" i="6"/>
  <c r="G223" i="97" s="1"/>
  <c r="L335" i="6"/>
  <c r="H141" i="91"/>
  <c r="AG400" i="6"/>
  <c r="AC223" i="97"/>
  <c r="AK436" i="6"/>
  <c r="BJ237" i="6"/>
  <c r="BJ239" i="6" s="1"/>
  <c r="BJ241" i="6" s="1"/>
  <c r="AL335" i="6"/>
  <c r="AH141" i="91"/>
  <c r="BC335" i="6"/>
  <c r="AY141" i="91"/>
  <c r="AV335" i="6"/>
  <c r="AR141" i="91"/>
  <c r="Z335" i="6"/>
  <c r="V141" i="91" s="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 s="1"/>
  <c r="BA400" i="6"/>
  <c r="AW223" i="97"/>
  <c r="AX400" i="6"/>
  <c r="AT223" i="97"/>
  <c r="T400" i="6"/>
  <c r="P223" i="97" s="1"/>
  <c r="Y270" i="6"/>
  <c r="AI335" i="6"/>
  <c r="AE141" i="91"/>
  <c r="AO400" i="6"/>
  <c r="AS436" i="6"/>
  <c r="AO335" i="6"/>
  <c r="AK141" i="91" s="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 s="1"/>
  <c r="AC203" i="97"/>
  <c r="AL8" i="29"/>
  <c r="AO203" i="97"/>
  <c r="Z490" i="6"/>
  <c r="V313" i="97"/>
  <c r="AO190" i="6"/>
  <c r="AO192" i="6" s="1"/>
  <c r="AM526" i="6"/>
  <c r="AI349" i="97"/>
  <c r="AP526" i="6"/>
  <c r="AL349" i="97"/>
  <c r="BN190" i="6"/>
  <c r="BN192" i="6"/>
  <c r="BA526" i="6"/>
  <c r="AW349" i="97" s="1"/>
  <c r="AA490" i="6"/>
  <c r="W313" i="97"/>
  <c r="BJ353" i="6"/>
  <c r="BF155" i="91"/>
  <c r="BD526" i="6"/>
  <c r="AZ349" i="97" s="1"/>
  <c r="P190" i="6"/>
  <c r="P192" i="6" s="1"/>
  <c r="BG526" i="6"/>
  <c r="BC349" i="97"/>
  <c r="BB252" i="6"/>
  <c r="S526" i="6"/>
  <c r="O349" i="97"/>
  <c r="H353" i="6"/>
  <c r="D155" i="91" s="1"/>
  <c r="Q177" i="60"/>
  <c r="AG526" i="6"/>
  <c r="AC349" i="97"/>
  <c r="P8" i="29"/>
  <c r="AD526" i="6"/>
  <c r="Z349" i="97"/>
  <c r="AL252" i="6"/>
  <c r="O526" i="6"/>
  <c r="K349" i="97" s="1"/>
  <c r="N317" i="6"/>
  <c r="J127" i="91"/>
  <c r="AH201" i="97"/>
  <c r="BI457" i="6"/>
  <c r="BI459" i="6"/>
  <c r="BL463" i="6"/>
  <c r="E60" i="9"/>
  <c r="BA511" i="6"/>
  <c r="AM511" i="6"/>
  <c r="AM513" i="6" s="1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 s="1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 s="1"/>
  <c r="U336" i="97" s="1"/>
  <c r="N511" i="6"/>
  <c r="AH454" i="6"/>
  <c r="AN463" i="6"/>
  <c r="G448" i="6"/>
  <c r="G450" i="6" s="1"/>
  <c r="C273" i="97" s="1"/>
  <c r="O448" i="6"/>
  <c r="AE448" i="6"/>
  <c r="BK448" i="6"/>
  <c r="BG271" i="97" s="1"/>
  <c r="H448" i="6"/>
  <c r="H450" i="6" s="1"/>
  <c r="P448" i="6"/>
  <c r="AF448" i="6"/>
  <c r="BL448" i="6"/>
  <c r="BL450" i="6" s="1"/>
  <c r="K454" i="6"/>
  <c r="AY454" i="6"/>
  <c r="BG454" i="6"/>
  <c r="BO454" i="6"/>
  <c r="AD457" i="6"/>
  <c r="AD459" i="6"/>
  <c r="AL457" i="6"/>
  <c r="AL459" i="6" s="1"/>
  <c r="AH282" i="97" s="1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 s="1"/>
  <c r="AK273" i="97" s="1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 s="1"/>
  <c r="R448" i="6"/>
  <c r="AH448" i="6"/>
  <c r="BN448" i="6"/>
  <c r="M454" i="6"/>
  <c r="BA454" i="6"/>
  <c r="BI454" i="6"/>
  <c r="AN457" i="6"/>
  <c r="AN459" i="6" s="1"/>
  <c r="AV457" i="6"/>
  <c r="AR280" i="97"/>
  <c r="BD457" i="6"/>
  <c r="BD459" i="6"/>
  <c r="BD461" i="6" s="1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 s="1"/>
  <c r="AB448" i="6"/>
  <c r="X271" i="97" s="1"/>
  <c r="AJ448" i="6"/>
  <c r="AF271" i="97"/>
  <c r="AZ448" i="6"/>
  <c r="AV271" i="97" s="1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 s="1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 s="1"/>
  <c r="Q454" i="6"/>
  <c r="Y454" i="6"/>
  <c r="AG454" i="6"/>
  <c r="AO454" i="6"/>
  <c r="L457" i="6"/>
  <c r="T457" i="6"/>
  <c r="AB457" i="6"/>
  <c r="X280" i="97" s="1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 s="1"/>
  <c r="T190" i="6"/>
  <c r="T192" i="6" s="1"/>
  <c r="AD190" i="6"/>
  <c r="AD192" i="6" s="1"/>
  <c r="BH198" i="97"/>
  <c r="AA190" i="6"/>
  <c r="AA192" i="6"/>
  <c r="BN526" i="6"/>
  <c r="BJ349" i="97"/>
  <c r="BH526" i="6"/>
  <c r="BD349" i="97" s="1"/>
  <c r="BE526" i="6"/>
  <c r="BA349" i="97"/>
  <c r="AQ526" i="6"/>
  <c r="AM349" i="97"/>
  <c r="AN526" i="6"/>
  <c r="AJ349" i="97"/>
  <c r="AK526" i="6"/>
  <c r="AG349" i="97" s="1"/>
  <c r="AH526" i="6"/>
  <c r="AD349" i="97"/>
  <c r="H526" i="6"/>
  <c r="D349" i="97"/>
  <c r="X252" i="6"/>
  <c r="AJ526" i="6"/>
  <c r="AF349" i="97"/>
  <c r="AE526" i="6"/>
  <c r="AA349" i="97" s="1"/>
  <c r="O490" i="6"/>
  <c r="K313" i="97"/>
  <c r="BJ490" i="6"/>
  <c r="BF313" i="97" s="1"/>
  <c r="AD490" i="6"/>
  <c r="Z313" i="97"/>
  <c r="AX418" i="6"/>
  <c r="AT241" i="97" s="1"/>
  <c r="V353" i="6"/>
  <c r="AZ353" i="6"/>
  <c r="AV155" i="91"/>
  <c r="R252" i="6"/>
  <c r="BL190" i="6"/>
  <c r="BL192" i="6"/>
  <c r="J190" i="6"/>
  <c r="J192" i="6" s="1"/>
  <c r="AC190" i="6"/>
  <c r="AC192" i="6"/>
  <c r="AY526" i="6"/>
  <c r="AU349" i="97" s="1"/>
  <c r="AB526" i="6"/>
  <c r="X349" i="97" s="1"/>
  <c r="AM252" i="6"/>
  <c r="X526" i="6"/>
  <c r="V526" i="6"/>
  <c r="R349" i="97"/>
  <c r="BH490" i="6"/>
  <c r="BD313" i="97" s="1"/>
  <c r="AB490" i="6"/>
  <c r="X313" i="97" s="1"/>
  <c r="AP418" i="6"/>
  <c r="AD317" i="6"/>
  <c r="Z127" i="91"/>
  <c r="K317" i="6"/>
  <c r="G127" i="91"/>
  <c r="P252" i="6"/>
  <c r="AF190" i="6"/>
  <c r="AF192" i="6" s="1"/>
  <c r="H190" i="6"/>
  <c r="H192" i="6" s="1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 s="1"/>
  <c r="BD20" i="60"/>
  <c r="K190" i="6"/>
  <c r="K192" i="6" s="1"/>
  <c r="AQ190" i="6"/>
  <c r="AQ192" i="6"/>
  <c r="AX526" i="6"/>
  <c r="AT349" i="97"/>
  <c r="AA526" i="6"/>
  <c r="W349" i="97"/>
  <c r="U526" i="6"/>
  <c r="Q349" i="97" s="1"/>
  <c r="R526" i="6"/>
  <c r="N349" i="97"/>
  <c r="BL252" i="6"/>
  <c r="AV252" i="6"/>
  <c r="AF252" i="6"/>
  <c r="BK526" i="6"/>
  <c r="BG349" i="97"/>
  <c r="AT490" i="6"/>
  <c r="AP313" i="97" s="1"/>
  <c r="N490" i="6"/>
  <c r="J313" i="97"/>
  <c r="BA418" i="6"/>
  <c r="AW241" i="97" s="1"/>
  <c r="AE353" i="6"/>
  <c r="AA155" i="91"/>
  <c r="O317" i="6"/>
  <c r="K127" i="91" s="1"/>
  <c r="L317" i="6"/>
  <c r="H127" i="91"/>
  <c r="AN190" i="6"/>
  <c r="AN192" i="6" s="1"/>
  <c r="AP190" i="6"/>
  <c r="AP192" i="6"/>
  <c r="M190" i="6"/>
  <c r="M192" i="6" s="1"/>
  <c r="BC190" i="6"/>
  <c r="BC192" i="6"/>
  <c r="BO526" i="6"/>
  <c r="BK349" i="97" s="1"/>
  <c r="BL526" i="6"/>
  <c r="BH349" i="97"/>
  <c r="BI526" i="6"/>
  <c r="BE349" i="97" s="1"/>
  <c r="AR526" i="6"/>
  <c r="AN349" i="97"/>
  <c r="AI526" i="6"/>
  <c r="AE349" i="97" s="1"/>
  <c r="I526" i="6"/>
  <c r="E349" i="97"/>
  <c r="BA252" i="6"/>
  <c r="AK252" i="6"/>
  <c r="U252" i="6"/>
  <c r="I353" i="6"/>
  <c r="E155" i="91"/>
  <c r="L526" i="6"/>
  <c r="H349" i="97"/>
  <c r="G526" i="6"/>
  <c r="C349" i="97" s="1"/>
  <c r="BM490" i="6"/>
  <c r="BI313" i="97"/>
  <c r="BD490" i="6"/>
  <c r="AZ313" i="97"/>
  <c r="X490" i="6"/>
  <c r="T313" i="97"/>
  <c r="BL418" i="6"/>
  <c r="BH241" i="97" s="1"/>
  <c r="Z418" i="6"/>
  <c r="V241" i="97"/>
  <c r="AA353" i="6"/>
  <c r="W155" i="91"/>
  <c r="BO252" i="6"/>
  <c r="BK252" i="6"/>
  <c r="AU252" i="6"/>
  <c r="AE252" i="6"/>
  <c r="AE277" i="6" s="1"/>
  <c r="AB158" i="59" s="1"/>
  <c r="BM526" i="6"/>
  <c r="BI349" i="97"/>
  <c r="BB526" i="6"/>
  <c r="AX349" i="97"/>
  <c r="AG490" i="6"/>
  <c r="AC313" i="97"/>
  <c r="AR490" i="6"/>
  <c r="AN313" i="97" s="1"/>
  <c r="L490" i="6"/>
  <c r="H313" i="97"/>
  <c r="AS418" i="6"/>
  <c r="AO241" i="97"/>
  <c r="AB353" i="6"/>
  <c r="BC353" i="6"/>
  <c r="AY155" i="91" s="1"/>
  <c r="U353" i="6"/>
  <c r="Q155" i="91" s="1"/>
  <c r="G190" i="6"/>
  <c r="G192" i="6"/>
  <c r="G194" i="6"/>
  <c r="AL190" i="6"/>
  <c r="AL192" i="6"/>
  <c r="W190" i="6"/>
  <c r="W192" i="6" s="1"/>
  <c r="BE190" i="6"/>
  <c r="BE192" i="6"/>
  <c r="BC526" i="6"/>
  <c r="AY349" i="97"/>
  <c r="AZ526" i="6"/>
  <c r="AV349" i="97"/>
  <c r="AF526" i="6"/>
  <c r="AB349" i="97" s="1"/>
  <c r="AC526" i="6"/>
  <c r="Y349" i="97"/>
  <c r="BJ252" i="6"/>
  <c r="AT252" i="6"/>
  <c r="AD252" i="6"/>
  <c r="AD277" i="6" s="1"/>
  <c r="BF526" i="6"/>
  <c r="AU526" i="6"/>
  <c r="AQ349" i="97" s="1"/>
  <c r="AU490" i="6"/>
  <c r="AQ313" i="97"/>
  <c r="AP490" i="6"/>
  <c r="AL313" i="97"/>
  <c r="AR353" i="6"/>
  <c r="AP317" i="6"/>
  <c r="AL127" i="91"/>
  <c r="AS317" i="6"/>
  <c r="AO127" i="91" s="1"/>
  <c r="AZ190" i="6"/>
  <c r="AZ192" i="6"/>
  <c r="AH190" i="6"/>
  <c r="AH192" i="6" s="1"/>
  <c r="Y190" i="6"/>
  <c r="Y192" i="6"/>
  <c r="AW526" i="6"/>
  <c r="AS349" i="97" s="1"/>
  <c r="AT526" i="6"/>
  <c r="AP349" i="97"/>
  <c r="Z526" i="6"/>
  <c r="V349" i="97" s="1"/>
  <c r="W526" i="6"/>
  <c r="S349" i="97" s="1"/>
  <c r="T526" i="6"/>
  <c r="P349" i="97" s="1"/>
  <c r="Q526" i="6"/>
  <c r="M349" i="97"/>
  <c r="N526" i="6"/>
  <c r="J349" i="97" s="1"/>
  <c r="AF20" i="60"/>
  <c r="C19" i="9"/>
  <c r="K347" i="6"/>
  <c r="K349" i="6" s="1"/>
  <c r="K351" i="6" s="1"/>
  <c r="AQ289" i="97"/>
  <c r="H20" i="60"/>
  <c r="Z172" i="6"/>
  <c r="Z174" i="6"/>
  <c r="AM181" i="6"/>
  <c r="AM183" i="6"/>
  <c r="AV253" i="97"/>
  <c r="AJ347" i="6"/>
  <c r="AJ349" i="6"/>
  <c r="N347" i="6"/>
  <c r="N349" i="6" s="1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 s="1"/>
  <c r="D235" i="97"/>
  <c r="V347" i="6"/>
  <c r="V349" i="6"/>
  <c r="BB172" i="6"/>
  <c r="BB174" i="6"/>
  <c r="BO181" i="6"/>
  <c r="BO183" i="6"/>
  <c r="AS484" i="6"/>
  <c r="G412" i="6"/>
  <c r="C235" i="97" s="1"/>
  <c r="T347" i="6"/>
  <c r="T349" i="6"/>
  <c r="BF172" i="6"/>
  <c r="BF174" i="6" s="1"/>
  <c r="I520" i="6"/>
  <c r="AL347" i="6"/>
  <c r="AL349" i="6"/>
  <c r="AH151" i="91" s="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 s="1"/>
  <c r="R325" i="97"/>
  <c r="BH499" i="6"/>
  <c r="BD322" i="97" s="1"/>
  <c r="AR499" i="6"/>
  <c r="AN322" i="97"/>
  <c r="BB427" i="6"/>
  <c r="AX250" i="97"/>
  <c r="AJ499" i="6"/>
  <c r="AF322" i="97"/>
  <c r="X243" i="6"/>
  <c r="AD199" i="6"/>
  <c r="AD201" i="6" s="1"/>
  <c r="AD203" i="6" s="1"/>
  <c r="R178" i="6"/>
  <c r="AH243" i="6"/>
  <c r="AP253" i="97"/>
  <c r="AB163" i="6"/>
  <c r="AB165" i="6" s="1"/>
  <c r="AP481" i="6"/>
  <c r="AL304" i="97" s="1"/>
  <c r="AX445" i="6"/>
  <c r="T243" i="6"/>
  <c r="Z199" i="6"/>
  <c r="Z201" i="6" s="1"/>
  <c r="BJ178" i="6"/>
  <c r="AT178" i="6"/>
  <c r="AD178" i="6"/>
  <c r="AX243" i="6"/>
  <c r="BO517" i="6"/>
  <c r="BK340" i="97"/>
  <c r="AL517" i="6"/>
  <c r="AH340" i="97" s="1"/>
  <c r="AV481" i="6"/>
  <c r="AR304" i="97"/>
  <c r="AR409" i="6"/>
  <c r="AN232" i="97" s="1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 s="1"/>
  <c r="BC409" i="6"/>
  <c r="AY232" i="97"/>
  <c r="L409" i="6"/>
  <c r="H232" i="97" s="1"/>
  <c r="AL199" i="6"/>
  <c r="AL201" i="6" s="1"/>
  <c r="AL203" i="6" s="1"/>
  <c r="V199" i="6"/>
  <c r="V201" i="6"/>
  <c r="V203" i="6"/>
  <c r="BF178" i="6"/>
  <c r="Q199" i="6"/>
  <c r="Q201" i="6"/>
  <c r="Q203" i="6" s="1"/>
  <c r="BN243" i="6"/>
  <c r="BD517" i="6"/>
  <c r="AZ340" i="97"/>
  <c r="AA517" i="6"/>
  <c r="W340" i="97"/>
  <c r="L517" i="6"/>
  <c r="AK199" i="6"/>
  <c r="AK201" i="6" s="1"/>
  <c r="AK203" i="6" s="1"/>
  <c r="U199" i="6"/>
  <c r="U201" i="6"/>
  <c r="U203" i="6"/>
  <c r="BE178" i="6"/>
  <c r="AO178" i="6"/>
  <c r="Y178" i="6"/>
  <c r="K199" i="6"/>
  <c r="K201" i="6" s="1"/>
  <c r="K203" i="6" s="1"/>
  <c r="BG517" i="6"/>
  <c r="BC340" i="97"/>
  <c r="AD517" i="6"/>
  <c r="Z340" i="97" s="1"/>
  <c r="O517" i="6"/>
  <c r="K340" i="97"/>
  <c r="AB243" i="6"/>
  <c r="AH199" i="6"/>
  <c r="AH201" i="6"/>
  <c r="AH203" i="6"/>
  <c r="I199" i="6"/>
  <c r="I201" i="6" s="1"/>
  <c r="I203" i="6" s="1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 s="1"/>
  <c r="AA243" i="6"/>
  <c r="AG199" i="6"/>
  <c r="AG201" i="6"/>
  <c r="AG203" i="6"/>
  <c r="BA178" i="6"/>
  <c r="H199" i="6"/>
  <c r="H201" i="6" s="1"/>
  <c r="H203" i="6"/>
  <c r="AM481" i="6"/>
  <c r="AI304" i="97" s="1"/>
  <c r="X481" i="6"/>
  <c r="T304" i="97"/>
  <c r="Z176" i="60"/>
  <c r="BG493" i="6"/>
  <c r="BC316" i="97"/>
  <c r="AQ493" i="6"/>
  <c r="AA493" i="6"/>
  <c r="W316" i="97" s="1"/>
  <c r="K493" i="6"/>
  <c r="K495" i="6"/>
  <c r="G318" i="97"/>
  <c r="AL176" i="60"/>
  <c r="BI493" i="6"/>
  <c r="BI495" i="6" s="1"/>
  <c r="BE318" i="97" s="1"/>
  <c r="AS493" i="6"/>
  <c r="AO316" i="97"/>
  <c r="AC493" i="6"/>
  <c r="M493" i="6"/>
  <c r="I316" i="97" s="1"/>
  <c r="M421" i="6"/>
  <c r="M423" i="6" s="1"/>
  <c r="BK493" i="6"/>
  <c r="AU493" i="6"/>
  <c r="AE493" i="6"/>
  <c r="O493" i="6"/>
  <c r="AE187" i="6"/>
  <c r="BM493" i="6"/>
  <c r="AW493" i="6"/>
  <c r="AW495" i="6" s="1"/>
  <c r="AS318" i="97" s="1"/>
  <c r="AG493" i="6"/>
  <c r="Q493" i="6"/>
  <c r="Q495" i="6"/>
  <c r="M318" i="97"/>
  <c r="AG187" i="6"/>
  <c r="BA493" i="6"/>
  <c r="BA495" i="6" s="1"/>
  <c r="AW318" i="97" s="1"/>
  <c r="AK493" i="6"/>
  <c r="U493" i="6"/>
  <c r="BN421" i="6"/>
  <c r="W187" i="6"/>
  <c r="AF202" i="97"/>
  <c r="BC493" i="6"/>
  <c r="AM493" i="6"/>
  <c r="AM495" i="6" s="1"/>
  <c r="AI318" i="97" s="1"/>
  <c r="W493" i="6"/>
  <c r="S316" i="97"/>
  <c r="BE493" i="6"/>
  <c r="AO493" i="6"/>
  <c r="Y493" i="6"/>
  <c r="U316" i="97" s="1"/>
  <c r="I493" i="6"/>
  <c r="E316" i="97" s="1"/>
  <c r="P187" i="6"/>
  <c r="BN255" i="6"/>
  <c r="BN257" i="6"/>
  <c r="BN259" i="6" s="1"/>
  <c r="AT187" i="6"/>
  <c r="BD187" i="6"/>
  <c r="BC187" i="6"/>
  <c r="C316" i="97"/>
  <c r="BN493" i="6"/>
  <c r="BJ316" i="97"/>
  <c r="BL493" i="6"/>
  <c r="BH316" i="97" s="1"/>
  <c r="BJ493" i="6"/>
  <c r="BH493" i="6"/>
  <c r="BF493" i="6"/>
  <c r="BF495" i="6" s="1"/>
  <c r="BB318" i="97" s="1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 s="1"/>
  <c r="L493" i="6"/>
  <c r="J493" i="6"/>
  <c r="H493" i="6"/>
  <c r="AX421" i="6"/>
  <c r="AU421" i="6"/>
  <c r="AR421" i="6"/>
  <c r="AR423" i="6" s="1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 s="1"/>
  <c r="Q246" i="97" s="1"/>
  <c r="BG187" i="6"/>
  <c r="L385" i="6"/>
  <c r="AJ187" i="6"/>
  <c r="AC187" i="6"/>
  <c r="AL187" i="6"/>
  <c r="AB187" i="6"/>
  <c r="J421" i="6"/>
  <c r="R385" i="6"/>
  <c r="R387" i="6" s="1"/>
  <c r="Y187" i="6"/>
  <c r="Q187" i="6"/>
  <c r="AA187" i="6"/>
  <c r="L187" i="6"/>
  <c r="BN468" i="6"/>
  <c r="BJ291" i="97"/>
  <c r="AH110" i="91"/>
  <c r="AH16" i="92" s="1"/>
  <c r="V58" i="60"/>
  <c r="AY421" i="6"/>
  <c r="AV421" i="6"/>
  <c r="AV423" i="6" s="1"/>
  <c r="AV425" i="6"/>
  <c r="AR248" i="97"/>
  <c r="AS421" i="6"/>
  <c r="AO244" i="97" s="1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 s="1"/>
  <c r="BD421" i="6"/>
  <c r="BJ385" i="6"/>
  <c r="BJ468" i="6"/>
  <c r="BF291" i="97" s="1"/>
  <c r="O176" i="60"/>
  <c r="BL499" i="6"/>
  <c r="BD499" i="6"/>
  <c r="AZ322" i="97" s="1"/>
  <c r="AV499" i="6"/>
  <c r="AR322" i="97"/>
  <c r="AN499" i="6"/>
  <c r="AJ322" i="97" s="1"/>
  <c r="AF499" i="6"/>
  <c r="AB322" i="97"/>
  <c r="X499" i="6"/>
  <c r="T322" i="97" s="1"/>
  <c r="P499" i="6"/>
  <c r="L322" i="97"/>
  <c r="H499" i="6"/>
  <c r="D322" i="97" s="1"/>
  <c r="V427" i="6"/>
  <c r="R250" i="97"/>
  <c r="O427" i="6"/>
  <c r="K250" i="97" s="1"/>
  <c r="J135" i="6"/>
  <c r="I202" i="97"/>
  <c r="R197" i="97"/>
  <c r="BI499" i="6"/>
  <c r="BE322" i="97"/>
  <c r="BA499" i="6"/>
  <c r="AS499" i="6"/>
  <c r="AO322" i="97" s="1"/>
  <c r="AK499" i="6"/>
  <c r="AG322" i="97"/>
  <c r="AC499" i="6"/>
  <c r="Y322" i="97" s="1"/>
  <c r="U499" i="6"/>
  <c r="Q322" i="97"/>
  <c r="M499" i="6"/>
  <c r="I322" i="97" s="1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 s="1"/>
  <c r="BB499" i="6"/>
  <c r="AT499" i="6"/>
  <c r="AP322" i="97"/>
  <c r="AL499" i="6"/>
  <c r="AH322" i="97"/>
  <c r="AD499" i="6"/>
  <c r="V499" i="6"/>
  <c r="R322" i="97" s="1"/>
  <c r="N499" i="6"/>
  <c r="J322" i="97"/>
  <c r="BK427" i="6"/>
  <c r="BG250" i="97" s="1"/>
  <c r="Z427" i="6"/>
  <c r="V250" i="97"/>
  <c r="BF391" i="6"/>
  <c r="BB214" i="97" s="1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 s="1"/>
  <c r="K499" i="6"/>
  <c r="G322" i="97"/>
  <c r="BN427" i="6"/>
  <c r="BJ250" i="97" s="1"/>
  <c r="AT427" i="6"/>
  <c r="AP250" i="97"/>
  <c r="AM427" i="6"/>
  <c r="AI250" i="97" s="1"/>
  <c r="I412" i="6"/>
  <c r="I414" i="6"/>
  <c r="AK347" i="6"/>
  <c r="AK349" i="6" s="1"/>
  <c r="AC347" i="6"/>
  <c r="AC349" i="6" s="1"/>
  <c r="Y151" i="91" s="1"/>
  <c r="Y153" i="91" s="1"/>
  <c r="U347" i="6"/>
  <c r="U349" i="6"/>
  <c r="M347" i="6"/>
  <c r="M349" i="6" s="1"/>
  <c r="I151" i="91"/>
  <c r="I153" i="91" s="1"/>
  <c r="J181" i="6"/>
  <c r="J183" i="6" s="1"/>
  <c r="AR289" i="97"/>
  <c r="X172" i="6"/>
  <c r="X174" i="6"/>
  <c r="AN172" i="6"/>
  <c r="AN174" i="6"/>
  <c r="BD172" i="6"/>
  <c r="BD174" i="6" s="1"/>
  <c r="U181" i="6"/>
  <c r="U183" i="6"/>
  <c r="AK181" i="6"/>
  <c r="AK183" i="6"/>
  <c r="BA181" i="6"/>
  <c r="BA183" i="6"/>
  <c r="Q201" i="97"/>
  <c r="BA517" i="6"/>
  <c r="AW340" i="97" s="1"/>
  <c r="AX517" i="6"/>
  <c r="AT340" i="97"/>
  <c r="AU517" i="6"/>
  <c r="AQ340" i="97" s="1"/>
  <c r="X517" i="6"/>
  <c r="T340" i="97" s="1"/>
  <c r="U517" i="6"/>
  <c r="Q340" i="97" s="1"/>
  <c r="BH412" i="6"/>
  <c r="BE412" i="6"/>
  <c r="T412" i="6"/>
  <c r="T414" i="6" s="1"/>
  <c r="AY347" i="6"/>
  <c r="AY349" i="6"/>
  <c r="AU151" i="91"/>
  <c r="AU153" i="91" s="1"/>
  <c r="K172" i="6"/>
  <c r="K174" i="6"/>
  <c r="BC484" i="6"/>
  <c r="AY307" i="97" s="1"/>
  <c r="AU484" i="6"/>
  <c r="AM484" i="6"/>
  <c r="AE484" i="6"/>
  <c r="BN412" i="6"/>
  <c r="BJ235" i="97"/>
  <c r="BK412" i="6"/>
  <c r="BG235" i="97"/>
  <c r="AG412" i="6"/>
  <c r="Z412" i="6"/>
  <c r="W412" i="6"/>
  <c r="S235" i="97" s="1"/>
  <c r="H181" i="6"/>
  <c r="H183" i="6" s="1"/>
  <c r="BL432" i="6"/>
  <c r="L172" i="6"/>
  <c r="L174" i="6"/>
  <c r="AB172" i="6"/>
  <c r="AB174" i="6"/>
  <c r="AR172" i="6"/>
  <c r="AR174" i="6" s="1"/>
  <c r="Y181" i="6"/>
  <c r="Y183" i="6"/>
  <c r="AO181" i="6"/>
  <c r="AO183" i="6"/>
  <c r="BE181" i="6"/>
  <c r="BE183" i="6"/>
  <c r="BI517" i="6"/>
  <c r="BE340" i="97" s="1"/>
  <c r="BF517" i="6"/>
  <c r="BB340" i="97"/>
  <c r="BC517" i="6"/>
  <c r="AY340" i="97"/>
  <c r="AF517" i="6"/>
  <c r="AB340" i="97"/>
  <c r="AC517" i="6"/>
  <c r="Y340" i="97" s="1"/>
  <c r="Z517" i="6"/>
  <c r="V340" i="97"/>
  <c r="AJ412" i="6"/>
  <c r="N172" i="6"/>
  <c r="N174" i="6" s="1"/>
  <c r="AD172" i="6"/>
  <c r="AD174" i="6" s="1"/>
  <c r="AT172" i="6"/>
  <c r="AT174" i="6" s="1"/>
  <c r="BH172" i="6"/>
  <c r="BH174" i="6"/>
  <c r="AA181" i="6"/>
  <c r="AA183" i="6" s="1"/>
  <c r="AQ181" i="6"/>
  <c r="AQ183" i="6"/>
  <c r="BG181" i="6"/>
  <c r="BG183" i="6" s="1"/>
  <c r="U102" i="60"/>
  <c r="AT517" i="6"/>
  <c r="AP340" i="97"/>
  <c r="AQ517" i="6"/>
  <c r="AM340" i="97"/>
  <c r="T517" i="6"/>
  <c r="Q517" i="6"/>
  <c r="M340" i="97" s="1"/>
  <c r="Y484" i="6"/>
  <c r="Q484" i="6"/>
  <c r="AW412" i="6"/>
  <c r="AP412" i="6"/>
  <c r="AP414" i="6"/>
  <c r="AM412" i="6"/>
  <c r="AI235" i="97" s="1"/>
  <c r="M412" i="6"/>
  <c r="AO347" i="6"/>
  <c r="AO349" i="6"/>
  <c r="AO351" i="6"/>
  <c r="AG347" i="6"/>
  <c r="AG349" i="6"/>
  <c r="Y347" i="6"/>
  <c r="Y349" i="6" s="1"/>
  <c r="Q347" i="6"/>
  <c r="Q349" i="6"/>
  <c r="Q351" i="6"/>
  <c r="I347" i="6"/>
  <c r="I349" i="6" s="1"/>
  <c r="I351" i="6" s="1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 s="1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 s="1"/>
  <c r="U239" i="97" s="1"/>
  <c r="AP347" i="6"/>
  <c r="AP349" i="6"/>
  <c r="AH347" i="6"/>
  <c r="AH349" i="6"/>
  <c r="AH351" i="6" s="1"/>
  <c r="Z347" i="6"/>
  <c r="Z349" i="6" s="1"/>
  <c r="Z351" i="6" s="1"/>
  <c r="J347" i="6"/>
  <c r="J349" i="6"/>
  <c r="O181" i="6"/>
  <c r="O183" i="6"/>
  <c r="G181" i="6"/>
  <c r="G183" i="6" s="1"/>
  <c r="G185" i="6" s="1"/>
  <c r="L412" i="6"/>
  <c r="AN347" i="6"/>
  <c r="AN349" i="6"/>
  <c r="AJ151" i="91" s="1"/>
  <c r="AF347" i="6"/>
  <c r="AF349" i="6"/>
  <c r="X347" i="6"/>
  <c r="X349" i="6" s="1"/>
  <c r="X351" i="6" s="1"/>
  <c r="P347" i="6"/>
  <c r="P349" i="6"/>
  <c r="P351" i="6" s="1"/>
  <c r="H347" i="6"/>
  <c r="H349" i="6" s="1"/>
  <c r="M181" i="6"/>
  <c r="M183" i="6" s="1"/>
  <c r="Z110" i="91"/>
  <c r="Z16" i="92"/>
  <c r="R172" i="6"/>
  <c r="R174" i="6"/>
  <c r="AH172" i="6"/>
  <c r="AH174" i="6"/>
  <c r="AX172" i="6"/>
  <c r="AX174" i="6" s="1"/>
  <c r="BL172" i="6"/>
  <c r="BL174" i="6"/>
  <c r="AE181" i="6"/>
  <c r="AE183" i="6"/>
  <c r="AU181" i="6"/>
  <c r="AU183" i="6"/>
  <c r="BK181" i="6"/>
  <c r="BK183" i="6" s="1"/>
  <c r="AY20" i="60"/>
  <c r="BA102" i="60"/>
  <c r="BB517" i="6"/>
  <c r="AX340" i="97"/>
  <c r="AY517" i="6"/>
  <c r="AU340" i="97"/>
  <c r="AV517" i="6"/>
  <c r="AR340" i="97" s="1"/>
  <c r="Y517" i="6"/>
  <c r="U340" i="97"/>
  <c r="V517" i="6"/>
  <c r="R340" i="97"/>
  <c r="AI484" i="6"/>
  <c r="AE307" i="97"/>
  <c r="AA484" i="6"/>
  <c r="W307" i="97" s="1"/>
  <c r="BF412" i="6"/>
  <c r="BB235" i="97"/>
  <c r="BC412" i="6"/>
  <c r="BC414" i="6"/>
  <c r="AC432" i="6"/>
  <c r="Y255" i="97"/>
  <c r="R347" i="6"/>
  <c r="R349" i="6" s="1"/>
  <c r="K412" i="6"/>
  <c r="G235" i="97"/>
  <c r="AM347" i="6"/>
  <c r="AM349" i="6"/>
  <c r="AE347" i="6"/>
  <c r="AE349" i="6"/>
  <c r="W347" i="6"/>
  <c r="W349" i="6" s="1"/>
  <c r="W351" i="6" s="1"/>
  <c r="O347" i="6"/>
  <c r="O349" i="6"/>
  <c r="K151" i="91"/>
  <c r="K153" i="91" s="1"/>
  <c r="G347" i="6"/>
  <c r="G349" i="6"/>
  <c r="G351" i="6" s="1"/>
  <c r="L181" i="6"/>
  <c r="L183" i="6"/>
  <c r="AQ102" i="60"/>
  <c r="T172" i="6"/>
  <c r="T174" i="6" s="1"/>
  <c r="AJ172" i="6"/>
  <c r="AJ174" i="6"/>
  <c r="AZ172" i="6"/>
  <c r="AZ174" i="6" s="1"/>
  <c r="AG181" i="6"/>
  <c r="AG183" i="6"/>
  <c r="AW181" i="6"/>
  <c r="AW183" i="6" s="1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 s="1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BB317" i="6"/>
  <c r="AX127" i="91" s="1"/>
  <c r="AR317" i="6"/>
  <c r="AN127" i="91" s="1"/>
  <c r="AY317" i="6"/>
  <c r="AU127" i="91" s="1"/>
  <c r="BL317" i="6"/>
  <c r="BH127" i="91"/>
  <c r="T317" i="6"/>
  <c r="P127" i="91" s="1"/>
  <c r="AA317" i="6"/>
  <c r="W127" i="91"/>
  <c r="U317" i="6"/>
  <c r="Q127" i="91" s="1"/>
  <c r="AB317" i="6"/>
  <c r="X127" i="91"/>
  <c r="AI317" i="6"/>
  <c r="AE127" i="91" s="1"/>
  <c r="AO317" i="6"/>
  <c r="AK127" i="91"/>
  <c r="BJ317" i="6"/>
  <c r="AU353" i="6"/>
  <c r="AV353" i="6"/>
  <c r="BH353" i="6"/>
  <c r="S353" i="6"/>
  <c r="O155" i="91" s="1"/>
  <c r="M353" i="6"/>
  <c r="AD353" i="6"/>
  <c r="Z155" i="91"/>
  <c r="AK353" i="6"/>
  <c r="AM353" i="6"/>
  <c r="L353" i="6"/>
  <c r="H155" i="91"/>
  <c r="AP353" i="6"/>
  <c r="BB353" i="6"/>
  <c r="AX155" i="91"/>
  <c r="AN353" i="6"/>
  <c r="AJ155" i="91" s="1"/>
  <c r="BC418" i="6"/>
  <c r="AY241" i="97"/>
  <c r="BJ418" i="6"/>
  <c r="BF241" i="97" s="1"/>
  <c r="J418" i="6"/>
  <c r="F241" i="97"/>
  <c r="M418" i="6"/>
  <c r="I241" i="97" s="1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 s="1"/>
  <c r="L520" i="6"/>
  <c r="L522" i="6" s="1"/>
  <c r="L524" i="6" s="1"/>
  <c r="H347" i="97" s="1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A432" i="6"/>
  <c r="W255" i="97" s="1"/>
  <c r="W253" i="97"/>
  <c r="AU289" i="97"/>
  <c r="U111" i="91"/>
  <c r="U17" i="92" s="1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 s="1"/>
  <c r="X77" i="6"/>
  <c r="U104" i="60" s="1"/>
  <c r="AV347" i="6"/>
  <c r="AV349" i="6"/>
  <c r="W255" i="6"/>
  <c r="X255" i="6"/>
  <c r="X257" i="6" s="1"/>
  <c r="X259" i="6" s="1"/>
  <c r="N255" i="6"/>
  <c r="N257" i="6"/>
  <c r="N259" i="6" s="1"/>
  <c r="G255" i="6"/>
  <c r="BH255" i="6"/>
  <c r="BH257" i="6" s="1"/>
  <c r="BH259" i="6" s="1"/>
  <c r="BD255" i="6"/>
  <c r="BD257" i="6"/>
  <c r="BD259" i="6" s="1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 s="1"/>
  <c r="O177" i="60"/>
  <c r="BM432" i="6"/>
  <c r="I511" i="6"/>
  <c r="I513" i="6" s="1"/>
  <c r="I515" i="6" s="1"/>
  <c r="E338" i="97" s="1"/>
  <c r="V243" i="6"/>
  <c r="AJ199" i="6"/>
  <c r="AJ201" i="6"/>
  <c r="AJ203" i="6"/>
  <c r="AB199" i="6"/>
  <c r="AB201" i="6" s="1"/>
  <c r="T199" i="6"/>
  <c r="T201" i="6" s="1"/>
  <c r="T203" i="6"/>
  <c r="BH178" i="6"/>
  <c r="T178" i="6"/>
  <c r="L178" i="6"/>
  <c r="G199" i="6"/>
  <c r="G201" i="6" s="1"/>
  <c r="M513" i="6"/>
  <c r="BA199" i="6"/>
  <c r="BA201" i="6" s="1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 s="1"/>
  <c r="AD511" i="6"/>
  <c r="V511" i="6"/>
  <c r="S511" i="6"/>
  <c r="AC481" i="6"/>
  <c r="Y304" i="97"/>
  <c r="BF409" i="6"/>
  <c r="BB232" i="97" s="1"/>
  <c r="AL145" i="6"/>
  <c r="V145" i="6"/>
  <c r="AI144" i="6"/>
  <c r="AI559" i="6" s="1"/>
  <c r="AI560" i="6" s="1"/>
  <c r="N89" i="68"/>
  <c r="P264" i="6"/>
  <c r="P266" i="6"/>
  <c r="P268" i="6" s="1"/>
  <c r="H511" i="6"/>
  <c r="H513" i="6" s="1"/>
  <c r="AC243" i="6"/>
  <c r="U243" i="6"/>
  <c r="AI199" i="6"/>
  <c r="AI201" i="6"/>
  <c r="AI203" i="6"/>
  <c r="AA199" i="6"/>
  <c r="AA201" i="6" s="1"/>
  <c r="BG178" i="6"/>
  <c r="AY178" i="6"/>
  <c r="K178" i="6"/>
  <c r="AK165" i="91"/>
  <c r="BF199" i="6"/>
  <c r="BF201" i="6"/>
  <c r="BJ243" i="6"/>
  <c r="BD468" i="6"/>
  <c r="AZ291" i="97"/>
  <c r="V370" i="6"/>
  <c r="BF110" i="91"/>
  <c r="BF16" i="92" s="1"/>
  <c r="AH163" i="6"/>
  <c r="AH165" i="6" s="1"/>
  <c r="AF432" i="6"/>
  <c r="AF434" i="6" s="1"/>
  <c r="AB257" i="97" s="1"/>
  <c r="BK511" i="6"/>
  <c r="BG334" i="97"/>
  <c r="BC511" i="6"/>
  <c r="AY334" i="97"/>
  <c r="AZ511" i="6"/>
  <c r="AZ513" i="6" s="1"/>
  <c r="AL511" i="6"/>
  <c r="AA511" i="6"/>
  <c r="P511" i="6"/>
  <c r="BN481" i="6"/>
  <c r="BJ304" i="97" s="1"/>
  <c r="AX481" i="6"/>
  <c r="AT304" i="97"/>
  <c r="Z481" i="6"/>
  <c r="V304" i="97"/>
  <c r="BI409" i="6"/>
  <c r="BE232" i="97"/>
  <c r="V264" i="6"/>
  <c r="V266" i="6" s="1"/>
  <c r="V268" i="6" s="1"/>
  <c r="BH511" i="6"/>
  <c r="BD334" i="97" s="1"/>
  <c r="AT511" i="6"/>
  <c r="AP334" i="97" s="1"/>
  <c r="AI511" i="6"/>
  <c r="AF511" i="6"/>
  <c r="X511" i="6"/>
  <c r="AL481" i="6"/>
  <c r="AH304" i="97" s="1"/>
  <c r="J481" i="6"/>
  <c r="F304" i="97" s="1"/>
  <c r="AJ49" i="6"/>
  <c r="BM27" i="6"/>
  <c r="BJ22" i="60"/>
  <c r="BM511" i="6"/>
  <c r="BE511" i="6"/>
  <c r="BE513" i="6"/>
  <c r="BA336" i="97" s="1"/>
  <c r="AQ511" i="6"/>
  <c r="AN511" i="6"/>
  <c r="AC511" i="6"/>
  <c r="Y334" i="97"/>
  <c r="U511" i="6"/>
  <c r="R511" i="6"/>
  <c r="N334" i="97"/>
  <c r="AZ481" i="6"/>
  <c r="AV304" i="97" s="1"/>
  <c r="AE481" i="6"/>
  <c r="AA304" i="97"/>
  <c r="S481" i="6"/>
  <c r="O304" i="97"/>
  <c r="AR445" i="6"/>
  <c r="O199" i="6"/>
  <c r="O201" i="6"/>
  <c r="O203" i="6" s="1"/>
  <c r="AP243" i="6"/>
  <c r="AV511" i="6"/>
  <c r="AQ481" i="6"/>
  <c r="AM304" i="97"/>
  <c r="AH481" i="6"/>
  <c r="AD304" i="97"/>
  <c r="L481" i="6"/>
  <c r="H304" i="97" s="1"/>
  <c r="Z243" i="6"/>
  <c r="AN199" i="6"/>
  <c r="AN201" i="6"/>
  <c r="AF199" i="6"/>
  <c r="AF201" i="6" s="1"/>
  <c r="AF203" i="6" s="1"/>
  <c r="X199" i="6"/>
  <c r="X201" i="6" s="1"/>
  <c r="X203" i="6" s="1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 s="1"/>
  <c r="Y243" i="6"/>
  <c r="AM199" i="6"/>
  <c r="AM201" i="6" s="1"/>
  <c r="AM203" i="6" s="1"/>
  <c r="AE199" i="6"/>
  <c r="AE201" i="6" s="1"/>
  <c r="W199" i="6"/>
  <c r="W201" i="6" s="1"/>
  <c r="W203" i="6"/>
  <c r="BK178" i="6"/>
  <c r="W178" i="6"/>
  <c r="BH289" i="97"/>
  <c r="AX110" i="91"/>
  <c r="AX16" i="92"/>
  <c r="J163" i="6"/>
  <c r="J165" i="6" s="1"/>
  <c r="J208" i="6"/>
  <c r="BG511" i="6"/>
  <c r="BC334" i="97" s="1"/>
  <c r="AS511" i="6"/>
  <c r="AH511" i="6"/>
  <c r="AE511" i="6"/>
  <c r="W511" i="6"/>
  <c r="W513" i="6" s="1"/>
  <c r="BB481" i="6"/>
  <c r="AX304" i="97"/>
  <c r="G12" i="68"/>
  <c r="J11" i="68"/>
  <c r="AM169" i="6"/>
  <c r="AY169" i="6"/>
  <c r="Z169" i="6"/>
  <c r="AP169" i="6"/>
  <c r="BF169" i="6"/>
  <c r="BD302" i="6"/>
  <c r="BD304" i="6"/>
  <c r="AZ116" i="91" s="1"/>
  <c r="O302" i="6"/>
  <c r="O304" i="6"/>
  <c r="K116" i="91" s="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 s="1"/>
  <c r="I264" i="97" s="1"/>
  <c r="K439" i="6"/>
  <c r="BG439" i="6"/>
  <c r="H475" i="6"/>
  <c r="H477" i="6" s="1"/>
  <c r="D300" i="97"/>
  <c r="I475" i="6"/>
  <c r="AN475" i="6"/>
  <c r="AJ298" i="97" s="1"/>
  <c r="BO475" i="6"/>
  <c r="BO477" i="6" s="1"/>
  <c r="BO479" i="6" s="1"/>
  <c r="BK302" i="97" s="1"/>
  <c r="AR475" i="6"/>
  <c r="AD475" i="6"/>
  <c r="AA475" i="6"/>
  <c r="V475" i="6"/>
  <c r="J508" i="6"/>
  <c r="F331" i="97"/>
  <c r="L508" i="6"/>
  <c r="H331" i="97" s="1"/>
  <c r="AL508" i="6"/>
  <c r="AH331" i="97"/>
  <c r="AO508" i="6"/>
  <c r="AK331" i="97"/>
  <c r="BO508" i="6"/>
  <c r="BK331" i="97" s="1"/>
  <c r="I508" i="6"/>
  <c r="E331" i="97" s="1"/>
  <c r="AR508" i="6"/>
  <c r="AN331" i="97"/>
  <c r="AU508" i="6"/>
  <c r="AQ331" i="97" s="1"/>
  <c r="AX508" i="6"/>
  <c r="AT331" i="97"/>
  <c r="AC508" i="6"/>
  <c r="Y331" i="97" s="1"/>
  <c r="AJ508" i="6"/>
  <c r="AF331" i="97" s="1"/>
  <c r="AM508" i="6"/>
  <c r="AI331" i="97"/>
  <c r="AP508" i="6"/>
  <c r="AL331" i="97" s="1"/>
  <c r="Q508" i="6"/>
  <c r="M331" i="97" s="1"/>
  <c r="T508" i="6"/>
  <c r="P331" i="97"/>
  <c r="W508" i="6"/>
  <c r="S331" i="97"/>
  <c r="Z508" i="6"/>
  <c r="V331" i="97"/>
  <c r="AG508" i="6"/>
  <c r="AC331" i="97" s="1"/>
  <c r="BF508" i="6"/>
  <c r="BB331" i="97" s="1"/>
  <c r="BC508" i="6"/>
  <c r="AY331" i="97" s="1"/>
  <c r="BM508" i="6"/>
  <c r="BI331" i="97"/>
  <c r="H508" i="6"/>
  <c r="D331" i="97" s="1"/>
  <c r="AQ508" i="6"/>
  <c r="AM331" i="97"/>
  <c r="AT508" i="6"/>
  <c r="AP331" i="97"/>
  <c r="AW508" i="6"/>
  <c r="AS331" i="97"/>
  <c r="AZ508" i="6"/>
  <c r="AV331" i="97" s="1"/>
  <c r="BJ508" i="6"/>
  <c r="BF331" i="97" s="1"/>
  <c r="J169" i="6"/>
  <c r="BD513" i="6"/>
  <c r="AZ336" i="97"/>
  <c r="O508" i="6"/>
  <c r="K331" i="97"/>
  <c r="P475" i="6"/>
  <c r="R508" i="6"/>
  <c r="N331" i="97" s="1"/>
  <c r="U508" i="6"/>
  <c r="Q331" i="97" s="1"/>
  <c r="K253" i="97"/>
  <c r="O432" i="6"/>
  <c r="K255" i="97"/>
  <c r="H253" i="97"/>
  <c r="L432" i="6"/>
  <c r="X508" i="6"/>
  <c r="T331" i="97" s="1"/>
  <c r="AS27" i="6"/>
  <c r="AN16" i="12"/>
  <c r="AP21" i="60"/>
  <c r="O338" i="6"/>
  <c r="O340" i="6" s="1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 s="1"/>
  <c r="AE18" i="92" s="1"/>
  <c r="AE27" i="92" s="1"/>
  <c r="AY289" i="97"/>
  <c r="BO427" i="6"/>
  <c r="BK250" i="97"/>
  <c r="BG427" i="6"/>
  <c r="BC250" i="97" s="1"/>
  <c r="AY427" i="6"/>
  <c r="AU250" i="97"/>
  <c r="AQ427" i="6"/>
  <c r="AM250" i="97"/>
  <c r="AI427" i="6"/>
  <c r="AE250" i="97"/>
  <c r="AA427" i="6"/>
  <c r="W250" i="97" s="1"/>
  <c r="S427" i="6"/>
  <c r="O250" i="97"/>
  <c r="K427" i="6"/>
  <c r="O49" i="6"/>
  <c r="BN391" i="6"/>
  <c r="BJ214" i="97"/>
  <c r="P391" i="6"/>
  <c r="L214" i="97" s="1"/>
  <c r="R20" i="60"/>
  <c r="AD58" i="60"/>
  <c r="BL59" i="60"/>
  <c r="AB110" i="91"/>
  <c r="AB16" i="92"/>
  <c r="AS102" i="60"/>
  <c r="AF103" i="60"/>
  <c r="BE111" i="91"/>
  <c r="BE17" i="92" s="1"/>
  <c r="BL427" i="6"/>
  <c r="BH250" i="97" s="1"/>
  <c r="BD427" i="6"/>
  <c r="AZ250" i="97"/>
  <c r="AV427" i="6"/>
  <c r="AR250" i="97" s="1"/>
  <c r="AN427" i="6"/>
  <c r="AJ250" i="97" s="1"/>
  <c r="AF427" i="6"/>
  <c r="AB250" i="97" s="1"/>
  <c r="X427" i="6"/>
  <c r="T250" i="97"/>
  <c r="P427" i="6"/>
  <c r="L250" i="97"/>
  <c r="H427" i="6"/>
  <c r="AZ391" i="6"/>
  <c r="AV214" i="97"/>
  <c r="AS391" i="6"/>
  <c r="AO214" i="97"/>
  <c r="R391" i="6"/>
  <c r="N214" i="97" s="1"/>
  <c r="E325" i="97"/>
  <c r="AC102" i="60"/>
  <c r="BI427" i="6"/>
  <c r="BE250" i="97"/>
  <c r="BA427" i="6"/>
  <c r="AW250" i="97"/>
  <c r="AS427" i="6"/>
  <c r="AO250" i="97" s="1"/>
  <c r="AK427" i="6"/>
  <c r="AG250" i="97" s="1"/>
  <c r="AC427" i="6"/>
  <c r="Y250" i="97"/>
  <c r="U427" i="6"/>
  <c r="Q250" i="97"/>
  <c r="M427" i="6"/>
  <c r="I250" i="97" s="1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 s="1"/>
  <c r="AZ427" i="6"/>
  <c r="AV250" i="97"/>
  <c r="AR427" i="6"/>
  <c r="AN250" i="97"/>
  <c r="AJ427" i="6"/>
  <c r="AF250" i="97"/>
  <c r="AB427" i="6"/>
  <c r="X250" i="97" s="1"/>
  <c r="T427" i="6"/>
  <c r="P250" i="97" s="1"/>
  <c r="L427" i="6"/>
  <c r="H250" i="97"/>
  <c r="BH391" i="6"/>
  <c r="BD214" i="97"/>
  <c r="AH391" i="6"/>
  <c r="AD214" i="97" s="1"/>
  <c r="AM326" i="6"/>
  <c r="AI134" i="91"/>
  <c r="BE261" i="6"/>
  <c r="C197" i="97"/>
  <c r="BM287" i="6"/>
  <c r="BM427" i="6"/>
  <c r="BI250" i="97"/>
  <c r="BE427" i="6"/>
  <c r="BA250" i="97"/>
  <c r="AW427" i="6"/>
  <c r="AS250" i="97" s="1"/>
  <c r="AO427" i="6"/>
  <c r="AK250" i="97" s="1"/>
  <c r="AG427" i="6"/>
  <c r="AC250" i="97"/>
  <c r="Y427" i="6"/>
  <c r="U250" i="97"/>
  <c r="Q427" i="6"/>
  <c r="M250" i="97" s="1"/>
  <c r="I427" i="6"/>
  <c r="E250" i="97" s="1"/>
  <c r="BM49" i="6"/>
  <c r="BE49" i="6"/>
  <c r="AG49" i="6"/>
  <c r="BJ391" i="6"/>
  <c r="BF214" i="97" s="1"/>
  <c r="AJ391" i="6"/>
  <c r="AF214" i="97"/>
  <c r="BH385" i="6"/>
  <c r="AT326" i="6"/>
  <c r="AP134" i="91"/>
  <c r="N338" i="6"/>
  <c r="Q302" i="6"/>
  <c r="Q304" i="6" s="1"/>
  <c r="M116" i="91" s="1"/>
  <c r="M338" i="6"/>
  <c r="M340" i="6" s="1"/>
  <c r="I144" i="91" s="1"/>
  <c r="S302" i="6"/>
  <c r="L338" i="6"/>
  <c r="BJ320" i="6"/>
  <c r="BJ322" i="6" s="1"/>
  <c r="BF130" i="91" s="1"/>
  <c r="Y25" i="29"/>
  <c r="V102" i="60"/>
  <c r="AV144" i="6"/>
  <c r="AV559" i="6" s="1"/>
  <c r="AO338" i="6"/>
  <c r="AO340" i="6" s="1"/>
  <c r="AK144" i="91" s="1"/>
  <c r="BG338" i="6"/>
  <c r="BG340" i="6"/>
  <c r="BC144" i="91"/>
  <c r="R338" i="6"/>
  <c r="J338" i="6"/>
  <c r="T302" i="6"/>
  <c r="T304" i="6" s="1"/>
  <c r="P116" i="91" s="1"/>
  <c r="I302" i="6"/>
  <c r="I304" i="6"/>
  <c r="E116" i="91"/>
  <c r="AW77" i="6"/>
  <c r="BI338" i="6"/>
  <c r="BI340" i="6"/>
  <c r="BE144" i="91" s="1"/>
  <c r="Q338" i="6"/>
  <c r="Q340" i="6" s="1"/>
  <c r="M144" i="91" s="1"/>
  <c r="G338" i="6"/>
  <c r="G340" i="6" s="1"/>
  <c r="K302" i="6"/>
  <c r="AY77" i="6"/>
  <c r="AT18" i="12" s="1"/>
  <c r="P338" i="6"/>
  <c r="P340" i="6" s="1"/>
  <c r="L144" i="91" s="1"/>
  <c r="M302" i="6"/>
  <c r="M304" i="6"/>
  <c r="I116" i="91" s="1"/>
  <c r="BF302" i="6"/>
  <c r="BF304" i="6" s="1"/>
  <c r="BB116" i="91" s="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 s="1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BA17" i="29"/>
  <c r="F176" i="60"/>
  <c r="AT198" i="97"/>
  <c r="T203" i="97"/>
  <c r="X203" i="97"/>
  <c r="M135" i="6"/>
  <c r="H202" i="97"/>
  <c r="J176" i="60"/>
  <c r="AA201" i="97"/>
  <c r="AB135" i="6"/>
  <c r="W15" i="71" s="1"/>
  <c r="P176" i="60"/>
  <c r="Z203" i="97"/>
  <c r="G197" i="97"/>
  <c r="AJ543" i="6"/>
  <c r="AF366" i="97"/>
  <c r="G201" i="97"/>
  <c r="I197" i="97"/>
  <c r="AQ144" i="6"/>
  <c r="AF135" i="6"/>
  <c r="AA19" i="12" s="1"/>
  <c r="AM202" i="97"/>
  <c r="AF197" i="97"/>
  <c r="AR203" i="97"/>
  <c r="AC201" i="97"/>
  <c r="E197" i="97"/>
  <c r="G253" i="97"/>
  <c r="U135" i="6"/>
  <c r="BN543" i="6"/>
  <c r="BJ366" i="97" s="1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 s="1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 s="1"/>
  <c r="AV197" i="97"/>
  <c r="BE146" i="6"/>
  <c r="AJ198" i="97"/>
  <c r="BC203" i="97"/>
  <c r="J202" i="97"/>
  <c r="L201" i="97"/>
  <c r="AC135" i="6"/>
  <c r="X19" i="12" s="1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 s="1"/>
  <c r="W560" i="6" s="1"/>
  <c r="BB197" i="97"/>
  <c r="BB135" i="6"/>
  <c r="AX199" i="97" s="1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 s="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 s="1"/>
  <c r="AL560" i="6" s="1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W18" i="92" s="1"/>
  <c r="W27" i="92" s="1"/>
  <c r="G111" i="91"/>
  <c r="G17" i="92"/>
  <c r="O111" i="91"/>
  <c r="P103" i="60"/>
  <c r="L110" i="91"/>
  <c r="L16" i="92" s="1"/>
  <c r="J7" i="29"/>
  <c r="Q146" i="6"/>
  <c r="M102" i="60"/>
  <c r="H370" i="6"/>
  <c r="D110" i="91"/>
  <c r="D16" i="92"/>
  <c r="P370" i="6"/>
  <c r="BO255" i="6"/>
  <c r="BE255" i="6"/>
  <c r="BE257" i="6"/>
  <c r="AZ255" i="6"/>
  <c r="AZ257" i="6" s="1"/>
  <c r="AZ259" i="6" s="1"/>
  <c r="T255" i="6"/>
  <c r="T257" i="6"/>
  <c r="BF255" i="6"/>
  <c r="BF257" i="6"/>
  <c r="BF259" i="6"/>
  <c r="AQ255" i="6"/>
  <c r="AQ257" i="6" s="1"/>
  <c r="AV255" i="6"/>
  <c r="AV257" i="6" s="1"/>
  <c r="AV259" i="6" s="1"/>
  <c r="P255" i="6"/>
  <c r="P257" i="6"/>
  <c r="P259" i="6"/>
  <c r="M255" i="6"/>
  <c r="S255" i="6"/>
  <c r="S257" i="6"/>
  <c r="AW255" i="6"/>
  <c r="AW257" i="6"/>
  <c r="AW259" i="6" s="1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 s="1"/>
  <c r="Y259" i="6" s="1"/>
  <c r="AN255" i="6"/>
  <c r="AN257" i="6"/>
  <c r="AN259" i="6"/>
  <c r="AO255" i="6"/>
  <c r="AO257" i="6" s="1"/>
  <c r="AO259" i="6" s="1"/>
  <c r="AT255" i="6"/>
  <c r="AT257" i="6"/>
  <c r="AT259" i="6" s="1"/>
  <c r="Z255" i="6"/>
  <c r="Z257" i="6"/>
  <c r="Z259" i="6"/>
  <c r="K255" i="6"/>
  <c r="AJ255" i="6"/>
  <c r="AJ257" i="6" s="1"/>
  <c r="AK255" i="6"/>
  <c r="Q255" i="6"/>
  <c r="Q257" i="6"/>
  <c r="Q259" i="6"/>
  <c r="BL255" i="6"/>
  <c r="BL257" i="6"/>
  <c r="BL259" i="6"/>
  <c r="AF255" i="6"/>
  <c r="AF257" i="6"/>
  <c r="AF259" i="6" s="1"/>
  <c r="AP432" i="6"/>
  <c r="AL253" i="97"/>
  <c r="AK432" i="6"/>
  <c r="AC165" i="91"/>
  <c r="AP102" i="60"/>
  <c r="BC504" i="6"/>
  <c r="AY327" i="97"/>
  <c r="AR198" i="97"/>
  <c r="AV135" i="6"/>
  <c r="BL144" i="6"/>
  <c r="V77" i="6"/>
  <c r="Q14" i="71" s="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 s="1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 s="1"/>
  <c r="BF33" i="29" s="1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 s="1"/>
  <c r="Y176" i="60"/>
  <c r="X543" i="6"/>
  <c r="T366" i="97"/>
  <c r="U176" i="60"/>
  <c r="P289" i="97"/>
  <c r="T468" i="6"/>
  <c r="P291" i="97" s="1"/>
  <c r="BH111" i="91"/>
  <c r="BH17" i="92" s="1"/>
  <c r="BL77" i="6"/>
  <c r="BG18" i="12" s="1"/>
  <c r="BG20" i="12" s="1"/>
  <c r="AK103" i="60"/>
  <c r="AJ111" i="91"/>
  <c r="AJ17" i="92" s="1"/>
  <c r="J21" i="60"/>
  <c r="M27" i="6"/>
  <c r="Q222" i="6"/>
  <c r="Q27" i="6"/>
  <c r="L12" i="71" s="1"/>
  <c r="L230" i="6"/>
  <c r="I27" i="6"/>
  <c r="BF17" i="29"/>
  <c r="BF202" i="97"/>
  <c r="AV17" i="29"/>
  <c r="AV202" i="97"/>
  <c r="AW543" i="6"/>
  <c r="AS366" i="97" s="1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 s="1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 s="1"/>
  <c r="BI103" i="60"/>
  <c r="R102" i="60"/>
  <c r="AZ203" i="97"/>
  <c r="V144" i="6"/>
  <c r="V559" i="6" s="1"/>
  <c r="V560" i="6" s="1"/>
  <c r="Q6" i="71" s="1"/>
  <c r="U165" i="91"/>
  <c r="AD103" i="60"/>
  <c r="BM144" i="6"/>
  <c r="BM559" i="6" s="1"/>
  <c r="U49" i="6"/>
  <c r="M111" i="91"/>
  <c r="M17" i="92" s="1"/>
  <c r="M18" i="92" s="1"/>
  <c r="M27" i="92" s="1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 s="1"/>
  <c r="AR253" i="97"/>
  <c r="AP58" i="60"/>
  <c r="BJ203" i="97"/>
  <c r="AC176" i="60"/>
  <c r="BI176" i="60"/>
  <c r="E61" i="9"/>
  <c r="AT20" i="60"/>
  <c r="BI475" i="6"/>
  <c r="N475" i="6"/>
  <c r="V445" i="6"/>
  <c r="AZ302" i="6"/>
  <c r="AZ304" i="6" s="1"/>
  <c r="AV116" i="91" s="1"/>
  <c r="AI302" i="6"/>
  <c r="BH302" i="6"/>
  <c r="BH304" i="6" s="1"/>
  <c r="BD116" i="91" s="1"/>
  <c r="N302" i="6"/>
  <c r="N304" i="6"/>
  <c r="J116" i="91" s="1"/>
  <c r="AK302" i="6"/>
  <c r="AK304" i="6" s="1"/>
  <c r="AG116" i="91" s="1"/>
  <c r="U338" i="6"/>
  <c r="U340" i="6"/>
  <c r="Q144" i="91"/>
  <c r="AC338" i="6"/>
  <c r="AC340" i="6"/>
  <c r="BA338" i="6"/>
  <c r="BA340" i="6" s="1"/>
  <c r="AW144" i="91" s="1"/>
  <c r="AA338" i="6"/>
  <c r="AY338" i="6"/>
  <c r="AY340" i="6"/>
  <c r="AU144" i="91"/>
  <c r="BO338" i="6"/>
  <c r="Y338" i="6"/>
  <c r="Y340" i="6" s="1"/>
  <c r="U144" i="91" s="1"/>
  <c r="AW338" i="6"/>
  <c r="AW340" i="6"/>
  <c r="AS144" i="91"/>
  <c r="BM338" i="6"/>
  <c r="BM340" i="6" s="1"/>
  <c r="BI144" i="91" s="1"/>
  <c r="AM338" i="6"/>
  <c r="AM340" i="6" s="1"/>
  <c r="AI144" i="91" s="1"/>
  <c r="BC338" i="6"/>
  <c r="BC340" i="6"/>
  <c r="AY144" i="91"/>
  <c r="AA439" i="6"/>
  <c r="W262" i="97"/>
  <c r="I439" i="6"/>
  <c r="AC439" i="6"/>
  <c r="Y262" i="97" s="1"/>
  <c r="Y475" i="6"/>
  <c r="U298" i="97" s="1"/>
  <c r="AY475" i="6"/>
  <c r="AU298" i="97"/>
  <c r="BK475" i="6"/>
  <c r="BG298" i="97"/>
  <c r="BJ271" i="97"/>
  <c r="M475" i="6"/>
  <c r="M477" i="6"/>
  <c r="M479" i="6" s="1"/>
  <c r="I302" i="97" s="1"/>
  <c r="R475" i="6"/>
  <c r="W475" i="6"/>
  <c r="AH475" i="6"/>
  <c r="O475" i="6"/>
  <c r="O477" i="6"/>
  <c r="T475" i="6"/>
  <c r="AJ475" i="6"/>
  <c r="AP475" i="6"/>
  <c r="AP477" i="6"/>
  <c r="AP479" i="6" s="1"/>
  <c r="AL302" i="97" s="1"/>
  <c r="AV475" i="6"/>
  <c r="AV477" i="6"/>
  <c r="AR300" i="97"/>
  <c r="X409" i="6"/>
  <c r="T232" i="97" s="1"/>
  <c r="AW409" i="6"/>
  <c r="AS232" i="97" s="1"/>
  <c r="BN409" i="6"/>
  <c r="BJ232" i="97" s="1"/>
  <c r="U409" i="6"/>
  <c r="Q232" i="97"/>
  <c r="AT409" i="6"/>
  <c r="AP232" i="97" s="1"/>
  <c r="BK409" i="6"/>
  <c r="BG232" i="97" s="1"/>
  <c r="R409" i="6"/>
  <c r="N232" i="97" s="1"/>
  <c r="AF409" i="6"/>
  <c r="AB232" i="97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/>
  <c r="AD481" i="6"/>
  <c r="Z304" i="97"/>
  <c r="AI481" i="6"/>
  <c r="AE304" i="97" s="1"/>
  <c r="K481" i="6"/>
  <c r="G304" i="97" s="1"/>
  <c r="W481" i="6"/>
  <c r="S304" i="97"/>
  <c r="AB481" i="6"/>
  <c r="X304" i="97" s="1"/>
  <c r="AN481" i="6"/>
  <c r="AJ304" i="97" s="1"/>
  <c r="AU481" i="6"/>
  <c r="AQ304" i="97" s="1"/>
  <c r="AW481" i="6"/>
  <c r="AS304" i="97"/>
  <c r="AY481" i="6"/>
  <c r="AU304" i="97" s="1"/>
  <c r="BA481" i="6"/>
  <c r="AW304" i="97" s="1"/>
  <c r="BC481" i="6"/>
  <c r="AY304" i="97" s="1"/>
  <c r="BE481" i="6"/>
  <c r="BA304" i="97"/>
  <c r="BG481" i="6"/>
  <c r="BC304" i="97" s="1"/>
  <c r="BI481" i="6"/>
  <c r="BE304" i="97" s="1"/>
  <c r="BK481" i="6"/>
  <c r="BG304" i="97" s="1"/>
  <c r="BM481" i="6"/>
  <c r="BI304" i="97"/>
  <c r="BO481" i="6"/>
  <c r="BK304" i="97"/>
  <c r="H481" i="6"/>
  <c r="D304" i="97" s="1"/>
  <c r="O481" i="6"/>
  <c r="K304" i="97" s="1"/>
  <c r="BK338" i="6"/>
  <c r="BK340" i="6"/>
  <c r="BG144" i="91"/>
  <c r="W338" i="6"/>
  <c r="W340" i="6" s="1"/>
  <c r="AT347" i="6"/>
  <c r="AT349" i="6"/>
  <c r="AT351" i="6" s="1"/>
  <c r="BD347" i="6"/>
  <c r="BD349" i="6"/>
  <c r="BD351" i="6" s="1"/>
  <c r="BG347" i="6"/>
  <c r="BG349" i="6" s="1"/>
  <c r="AS347" i="6"/>
  <c r="AS349" i="6" s="1"/>
  <c r="BF347" i="6"/>
  <c r="BF349" i="6"/>
  <c r="BB151" i="91"/>
  <c r="BI347" i="6"/>
  <c r="BI349" i="6" s="1"/>
  <c r="N412" i="6"/>
  <c r="J235" i="97" s="1"/>
  <c r="P412" i="6"/>
  <c r="P414" i="6" s="1"/>
  <c r="L237" i="97" s="1"/>
  <c r="X412" i="6"/>
  <c r="AF412" i="6"/>
  <c r="AB235" i="97"/>
  <c r="AN412" i="6"/>
  <c r="AV412" i="6"/>
  <c r="BD412" i="6"/>
  <c r="BD414" i="6" s="1"/>
  <c r="AZ237" i="97" s="1"/>
  <c r="BL412" i="6"/>
  <c r="S412" i="6"/>
  <c r="O235" i="97" s="1"/>
  <c r="AA412" i="6"/>
  <c r="W235" i="97" s="1"/>
  <c r="AI412" i="6"/>
  <c r="AQ412" i="6"/>
  <c r="AM235" i="97"/>
  <c r="AY412" i="6"/>
  <c r="BG412" i="6"/>
  <c r="BC235" i="97" s="1"/>
  <c r="BO412" i="6"/>
  <c r="V412" i="6"/>
  <c r="R235" i="97" s="1"/>
  <c r="AD412" i="6"/>
  <c r="AL412" i="6"/>
  <c r="AT412" i="6"/>
  <c r="AP235" i="97" s="1"/>
  <c r="BB412" i="6"/>
  <c r="AX235" i="97"/>
  <c r="BJ412" i="6"/>
  <c r="BF235" i="97" s="1"/>
  <c r="U412" i="6"/>
  <c r="AC412" i="6"/>
  <c r="AC414" i="6"/>
  <c r="AK412" i="6"/>
  <c r="AG235" i="97" s="1"/>
  <c r="AS412" i="6"/>
  <c r="AS414" i="6"/>
  <c r="BA412" i="6"/>
  <c r="BA414" i="6" s="1"/>
  <c r="BA416" i="6" s="1"/>
  <c r="AW239" i="97" s="1"/>
  <c r="BI412" i="6"/>
  <c r="H484" i="6"/>
  <c r="H486" i="6" s="1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 s="1"/>
  <c r="BN484" i="6"/>
  <c r="P302" i="6"/>
  <c r="P304" i="6" s="1"/>
  <c r="L116" i="91" s="1"/>
  <c r="BE418" i="6"/>
  <c r="BH418" i="6"/>
  <c r="BD241" i="97" s="1"/>
  <c r="BK418" i="6"/>
  <c r="BG241" i="97" s="1"/>
  <c r="Q418" i="6"/>
  <c r="M241" i="97" s="1"/>
  <c r="R230" i="6"/>
  <c r="BF481" i="6"/>
  <c r="BB304" i="97" s="1"/>
  <c r="T481" i="6"/>
  <c r="P304" i="97" s="1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 s="1"/>
  <c r="AH412" i="6"/>
  <c r="AE412" i="6"/>
  <c r="R412" i="6"/>
  <c r="O412" i="6"/>
  <c r="K235" i="97" s="1"/>
  <c r="O409" i="6"/>
  <c r="K232" i="97"/>
  <c r="BC403" i="6"/>
  <c r="AQ403" i="6"/>
  <c r="AQ338" i="6"/>
  <c r="AC302" i="6"/>
  <c r="AC304" i="6" s="1"/>
  <c r="Y116" i="91" s="1"/>
  <c r="AK135" i="6"/>
  <c r="AQ198" i="97"/>
  <c r="BO511" i="6"/>
  <c r="BB511" i="6"/>
  <c r="AW511" i="6"/>
  <c r="AO511" i="6"/>
  <c r="AG511" i="6"/>
  <c r="AG513" i="6" s="1"/>
  <c r="AG515" i="6" s="1"/>
  <c r="AC338" i="97"/>
  <c r="T511" i="6"/>
  <c r="T513" i="6"/>
  <c r="T515" i="6"/>
  <c r="P338" i="97" s="1"/>
  <c r="BN508" i="6"/>
  <c r="BJ331" i="97" s="1"/>
  <c r="BK508" i="6"/>
  <c r="BG331" i="97" s="1"/>
  <c r="BH508" i="6"/>
  <c r="BD331" i="97"/>
  <c r="AH508" i="6"/>
  <c r="AD331" i="97"/>
  <c r="AE508" i="6"/>
  <c r="AA331" i="97" s="1"/>
  <c r="AB508" i="6"/>
  <c r="X331" i="97"/>
  <c r="Y508" i="6"/>
  <c r="U331" i="97"/>
  <c r="BH481" i="6"/>
  <c r="BD304" i="97" s="1"/>
  <c r="AR481" i="6"/>
  <c r="AN304" i="97" s="1"/>
  <c r="N481" i="6"/>
  <c r="J304" i="97" s="1"/>
  <c r="BK439" i="6"/>
  <c r="AQ439" i="6"/>
  <c r="BD418" i="6"/>
  <c r="AT418" i="6"/>
  <c r="AP241" i="97" s="1"/>
  <c r="BA347" i="6"/>
  <c r="BA349" i="6"/>
  <c r="AX347" i="6"/>
  <c r="AX349" i="6"/>
  <c r="AS338" i="6"/>
  <c r="AS340" i="6"/>
  <c r="AO144" i="91" s="1"/>
  <c r="AR302" i="6"/>
  <c r="AR304" i="6" s="1"/>
  <c r="AN116" i="91"/>
  <c r="AM302" i="6"/>
  <c r="AM304" i="6" s="1"/>
  <c r="AJ202" i="97"/>
  <c r="AG197" i="97"/>
  <c r="AU135" i="6"/>
  <c r="AR178" i="60" s="1"/>
  <c r="BE508" i="6"/>
  <c r="BA331" i="97"/>
  <c r="BB508" i="6"/>
  <c r="AX331" i="97" s="1"/>
  <c r="AY508" i="6"/>
  <c r="AU331" i="97" s="1"/>
  <c r="P508" i="6"/>
  <c r="L331" i="97"/>
  <c r="M508" i="6"/>
  <c r="BJ481" i="6"/>
  <c r="BF304" i="97"/>
  <c r="AT481" i="6"/>
  <c r="AP304" i="97"/>
  <c r="AJ481" i="6"/>
  <c r="AF304" i="97"/>
  <c r="AG481" i="6"/>
  <c r="AC304" i="97" s="1"/>
  <c r="AA481" i="6"/>
  <c r="W304" i="97"/>
  <c r="V481" i="6"/>
  <c r="R304" i="97" s="1"/>
  <c r="AZ475" i="6"/>
  <c r="AF475" i="6"/>
  <c r="AB298" i="97"/>
  <c r="AC475" i="6"/>
  <c r="Q475" i="6"/>
  <c r="M298" i="97"/>
  <c r="K475" i="6"/>
  <c r="K477" i="6" s="1"/>
  <c r="BO445" i="6"/>
  <c r="S445" i="6"/>
  <c r="AS439" i="6"/>
  <c r="BO347" i="6"/>
  <c r="BO349" i="6"/>
  <c r="BL347" i="6"/>
  <c r="BL349" i="6"/>
  <c r="BL351" i="6" s="1"/>
  <c r="AU338" i="6"/>
  <c r="AU340" i="6" s="1"/>
  <c r="AQ144" i="91" s="1"/>
  <c r="AT302" i="6"/>
  <c r="AT304" i="6"/>
  <c r="AP116" i="91"/>
  <c r="AF146" i="6"/>
  <c r="BO27" i="6"/>
  <c r="BG27" i="6"/>
  <c r="BB12" i="71" s="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 s="1"/>
  <c r="M89" i="68"/>
  <c r="H13" i="68"/>
  <c r="AU187" i="6"/>
  <c r="N143" i="6"/>
  <c r="N558" i="6"/>
  <c r="K102" i="60"/>
  <c r="C110" i="91"/>
  <c r="C13" i="91" s="1"/>
  <c r="AM103" i="60"/>
  <c r="AE370" i="6"/>
  <c r="S110" i="91"/>
  <c r="S16" i="92" s="1"/>
  <c r="L102" i="60"/>
  <c r="AI110" i="91"/>
  <c r="AI16" i="92"/>
  <c r="K89" i="68"/>
  <c r="AW165" i="91"/>
  <c r="G145" i="6"/>
  <c r="G153" i="6" s="1"/>
  <c r="J144" i="6"/>
  <c r="J559" i="6" s="1"/>
  <c r="J560" i="6" s="1"/>
  <c r="Z144" i="6"/>
  <c r="AD111" i="91"/>
  <c r="AD17" i="92" s="1"/>
  <c r="BB111" i="91"/>
  <c r="BB17" i="92" s="1"/>
  <c r="AP77" i="6"/>
  <c r="AM104" i="60" s="1"/>
  <c r="F111" i="91"/>
  <c r="F17" i="92" s="1"/>
  <c r="F18" i="92" s="1"/>
  <c r="F27" i="92" s="1"/>
  <c r="F110" i="91"/>
  <c r="F16" i="92" s="1"/>
  <c r="V111" i="91"/>
  <c r="V17" i="92" s="1"/>
  <c r="V18" i="92" s="1"/>
  <c r="V27" i="92" s="1"/>
  <c r="AX144" i="6"/>
  <c r="AX559" i="6" s="1"/>
  <c r="AX560" i="6" s="1"/>
  <c r="AB16" i="29"/>
  <c r="AB18" i="29" s="1"/>
  <c r="AC19" i="29" s="1"/>
  <c r="AC37" i="29" s="1"/>
  <c r="AC38" i="29" s="1"/>
  <c r="AE8" i="30" s="1"/>
  <c r="AT111" i="91"/>
  <c r="AT17" i="92" s="1"/>
  <c r="R144" i="6"/>
  <c r="R559" i="6" s="1"/>
  <c r="N111" i="91"/>
  <c r="N17" i="92"/>
  <c r="BJ111" i="91"/>
  <c r="BJ17" i="92" s="1"/>
  <c r="AD77" i="6"/>
  <c r="BJ77" i="6"/>
  <c r="S103" i="60"/>
  <c r="N77" i="6"/>
  <c r="AT77" i="6"/>
  <c r="AT144" i="6"/>
  <c r="BB144" i="6"/>
  <c r="BB559" i="6" s="1"/>
  <c r="N144" i="6"/>
  <c r="P146" i="6"/>
  <c r="T102" i="60"/>
  <c r="AA110" i="91"/>
  <c r="AJ102" i="60"/>
  <c r="AU370" i="6"/>
  <c r="BB165" i="91"/>
  <c r="AB102" i="60"/>
  <c r="AT165" i="91"/>
  <c r="BK370" i="6"/>
  <c r="I7" i="29"/>
  <c r="I9" i="29" s="1"/>
  <c r="I33" i="29" s="1"/>
  <c r="U145" i="6"/>
  <c r="AQ110" i="91"/>
  <c r="AQ16" i="92"/>
  <c r="BC370" i="6"/>
  <c r="BG110" i="91"/>
  <c r="BG16" i="92" s="1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 s="1"/>
  <c r="BB146" i="6"/>
  <c r="BA146" i="6"/>
  <c r="AA49" i="6"/>
  <c r="BL287" i="6"/>
  <c r="BA58" i="60"/>
  <c r="BI58" i="60"/>
  <c r="AV49" i="6"/>
  <c r="P295" i="6"/>
  <c r="AH58" i="60"/>
  <c r="BI143" i="6"/>
  <c r="BI558" i="6" s="1"/>
  <c r="AR49" i="6"/>
  <c r="M143" i="6"/>
  <c r="U287" i="6"/>
  <c r="BI49" i="6"/>
  <c r="P58" i="60"/>
  <c r="AA287" i="6"/>
  <c r="AN287" i="6"/>
  <c r="BD287" i="6"/>
  <c r="BO49" i="6"/>
  <c r="BJ17" i="12" s="1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W9" i="29"/>
  <c r="AC287" i="6"/>
  <c r="BA49" i="6"/>
  <c r="AZ49" i="6"/>
  <c r="AU13" i="71"/>
  <c r="S143" i="6"/>
  <c r="M49" i="6"/>
  <c r="H17" i="12" s="1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 s="1"/>
  <c r="T237" i="6"/>
  <c r="T239" i="6" s="1"/>
  <c r="T241" i="6" s="1"/>
  <c r="AW237" i="6"/>
  <c r="BC237" i="6"/>
  <c r="BC239" i="6"/>
  <c r="BC241" i="6"/>
  <c r="W237" i="6"/>
  <c r="W239" i="6"/>
  <c r="W241" i="6" s="1"/>
  <c r="X237" i="6"/>
  <c r="X239" i="6" s="1"/>
  <c r="X241" i="6" s="1"/>
  <c r="BE237" i="6"/>
  <c r="BE239" i="6"/>
  <c r="BE241" i="6" s="1"/>
  <c r="BL237" i="6"/>
  <c r="BL239" i="6" s="1"/>
  <c r="BL241" i="6"/>
  <c r="AN237" i="6"/>
  <c r="AN239" i="6" s="1"/>
  <c r="AY237" i="6"/>
  <c r="AY239" i="6"/>
  <c r="AY241" i="6" s="1"/>
  <c r="S237" i="6"/>
  <c r="S239" i="6" s="1"/>
  <c r="S241" i="6" s="1"/>
  <c r="AO237" i="6"/>
  <c r="AO239" i="6" s="1"/>
  <c r="AO241" i="6" s="1"/>
  <c r="Q237" i="6"/>
  <c r="Q239" i="6" s="1"/>
  <c r="Q241" i="6"/>
  <c r="AQ237" i="6"/>
  <c r="AQ239" i="6"/>
  <c r="AQ241" i="6" s="1"/>
  <c r="K237" i="6"/>
  <c r="K239" i="6"/>
  <c r="K241" i="6"/>
  <c r="V237" i="6"/>
  <c r="V239" i="6"/>
  <c r="V241" i="6" s="1"/>
  <c r="BI237" i="6"/>
  <c r="BI239" i="6"/>
  <c r="BI241" i="6" s="1"/>
  <c r="AF237" i="6"/>
  <c r="AF239" i="6"/>
  <c r="AF241" i="6" s="1"/>
  <c r="G237" i="6"/>
  <c r="G239" i="6" s="1"/>
  <c r="AM237" i="6"/>
  <c r="AM239" i="6" s="1"/>
  <c r="AM241" i="6" s="1"/>
  <c r="AG237" i="6"/>
  <c r="AG239" i="6"/>
  <c r="AG241" i="6" s="1"/>
  <c r="AJ237" i="6"/>
  <c r="AJ239" i="6" s="1"/>
  <c r="AJ241" i="6"/>
  <c r="AH237" i="6"/>
  <c r="AH239" i="6" s="1"/>
  <c r="AH241" i="6" s="1"/>
  <c r="AZ237" i="6"/>
  <c r="AZ239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/>
  <c r="AR241" i="6" s="1"/>
  <c r="AS237" i="6"/>
  <c r="AS239" i="6"/>
  <c r="AS241" i="6"/>
  <c r="H237" i="6"/>
  <c r="H239" i="6" s="1"/>
  <c r="H241" i="6"/>
  <c r="AD237" i="6"/>
  <c r="AD239" i="6"/>
  <c r="AD241" i="6" s="1"/>
  <c r="AL237" i="6"/>
  <c r="AL239" i="6"/>
  <c r="AL241" i="6"/>
  <c r="I237" i="6"/>
  <c r="I239" i="6"/>
  <c r="I241" i="6" s="1"/>
  <c r="BK237" i="6"/>
  <c r="BK239" i="6" s="1"/>
  <c r="BK241" i="6" s="1"/>
  <c r="AE237" i="6"/>
  <c r="AE239" i="6"/>
  <c r="AE241" i="6" s="1"/>
  <c r="BH237" i="6"/>
  <c r="BH239" i="6" s="1"/>
  <c r="BH241" i="6"/>
  <c r="BD237" i="6"/>
  <c r="BD239" i="6" s="1"/>
  <c r="BD241" i="6" s="1"/>
  <c r="M237" i="6"/>
  <c r="M239" i="6" s="1"/>
  <c r="M241" i="6" s="1"/>
  <c r="AC237" i="6"/>
  <c r="AC239" i="6"/>
  <c r="AC241" i="6"/>
  <c r="BF237" i="6"/>
  <c r="BF239" i="6"/>
  <c r="BF241" i="6"/>
  <c r="BG237" i="6"/>
  <c r="BG239" i="6"/>
  <c r="BG241" i="6" s="1"/>
  <c r="AA237" i="6"/>
  <c r="AA239" i="6" s="1"/>
  <c r="AA241" i="6" s="1"/>
  <c r="AG147" i="6"/>
  <c r="AX27" i="6"/>
  <c r="AU22" i="60" s="1"/>
  <c r="BM147" i="6"/>
  <c r="AW147" i="6"/>
  <c r="BJ5" i="29"/>
  <c r="BJ9" i="29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 s="1"/>
  <c r="AQ222" i="6"/>
  <c r="BL20" i="60"/>
  <c r="BC27" i="6"/>
  <c r="E20" i="9"/>
  <c r="BB23" i="29"/>
  <c r="C18" i="9"/>
  <c r="AU27" i="6"/>
  <c r="AM145" i="6"/>
  <c r="L20" i="60"/>
  <c r="BG143" i="6"/>
  <c r="BG558" i="6" s="1"/>
  <c r="P20" i="60"/>
  <c r="AI27" i="6"/>
  <c r="AV20" i="60"/>
  <c r="AE27" i="6"/>
  <c r="BH145" i="6"/>
  <c r="AM143" i="6"/>
  <c r="AR27" i="6"/>
  <c r="AM12" i="71" s="1"/>
  <c r="AZ20" i="60"/>
  <c r="AA143" i="6"/>
  <c r="AM27" i="6"/>
  <c r="AJ22" i="60"/>
  <c r="BK27" i="6"/>
  <c r="BF16" i="12" s="1"/>
  <c r="AP14" i="29"/>
  <c r="S222" i="6"/>
  <c r="O27" i="6"/>
  <c r="J12" i="71" s="1"/>
  <c r="O143" i="6"/>
  <c r="O558" i="6"/>
  <c r="Y20" i="60"/>
  <c r="J146" i="6"/>
  <c r="BC145" i="6"/>
  <c r="BC146" i="6"/>
  <c r="AO20" i="60"/>
  <c r="AM146" i="6"/>
  <c r="AU146" i="6"/>
  <c r="AA14" i="29"/>
  <c r="T27" i="6"/>
  <c r="O12" i="71" s="1"/>
  <c r="AB143" i="6"/>
  <c r="AZ143" i="6"/>
  <c r="L145" i="6"/>
  <c r="L153" i="6"/>
  <c r="AV5" i="29"/>
  <c r="BF146" i="6"/>
  <c r="AN5" i="29"/>
  <c r="AN9" i="29" s="1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P14" i="29"/>
  <c r="BB20" i="60"/>
  <c r="X147" i="6"/>
  <c r="J222" i="6"/>
  <c r="H14" i="29"/>
  <c r="H18" i="29" s="1"/>
  <c r="N20" i="60"/>
  <c r="V20" i="60"/>
  <c r="Q145" i="6"/>
  <c r="Q143" i="6"/>
  <c r="J27" i="6"/>
  <c r="BJ147" i="6"/>
  <c r="AT147" i="6"/>
  <c r="BO146" i="6"/>
  <c r="AH146" i="6"/>
  <c r="Z146" i="6"/>
  <c r="H147" i="6"/>
  <c r="H155" i="6" s="1"/>
  <c r="K230" i="6"/>
  <c r="E20" i="60"/>
  <c r="H145" i="6"/>
  <c r="H153" i="6" s="1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 s="1"/>
  <c r="AG143" i="6"/>
  <c r="AG558" i="6"/>
  <c r="AG77" i="6"/>
  <c r="AB18" i="12" s="1"/>
  <c r="AB20" i="12" s="1"/>
  <c r="Q89" i="68"/>
  <c r="Q94" i="68" s="1"/>
  <c r="S332" i="6" s="1"/>
  <c r="O138" i="91" s="1"/>
  <c r="O139" i="91" s="1"/>
  <c r="BJ151" i="91"/>
  <c r="BN351" i="6"/>
  <c r="I320" i="6"/>
  <c r="I322" i="6"/>
  <c r="E130" i="91" s="1"/>
  <c r="AI320" i="6"/>
  <c r="AI322" i="6" s="1"/>
  <c r="AE130" i="91" s="1"/>
  <c r="BI320" i="6"/>
  <c r="BI322" i="6"/>
  <c r="BE130" i="91" s="1"/>
  <c r="AB144" i="6"/>
  <c r="AB559" i="6" s="1"/>
  <c r="Q77" i="6"/>
  <c r="L18" i="12" s="1"/>
  <c r="BE77" i="6"/>
  <c r="BB104" i="60" s="1"/>
  <c r="F16" i="29"/>
  <c r="AM16" i="29"/>
  <c r="AH25" i="29"/>
  <c r="M147" i="6"/>
  <c r="AI146" i="6"/>
  <c r="G14" i="68"/>
  <c r="J33" i="68"/>
  <c r="F102" i="60"/>
  <c r="AD110" i="91"/>
  <c r="AD16" i="92"/>
  <c r="AO370" i="6"/>
  <c r="AS110" i="91"/>
  <c r="AS16" i="92"/>
  <c r="AS18" i="92" s="1"/>
  <c r="AS27" i="92" s="1"/>
  <c r="BJ102" i="60"/>
  <c r="AM77" i="6"/>
  <c r="BB320" i="6"/>
  <c r="BB322" i="6"/>
  <c r="AX130" i="91" s="1"/>
  <c r="AY146" i="6"/>
  <c r="Z77" i="6"/>
  <c r="U18" i="12" s="1"/>
  <c r="H320" i="6"/>
  <c r="H322" i="6" s="1"/>
  <c r="D130" i="91"/>
  <c r="AR320" i="6"/>
  <c r="AR322" i="6" s="1"/>
  <c r="BA320" i="6"/>
  <c r="BA322" i="6" s="1"/>
  <c r="AW130" i="91" s="1"/>
  <c r="AO77" i="6"/>
  <c r="G16" i="29"/>
  <c r="V16" i="29"/>
  <c r="V18" i="29"/>
  <c r="U147" i="6"/>
  <c r="AA146" i="6"/>
  <c r="J143" i="6"/>
  <c r="J370" i="6"/>
  <c r="U110" i="91"/>
  <c r="U16" i="92" s="1"/>
  <c r="AT102" i="60"/>
  <c r="BE103" i="60"/>
  <c r="AT320" i="6"/>
  <c r="AT322" i="6"/>
  <c r="AP130" i="91" s="1"/>
  <c r="AF320" i="6"/>
  <c r="AF322" i="6" s="1"/>
  <c r="AB130" i="91" s="1"/>
  <c r="BM77" i="6"/>
  <c r="BH18" i="12" s="1"/>
  <c r="N16" i="29"/>
  <c r="AD16" i="29"/>
  <c r="AD18" i="29" s="1"/>
  <c r="AO25" i="29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/>
  <c r="BF144" i="6"/>
  <c r="BL326" i="6"/>
  <c r="BH134" i="91"/>
  <c r="BF143" i="6"/>
  <c r="L320" i="6"/>
  <c r="L322" i="6"/>
  <c r="H130" i="91"/>
  <c r="AO320" i="6"/>
  <c r="AO322" i="6"/>
  <c r="AK130" i="91" s="1"/>
  <c r="X320" i="6"/>
  <c r="X322" i="6"/>
  <c r="T130" i="91" s="1"/>
  <c r="AJ144" i="6"/>
  <c r="BH144" i="6"/>
  <c r="AY7" i="29"/>
  <c r="AP25" i="29"/>
  <c r="BF25" i="29"/>
  <c r="AP143" i="6"/>
  <c r="AS144" i="6"/>
  <c r="N102" i="60"/>
  <c r="AD102" i="60"/>
  <c r="BF77" i="6"/>
  <c r="BA14" i="71" s="1"/>
  <c r="H111" i="91"/>
  <c r="H17" i="92"/>
  <c r="P111" i="91"/>
  <c r="P17" i="92" s="1"/>
  <c r="BO326" i="6"/>
  <c r="K320" i="6"/>
  <c r="K322" i="6"/>
  <c r="G130" i="91"/>
  <c r="Q320" i="6"/>
  <c r="Q322" i="6"/>
  <c r="M130" i="91" s="1"/>
  <c r="AG320" i="6"/>
  <c r="AG322" i="6"/>
  <c r="AC130" i="91" s="1"/>
  <c r="M320" i="6"/>
  <c r="M322" i="6"/>
  <c r="AE145" i="6"/>
  <c r="R143" i="6"/>
  <c r="R77" i="6"/>
  <c r="O104" i="60" s="1"/>
  <c r="AH77" i="6"/>
  <c r="BM370" i="6"/>
  <c r="AG111" i="91"/>
  <c r="AG17" i="92"/>
  <c r="AO111" i="91"/>
  <c r="AO17" i="92" s="1"/>
  <c r="AV326" i="6"/>
  <c r="AR134" i="91"/>
  <c r="AN320" i="6"/>
  <c r="AN322" i="6" s="1"/>
  <c r="AJ130" i="91" s="1"/>
  <c r="J320" i="6"/>
  <c r="J322" i="6" s="1"/>
  <c r="F130" i="91"/>
  <c r="S320" i="6"/>
  <c r="S322" i="6"/>
  <c r="O130" i="91"/>
  <c r="Y320" i="6"/>
  <c r="Y322" i="6"/>
  <c r="U130" i="91"/>
  <c r="AZ144" i="6"/>
  <c r="D7" i="29"/>
  <c r="AG25" i="29"/>
  <c r="AG27" i="29" s="1"/>
  <c r="X145" i="6"/>
  <c r="Y143" i="6"/>
  <c r="Y558" i="6" s="1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G154" i="6" s="1"/>
  <c r="BL145" i="6"/>
  <c r="AG543" i="6"/>
  <c r="AC366" i="97" s="1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 s="1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 s="1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 s="1"/>
  <c r="AT7" i="29"/>
  <c r="AN144" i="6"/>
  <c r="BH287" i="6"/>
  <c r="L59" i="60"/>
  <c r="AH253" i="97"/>
  <c r="AZ253" i="97"/>
  <c r="BD289" i="97"/>
  <c r="AF147" i="6"/>
  <c r="H49" i="6"/>
  <c r="E60" i="60" s="1"/>
  <c r="AZ287" i="6"/>
  <c r="X289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 s="1"/>
  <c r="BI8" i="29"/>
  <c r="BI201" i="97"/>
  <c r="BB26" i="29"/>
  <c r="BB203" i="97"/>
  <c r="AX26" i="29"/>
  <c r="BB147" i="6"/>
  <c r="AD543" i="6"/>
  <c r="Z366" i="97" s="1"/>
  <c r="Z197" i="97"/>
  <c r="D25" i="29"/>
  <c r="D27" i="29" s="1"/>
  <c r="BF468" i="6"/>
  <c r="BB291" i="97"/>
  <c r="BB289" i="97"/>
  <c r="BG432" i="6"/>
  <c r="BC255" i="97"/>
  <c r="BC253" i="97"/>
  <c r="AK235" i="97"/>
  <c r="AO414" i="6"/>
  <c r="AK237" i="97" s="1"/>
  <c r="I145" i="6"/>
  <c r="I153" i="6" s="1"/>
  <c r="BF111" i="91"/>
  <c r="BF17" i="92" s="1"/>
  <c r="BF18" i="92" s="1"/>
  <c r="BF27" i="92" s="1"/>
  <c r="BG103" i="60"/>
  <c r="AY370" i="6"/>
  <c r="AV102" i="60"/>
  <c r="AQ77" i="6"/>
  <c r="D46" i="9"/>
  <c r="BM222" i="6"/>
  <c r="BJ20" i="60"/>
  <c r="R222" i="6"/>
  <c r="R27" i="6"/>
  <c r="AI543" i="6"/>
  <c r="AE366" i="97" s="1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 s="1"/>
  <c r="BA110" i="91"/>
  <c r="BA16" i="92" s="1"/>
  <c r="BE370" i="6"/>
  <c r="AW370" i="6"/>
  <c r="AW143" i="6"/>
  <c r="AK110" i="91"/>
  <c r="AK16" i="92"/>
  <c r="AO143" i="6"/>
  <c r="AC110" i="91"/>
  <c r="AC16" i="92" s="1"/>
  <c r="AC18" i="92" s="1"/>
  <c r="AC27" i="92" s="1"/>
  <c r="AG370" i="6"/>
  <c r="I370" i="6"/>
  <c r="I143" i="6"/>
  <c r="G144" i="6"/>
  <c r="AR7" i="29"/>
  <c r="BK16" i="29"/>
  <c r="T25" i="29"/>
  <c r="T27" i="29" s="1"/>
  <c r="T41" i="29" s="1"/>
  <c r="T43" i="29" s="1"/>
  <c r="V6" i="28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/>
  <c r="N320" i="6"/>
  <c r="N322" i="6"/>
  <c r="J130" i="91" s="1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 s="1"/>
  <c r="BD151" i="91" s="1"/>
  <c r="AZ347" i="6"/>
  <c r="AZ349" i="6" s="1"/>
  <c r="AV151" i="91"/>
  <c r="AR347" i="6"/>
  <c r="AR349" i="6"/>
  <c r="U344" i="6"/>
  <c r="Q148" i="91" s="1"/>
  <c r="AV190" i="6"/>
  <c r="AV192" i="6"/>
  <c r="BN187" i="6"/>
  <c r="AN21" i="60"/>
  <c r="R49" i="6"/>
  <c r="M13" i="71" s="1"/>
  <c r="J49" i="6"/>
  <c r="BB49" i="6"/>
  <c r="BL146" i="6"/>
  <c r="BM347" i="6"/>
  <c r="BM349" i="6" s="1"/>
  <c r="BE347" i="6"/>
  <c r="BE349" i="6" s="1"/>
  <c r="BA151" i="91" s="1"/>
  <c r="BA153" i="91" s="1"/>
  <c r="AW347" i="6"/>
  <c r="AW349" i="6"/>
  <c r="AS151" i="91"/>
  <c r="AS153" i="91" s="1"/>
  <c r="AX320" i="6"/>
  <c r="AX322" i="6" s="1"/>
  <c r="AT130" i="91"/>
  <c r="Z187" i="6"/>
  <c r="W176" i="60"/>
  <c r="BL143" i="6"/>
  <c r="BL558" i="6"/>
  <c r="Y27" i="6"/>
  <c r="AK20" i="60"/>
  <c r="BI77" i="6"/>
  <c r="AP147" i="6"/>
  <c r="BJ347" i="6"/>
  <c r="BJ349" i="6" s="1"/>
  <c r="BJ351" i="6" s="1"/>
  <c r="BB347" i="6"/>
  <c r="BB349" i="6" s="1"/>
  <c r="AY187" i="6"/>
  <c r="AT253" i="97"/>
  <c r="AU432" i="6"/>
  <c r="AQ255" i="97" s="1"/>
  <c r="AQ253" i="97"/>
  <c r="X504" i="6"/>
  <c r="T327" i="97"/>
  <c r="T325" i="97"/>
  <c r="AA289" i="97"/>
  <c r="AE468" i="6"/>
  <c r="AA291" i="97" s="1"/>
  <c r="K289" i="97"/>
  <c r="O468" i="6"/>
  <c r="K291" i="97" s="1"/>
  <c r="AD253" i="97"/>
  <c r="Q468" i="6"/>
  <c r="M291" i="97" s="1"/>
  <c r="H325" i="97"/>
  <c r="L504" i="6"/>
  <c r="R27" i="29"/>
  <c r="R41" i="29" s="1"/>
  <c r="R43" i="29" s="1"/>
  <c r="T6" i="28" s="1"/>
  <c r="AI432" i="6"/>
  <c r="AE253" i="97"/>
  <c r="AJ9" i="29"/>
  <c r="AJ33" i="29" s="1"/>
  <c r="BG8" i="29"/>
  <c r="BG201" i="97"/>
  <c r="BK145" i="6"/>
  <c r="AW8" i="29"/>
  <c r="AW201" i="97"/>
  <c r="W287" i="6"/>
  <c r="W143" i="6"/>
  <c r="W151" i="6" s="1"/>
  <c r="W558" i="6"/>
  <c r="W49" i="6"/>
  <c r="T60" i="60" s="1"/>
  <c r="AZ111" i="91"/>
  <c r="AZ17" i="92" s="1"/>
  <c r="BD77" i="6"/>
  <c r="AS103" i="60"/>
  <c r="AR111" i="91"/>
  <c r="AR17" i="92" s="1"/>
  <c r="AR18" i="92" s="1"/>
  <c r="AR27" i="92" s="1"/>
  <c r="BO178" i="6"/>
  <c r="G178" i="6"/>
  <c r="BB199" i="6"/>
  <c r="BB201" i="6" s="1"/>
  <c r="J199" i="6"/>
  <c r="J201" i="6"/>
  <c r="J203" i="6" s="1"/>
  <c r="BK199" i="6"/>
  <c r="BK201" i="6"/>
  <c r="AY199" i="6"/>
  <c r="AY201" i="6"/>
  <c r="AD243" i="6"/>
  <c r="AS243" i="6"/>
  <c r="AZ243" i="6"/>
  <c r="BO243" i="6"/>
  <c r="S243" i="6"/>
  <c r="AC308" i="6"/>
  <c r="Y120" i="91" s="1"/>
  <c r="Y308" i="6"/>
  <c r="U120" i="91" s="1"/>
  <c r="AN308" i="6"/>
  <c r="V308" i="6"/>
  <c r="R120" i="91" s="1"/>
  <c r="AK308" i="6"/>
  <c r="AG120" i="91"/>
  <c r="BI308" i="6"/>
  <c r="BE120" i="91"/>
  <c r="BL308" i="6"/>
  <c r="BH120" i="91" s="1"/>
  <c r="BH162" i="91" s="1"/>
  <c r="BH36" i="92" s="1"/>
  <c r="BO308" i="6"/>
  <c r="BK120" i="91" s="1"/>
  <c r="S308" i="6"/>
  <c r="AW308" i="6"/>
  <c r="AS120" i="91"/>
  <c r="BD308" i="6"/>
  <c r="AZ120" i="91"/>
  <c r="AT308" i="6"/>
  <c r="AP120" i="91" s="1"/>
  <c r="AQ308" i="6"/>
  <c r="I308" i="6"/>
  <c r="P308" i="6"/>
  <c r="L120" i="91" s="1"/>
  <c r="BM308" i="6"/>
  <c r="BI120" i="91"/>
  <c r="M308" i="6"/>
  <c r="I120" i="91" s="1"/>
  <c r="BJ308" i="6"/>
  <c r="BF120" i="91" s="1"/>
  <c r="BG308" i="6"/>
  <c r="G344" i="6"/>
  <c r="C148" i="91" s="1"/>
  <c r="BN344" i="6"/>
  <c r="BJ148" i="91"/>
  <c r="AQ344" i="6"/>
  <c r="AM148" i="91"/>
  <c r="AT344" i="6"/>
  <c r="AP148" i="91" s="1"/>
  <c r="BK344" i="6"/>
  <c r="J344" i="6"/>
  <c r="AA344" i="6"/>
  <c r="AD344" i="6"/>
  <c r="Z148" i="91" s="1"/>
  <c r="AN344" i="6"/>
  <c r="AJ148" i="91"/>
  <c r="BH344" i="6"/>
  <c r="BD148" i="91"/>
  <c r="R344" i="6"/>
  <c r="N148" i="91"/>
  <c r="AL344" i="6"/>
  <c r="AH148" i="91" s="1"/>
  <c r="BF344" i="6"/>
  <c r="BB148" i="91"/>
  <c r="AF344" i="6"/>
  <c r="BB344" i="6"/>
  <c r="AC344" i="6"/>
  <c r="Y148" i="91"/>
  <c r="O344" i="6"/>
  <c r="K148" i="91" s="1"/>
  <c r="AR344" i="6"/>
  <c r="AN148" i="91"/>
  <c r="L344" i="6"/>
  <c r="H148" i="91"/>
  <c r="AZ344" i="6"/>
  <c r="AV148" i="91"/>
  <c r="BC344" i="6"/>
  <c r="AY148" i="91" s="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 s="1"/>
  <c r="BN403" i="6"/>
  <c r="I403" i="6"/>
  <c r="S403" i="6"/>
  <c r="BG403" i="6"/>
  <c r="BL403" i="6"/>
  <c r="Q403" i="6"/>
  <c r="BE403" i="6"/>
  <c r="G439" i="6"/>
  <c r="G441" i="6"/>
  <c r="H439" i="6"/>
  <c r="H441" i="6" s="1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 s="1"/>
  <c r="BJ439" i="6"/>
  <c r="BF262" i="97"/>
  <c r="BL439" i="6"/>
  <c r="BN439" i="6"/>
  <c r="BN441" i="6" s="1"/>
  <c r="BJ264" i="97" s="1"/>
  <c r="W439" i="6"/>
  <c r="AM439" i="6"/>
  <c r="AM441" i="6"/>
  <c r="AI264" i="97"/>
  <c r="BC439" i="6"/>
  <c r="BC441" i="6"/>
  <c r="AY264" i="97" s="1"/>
  <c r="S439" i="6"/>
  <c r="U439" i="6"/>
  <c r="Q262" i="97" s="1"/>
  <c r="AK439" i="6"/>
  <c r="BA439" i="6"/>
  <c r="BA441" i="6" s="1"/>
  <c r="AW264" i="97"/>
  <c r="Q439" i="6"/>
  <c r="AI439" i="6"/>
  <c r="AI441" i="6" s="1"/>
  <c r="AY439" i="6"/>
  <c r="AU262" i="97" s="1"/>
  <c r="BO439" i="6"/>
  <c r="O439" i="6"/>
  <c r="O441" i="6" s="1"/>
  <c r="AG439" i="6"/>
  <c r="AW439" i="6"/>
  <c r="AS262" i="97"/>
  <c r="BM439" i="6"/>
  <c r="BI262" i="97" s="1"/>
  <c r="BC475" i="6"/>
  <c r="G475" i="6"/>
  <c r="C298" i="97" s="1"/>
  <c r="BA475" i="6"/>
  <c r="AW298" i="97"/>
  <c r="K271" i="97"/>
  <c r="AE475" i="6"/>
  <c r="AG475" i="6"/>
  <c r="AG477" i="6" s="1"/>
  <c r="AC300" i="97" s="1"/>
  <c r="AI475" i="6"/>
  <c r="AK475" i="6"/>
  <c r="AM475" i="6"/>
  <c r="AM477" i="6" s="1"/>
  <c r="AO475" i="6"/>
  <c r="AQ475" i="6"/>
  <c r="AQ477" i="6"/>
  <c r="AS475" i="6"/>
  <c r="AU475" i="6"/>
  <c r="AW475" i="6"/>
  <c r="AS298" i="97" s="1"/>
  <c r="BD475" i="6"/>
  <c r="BF475" i="6"/>
  <c r="BF477" i="6"/>
  <c r="BH475" i="6"/>
  <c r="BJ475" i="6"/>
  <c r="BL475" i="6"/>
  <c r="BN475" i="6"/>
  <c r="BJ298" i="97" s="1"/>
  <c r="G508" i="6"/>
  <c r="C331" i="97" s="1"/>
  <c r="K508" i="6"/>
  <c r="G331" i="97"/>
  <c r="S508" i="6"/>
  <c r="O331" i="97"/>
  <c r="AA508" i="6"/>
  <c r="W331" i="97" s="1"/>
  <c r="AF508" i="6"/>
  <c r="AB331" i="97" s="1"/>
  <c r="AK508" i="6"/>
  <c r="AG331" i="97" s="1"/>
  <c r="AS508" i="6"/>
  <c r="AO331" i="97"/>
  <c r="BA508" i="6"/>
  <c r="AW331" i="97" s="1"/>
  <c r="BI508" i="6"/>
  <c r="BE331" i="97" s="1"/>
  <c r="N508" i="6"/>
  <c r="J331" i="97" s="1"/>
  <c r="V508" i="6"/>
  <c r="AD508" i="6"/>
  <c r="Z331" i="97"/>
  <c r="AI508" i="6"/>
  <c r="AE331" i="97" s="1"/>
  <c r="AN508" i="6"/>
  <c r="AJ331" i="97"/>
  <c r="AV508" i="6"/>
  <c r="AR331" i="97" s="1"/>
  <c r="BD508" i="6"/>
  <c r="AZ331" i="97"/>
  <c r="BL508" i="6"/>
  <c r="BH331" i="97" s="1"/>
  <c r="AQ172" i="6"/>
  <c r="AQ174" i="6" s="1"/>
  <c r="AQ208" i="6" s="1"/>
  <c r="BC172" i="6"/>
  <c r="BC174" i="6" s="1"/>
  <c r="O172" i="6"/>
  <c r="O174" i="6"/>
  <c r="Z181" i="6"/>
  <c r="Z183" i="6"/>
  <c r="AD181" i="6"/>
  <c r="AD183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/>
  <c r="AK250" i="6"/>
  <c r="AS246" i="6"/>
  <c r="AS248" i="6"/>
  <c r="AS250" i="6" s="1"/>
  <c r="Q246" i="6"/>
  <c r="Q248" i="6"/>
  <c r="Q250" i="6"/>
  <c r="M246" i="6"/>
  <c r="M248" i="6"/>
  <c r="M250" i="6" s="1"/>
  <c r="BE246" i="6"/>
  <c r="BE248" i="6" s="1"/>
  <c r="BE250" i="6" s="1"/>
  <c r="N311" i="6"/>
  <c r="N313" i="6" s="1"/>
  <c r="N315" i="6" s="1"/>
  <c r="AQ311" i="6"/>
  <c r="AQ313" i="6"/>
  <c r="AM123" i="91"/>
  <c r="AM125" i="91" s="1"/>
  <c r="AK311" i="6"/>
  <c r="AK313" i="6"/>
  <c r="AG123" i="91" s="1"/>
  <c r="AG125" i="91" s="1"/>
  <c r="AV311" i="6"/>
  <c r="AV313" i="6"/>
  <c r="K311" i="6"/>
  <c r="K313" i="6" s="1"/>
  <c r="K315" i="6" s="1"/>
  <c r="Z311" i="6"/>
  <c r="Z313" i="6" s="1"/>
  <c r="BD311" i="6"/>
  <c r="BD313" i="6"/>
  <c r="BK311" i="6"/>
  <c r="AH311" i="6"/>
  <c r="AH313" i="6"/>
  <c r="T311" i="6"/>
  <c r="T313" i="6"/>
  <c r="T315" i="6" s="1"/>
  <c r="AE311" i="6"/>
  <c r="AY311" i="6"/>
  <c r="AY313" i="6" s="1"/>
  <c r="BJ311" i="6"/>
  <c r="BJ313" i="6"/>
  <c r="BM311" i="6"/>
  <c r="BM313" i="6"/>
  <c r="G409" i="6"/>
  <c r="N409" i="6"/>
  <c r="J232" i="97"/>
  <c r="V409" i="6"/>
  <c r="R232" i="97"/>
  <c r="AD409" i="6"/>
  <c r="Z232" i="97" s="1"/>
  <c r="AI409" i="6"/>
  <c r="AE232" i="97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/>
  <c r="AG409" i="6"/>
  <c r="AC232" i="97" s="1"/>
  <c r="AL409" i="6"/>
  <c r="AH232" i="97"/>
  <c r="AQ409" i="6"/>
  <c r="AM232" i="97" s="1"/>
  <c r="AY409" i="6"/>
  <c r="AU232" i="97" s="1"/>
  <c r="BG409" i="6"/>
  <c r="BC232" i="97" s="1"/>
  <c r="BO409" i="6"/>
  <c r="BK232" i="97"/>
  <c r="J409" i="6"/>
  <c r="F232" i="97"/>
  <c r="AJ409" i="6"/>
  <c r="AF232" i="97" s="1"/>
  <c r="AM409" i="6"/>
  <c r="AI232" i="97" s="1"/>
  <c r="AU409" i="6"/>
  <c r="AQ232" i="97" s="1"/>
  <c r="AX409" i="6"/>
  <c r="AT232" i="97"/>
  <c r="BA409" i="6"/>
  <c r="AW232" i="97" s="1"/>
  <c r="M409" i="6"/>
  <c r="I232" i="97" s="1"/>
  <c r="P409" i="6"/>
  <c r="S409" i="6"/>
  <c r="BJ409" i="6"/>
  <c r="BF232" i="97"/>
  <c r="BM409" i="6"/>
  <c r="BI232" i="97"/>
  <c r="AB409" i="6"/>
  <c r="AE409" i="6"/>
  <c r="AA232" i="97"/>
  <c r="AP409" i="6"/>
  <c r="AL232" i="97" s="1"/>
  <c r="AS409" i="6"/>
  <c r="AO232" i="97" s="1"/>
  <c r="H409" i="6"/>
  <c r="D232" i="97"/>
  <c r="K409" i="6"/>
  <c r="G232" i="97"/>
  <c r="AH409" i="6"/>
  <c r="AD232" i="97" s="1"/>
  <c r="AK409" i="6"/>
  <c r="AG232" i="97"/>
  <c r="AN409" i="6"/>
  <c r="AJ232" i="97"/>
  <c r="BB409" i="6"/>
  <c r="AX232" i="97"/>
  <c r="BE409" i="6"/>
  <c r="BA232" i="97" s="1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O533" i="6" s="1"/>
  <c r="AL160" i="59" s="1"/>
  <c r="AZ445" i="6"/>
  <c r="BK445" i="6"/>
  <c r="BN445" i="6"/>
  <c r="G481" i="6"/>
  <c r="C304" i="97" s="1"/>
  <c r="I16" i="68"/>
  <c r="AI344" i="6"/>
  <c r="AE148" i="91"/>
  <c r="BA308" i="6"/>
  <c r="AW120" i="91" s="1"/>
  <c r="AW246" i="6"/>
  <c r="AW248" i="6" s="1"/>
  <c r="AW250" i="6" s="1"/>
  <c r="AP20" i="60"/>
  <c r="BM475" i="6"/>
  <c r="BE475" i="6"/>
  <c r="Z475" i="6"/>
  <c r="V298" i="97" s="1"/>
  <c r="S475" i="6"/>
  <c r="O298" i="97" s="1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 s="1"/>
  <c r="AN201" i="97"/>
  <c r="AK27" i="6"/>
  <c r="AH22" i="60" s="1"/>
  <c r="BA27" i="6"/>
  <c r="AV12" i="71"/>
  <c r="BI504" i="6"/>
  <c r="BE327" i="97"/>
  <c r="AO481" i="6"/>
  <c r="AK304" i="97"/>
  <c r="AF481" i="6"/>
  <c r="AB304" i="97" s="1"/>
  <c r="Y481" i="6"/>
  <c r="U304" i="97"/>
  <c r="P481" i="6"/>
  <c r="L304" i="97"/>
  <c r="I481" i="6"/>
  <c r="E304" i="97"/>
  <c r="BB475" i="6"/>
  <c r="AX298" i="97" s="1"/>
  <c r="AT475" i="6"/>
  <c r="AL475" i="6"/>
  <c r="AB475" i="6"/>
  <c r="AB477" i="6"/>
  <c r="X300" i="97" s="1"/>
  <c r="U475" i="6"/>
  <c r="U477" i="6" s="1"/>
  <c r="U479" i="6" s="1"/>
  <c r="Q302" i="97" s="1"/>
  <c r="L475" i="6"/>
  <c r="AM445" i="6"/>
  <c r="BE439" i="6"/>
  <c r="BE441" i="6" s="1"/>
  <c r="Y439" i="6"/>
  <c r="U262" i="97" s="1"/>
  <c r="AC409" i="6"/>
  <c r="Y232" i="97" s="1"/>
  <c r="Z409" i="6"/>
  <c r="V232" i="97" s="1"/>
  <c r="W409" i="6"/>
  <c r="S232" i="97"/>
  <c r="T409" i="6"/>
  <c r="P232" i="97"/>
  <c r="Y403" i="6"/>
  <c r="U226" i="97"/>
  <c r="AX89" i="68"/>
  <c r="AX93" i="68" s="1"/>
  <c r="AZ323" i="6" s="1"/>
  <c r="AV131" i="91" s="1"/>
  <c r="G187" i="6"/>
  <c r="M187" i="6"/>
  <c r="AF187" i="6"/>
  <c r="AQ187" i="6"/>
  <c r="BK187" i="6"/>
  <c r="N187" i="6"/>
  <c r="N212" i="6" s="1"/>
  <c r="K157" i="59" s="1"/>
  <c r="BB187" i="6"/>
  <c r="R187" i="6"/>
  <c r="AW187" i="6"/>
  <c r="O320" i="6"/>
  <c r="O322" i="6"/>
  <c r="K130" i="91" s="1"/>
  <c r="AV320" i="6"/>
  <c r="AV322" i="6"/>
  <c r="AR130" i="91"/>
  <c r="BC320" i="6"/>
  <c r="BC322" i="6" s="1"/>
  <c r="AY130" i="91" s="1"/>
  <c r="AC320" i="6"/>
  <c r="AC322" i="6" s="1"/>
  <c r="Y130" i="91"/>
  <c r="AJ320" i="6"/>
  <c r="AJ322" i="6"/>
  <c r="AF130" i="91"/>
  <c r="BN320" i="6"/>
  <c r="BN322" i="6"/>
  <c r="BJ130" i="91" s="1"/>
  <c r="AA320" i="6"/>
  <c r="AA322" i="6"/>
  <c r="W130" i="91" s="1"/>
  <c r="P320" i="6"/>
  <c r="P322" i="6"/>
  <c r="L130" i="91" s="1"/>
  <c r="W320" i="6"/>
  <c r="W322" i="6" s="1"/>
  <c r="S130" i="91" s="1"/>
  <c r="AD320" i="6"/>
  <c r="AD322" i="6"/>
  <c r="Z130" i="91" s="1"/>
  <c r="AK320" i="6"/>
  <c r="AK322" i="6" s="1"/>
  <c r="AG130" i="91" s="1"/>
  <c r="AP320" i="6"/>
  <c r="AP322" i="6" s="1"/>
  <c r="AL130" i="91" s="1"/>
  <c r="Q353" i="6"/>
  <c r="M155" i="91"/>
  <c r="BG353" i="6"/>
  <c r="BC155" i="91"/>
  <c r="AX353" i="6"/>
  <c r="P418" i="6"/>
  <c r="L241" i="97" s="1"/>
  <c r="S418" i="6"/>
  <c r="O241" i="97" s="1"/>
  <c r="V418" i="6"/>
  <c r="R241" i="97"/>
  <c r="Y418" i="6"/>
  <c r="U241" i="97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BG93" i="68"/>
  <c r="BI323" i="6" s="1"/>
  <c r="T320" i="6"/>
  <c r="T322" i="6" s="1"/>
  <c r="P130" i="91"/>
  <c r="BE187" i="6"/>
  <c r="Y261" i="6"/>
  <c r="AW261" i="6"/>
  <c r="AW277" i="6" s="1"/>
  <c r="AT158" i="59" s="1"/>
  <c r="BN261" i="6"/>
  <c r="AL261" i="6"/>
  <c r="AL277" i="6"/>
  <c r="AI158" i="59" s="1"/>
  <c r="AR261" i="6"/>
  <c r="BI261" i="6"/>
  <c r="P261" i="6"/>
  <c r="U261" i="6"/>
  <c r="U277" i="6" s="1"/>
  <c r="R158" i="59" s="1"/>
  <c r="AH261" i="6"/>
  <c r="AN261" i="6"/>
  <c r="AZ261" i="6"/>
  <c r="BE326" i="6"/>
  <c r="BA134" i="91"/>
  <c r="I326" i="6"/>
  <c r="E134" i="91" s="1"/>
  <c r="AY326" i="6"/>
  <c r="AC421" i="6"/>
  <c r="AF421" i="6"/>
  <c r="AM421" i="6"/>
  <c r="BB421" i="6"/>
  <c r="P421" i="6"/>
  <c r="S421" i="6"/>
  <c r="O244" i="97" s="1"/>
  <c r="Z421" i="6"/>
  <c r="BH421" i="6"/>
  <c r="BK320" i="6"/>
  <c r="BK322" i="6" s="1"/>
  <c r="BG130" i="91"/>
  <c r="BD320" i="6"/>
  <c r="BD322" i="6"/>
  <c r="AZ130" i="91"/>
  <c r="AY320" i="6"/>
  <c r="AY322" i="6"/>
  <c r="AU130" i="91" s="1"/>
  <c r="BM187" i="6"/>
  <c r="T187" i="6"/>
  <c r="I187" i="6"/>
  <c r="AN67" i="68"/>
  <c r="AK253" i="97"/>
  <c r="BF320" i="6"/>
  <c r="BF322" i="6" s="1"/>
  <c r="BB130" i="91" s="1"/>
  <c r="BL187" i="6"/>
  <c r="AD187" i="6"/>
  <c r="AV146" i="6"/>
  <c r="BG135" i="6"/>
  <c r="BH320" i="6"/>
  <c r="BH322" i="6"/>
  <c r="AO187" i="6"/>
  <c r="G147" i="6"/>
  <c r="G155" i="6"/>
  <c r="BH146" i="6"/>
  <c r="BH154" i="6" s="1"/>
  <c r="AR146" i="6"/>
  <c r="AS154" i="6" s="1"/>
  <c r="BE145" i="6"/>
  <c r="Y145" i="6"/>
  <c r="J145" i="6"/>
  <c r="AP145" i="6"/>
  <c r="AQ145" i="6"/>
  <c r="AH145" i="6"/>
  <c r="AH153" i="6" s="1"/>
  <c r="BH89" i="68"/>
  <c r="BA144" i="6"/>
  <c r="BJ89" i="68"/>
  <c r="R89" i="68"/>
  <c r="AE432" i="6"/>
  <c r="S432" i="6"/>
  <c r="O255" i="97" s="1"/>
  <c r="AH89" i="68"/>
  <c r="R137" i="91"/>
  <c r="AG291" i="97"/>
  <c r="BJ253" i="97"/>
  <c r="BN432" i="6"/>
  <c r="BN434" i="6"/>
  <c r="BJ257" i="97" s="1"/>
  <c r="BG253" i="97"/>
  <c r="BD396" i="6"/>
  <c r="AZ217" i="97"/>
  <c r="AY253" i="97"/>
  <c r="BC432" i="6"/>
  <c r="S289" i="97"/>
  <c r="W468" i="6"/>
  <c r="S291" i="97" s="1"/>
  <c r="BH217" i="97"/>
  <c r="BL396" i="6"/>
  <c r="AQ25" i="29"/>
  <c r="AQ27" i="29" s="1"/>
  <c r="AQ41" i="29" s="1"/>
  <c r="AQ43" i="29" s="1"/>
  <c r="AS6" i="28" s="1"/>
  <c r="BH25" i="29"/>
  <c r="BK147" i="6"/>
  <c r="BK155" i="6" s="1"/>
  <c r="AZ25" i="29"/>
  <c r="BD147" i="6"/>
  <c r="AV147" i="6"/>
  <c r="AW155" i="6" s="1"/>
  <c r="AR25" i="29"/>
  <c r="AR27" i="29" s="1"/>
  <c r="U103" i="60"/>
  <c r="T111" i="91"/>
  <c r="T17" i="92" s="1"/>
  <c r="T18" i="92" s="1"/>
  <c r="T27" i="92" s="1"/>
  <c r="X144" i="6"/>
  <c r="X559" i="6" s="1"/>
  <c r="L111" i="91"/>
  <c r="L17" i="92" s="1"/>
  <c r="P144" i="6"/>
  <c r="P559" i="6" s="1"/>
  <c r="BA370" i="6"/>
  <c r="BA143" i="6"/>
  <c r="BA77" i="6"/>
  <c r="AK143" i="6"/>
  <c r="AK77" i="6"/>
  <c r="AF18" i="12" s="1"/>
  <c r="AC370" i="6"/>
  <c r="Y110" i="91"/>
  <c r="Y16" i="92"/>
  <c r="AC143" i="6"/>
  <c r="U77" i="6"/>
  <c r="R104" i="60" s="1"/>
  <c r="U143" i="6"/>
  <c r="U558" i="6"/>
  <c r="J102" i="60"/>
  <c r="BJ24" i="29"/>
  <c r="BN147" i="6"/>
  <c r="BN155" i="6" s="1"/>
  <c r="AH147" i="6"/>
  <c r="AD24" i="29"/>
  <c r="AD27" i="29" s="1"/>
  <c r="BG25" i="29"/>
  <c r="AU423" i="6"/>
  <c r="AQ244" i="97"/>
  <c r="AG67" i="68"/>
  <c r="H16" i="68"/>
  <c r="BC147" i="6"/>
  <c r="BC155" i="6" s="1"/>
  <c r="F14" i="91"/>
  <c r="AM17" i="92"/>
  <c r="AO145" i="6"/>
  <c r="H343" i="97"/>
  <c r="AM147" i="6"/>
  <c r="AI25" i="29"/>
  <c r="AE147" i="6"/>
  <c r="AA25" i="29"/>
  <c r="S25" i="29"/>
  <c r="W147" i="6"/>
  <c r="O147" i="6"/>
  <c r="O155" i="6" s="1"/>
  <c r="K25" i="29"/>
  <c r="AJ146" i="6"/>
  <c r="AF16" i="29"/>
  <c r="X16" i="29"/>
  <c r="X18" i="29" s="1"/>
  <c r="AB146" i="6"/>
  <c r="AC146" i="6"/>
  <c r="AC154" i="6" s="1"/>
  <c r="BM145" i="6"/>
  <c r="BI7" i="29"/>
  <c r="AC7" i="29"/>
  <c r="AC9" i="29" s="1"/>
  <c r="AC33" i="29" s="1"/>
  <c r="AG145" i="6"/>
  <c r="R145" i="6"/>
  <c r="N7" i="29"/>
  <c r="BH103" i="60"/>
  <c r="BK144" i="6"/>
  <c r="BK559" i="6" s="1"/>
  <c r="BC77" i="6"/>
  <c r="AX14" i="71" s="1"/>
  <c r="AY111" i="91"/>
  <c r="AZ103" i="60"/>
  <c r="AR103" i="60"/>
  <c r="AQ111" i="91"/>
  <c r="AQ17" i="92" s="1"/>
  <c r="AU77" i="6"/>
  <c r="AP14" i="71" s="1"/>
  <c r="AU144" i="6"/>
  <c r="AJ103" i="60"/>
  <c r="AI111" i="91"/>
  <c r="AI17" i="92" s="1"/>
  <c r="AI18" i="92" s="1"/>
  <c r="AI27" i="92" s="1"/>
  <c r="AE77" i="6"/>
  <c r="AB104" i="60" s="1"/>
  <c r="AA111" i="91"/>
  <c r="C47" i="9"/>
  <c r="S111" i="91"/>
  <c r="S17" i="92" s="1"/>
  <c r="W77" i="6"/>
  <c r="R18" i="12"/>
  <c r="R20" i="12" s="1"/>
  <c r="T103" i="60"/>
  <c r="O77" i="6"/>
  <c r="L103" i="60"/>
  <c r="K111" i="91"/>
  <c r="K17" i="92" s="1"/>
  <c r="K18" i="92" s="1"/>
  <c r="K27" i="92" s="1"/>
  <c r="G77" i="6"/>
  <c r="C111" i="91"/>
  <c r="C17" i="92"/>
  <c r="BH77" i="6"/>
  <c r="BE104" i="60" s="1"/>
  <c r="BE102" i="60"/>
  <c r="BD110" i="91"/>
  <c r="BH370" i="6"/>
  <c r="BH143" i="6"/>
  <c r="AW102" i="60"/>
  <c r="AV110" i="91"/>
  <c r="AV16" i="92"/>
  <c r="AV18" i="92"/>
  <c r="AV27" i="92" s="1"/>
  <c r="AY165" i="91"/>
  <c r="AZ370" i="6"/>
  <c r="AN110" i="91"/>
  <c r="AN16" i="92"/>
  <c r="AR370" i="6"/>
  <c r="AR143" i="6"/>
  <c r="AS151" i="6" s="1"/>
  <c r="AR558" i="6"/>
  <c r="AR560" i="6" s="1"/>
  <c r="AM6" i="71" s="1"/>
  <c r="AO102" i="60"/>
  <c r="AJ370" i="6"/>
  <c r="AJ77" i="6"/>
  <c r="AE14" i="71" s="1"/>
  <c r="AG102" i="60"/>
  <c r="AF110" i="91"/>
  <c r="AF16" i="92"/>
  <c r="AF18" i="92" s="1"/>
  <c r="AJ143" i="6"/>
  <c r="Y102" i="60"/>
  <c r="X110" i="91"/>
  <c r="Q102" i="60"/>
  <c r="T370" i="6"/>
  <c r="T77" i="6"/>
  <c r="Q104" i="60" s="1"/>
  <c r="H110" i="91"/>
  <c r="H16" i="92"/>
  <c r="L77" i="6"/>
  <c r="I102" i="60"/>
  <c r="L370" i="6"/>
  <c r="BD16" i="29"/>
  <c r="BD18" i="29"/>
  <c r="BC144" i="6"/>
  <c r="BC152" i="6" s="1"/>
  <c r="BI18" i="29"/>
  <c r="U7" i="29"/>
  <c r="U9" i="29" s="1"/>
  <c r="AZ146" i="6"/>
  <c r="AZ154" i="6" s="1"/>
  <c r="T432" i="6"/>
  <c r="P255" i="97"/>
  <c r="L143" i="6"/>
  <c r="L558" i="6" s="1"/>
  <c r="L560" i="6" s="1"/>
  <c r="G8" i="12" s="1"/>
  <c r="E47" i="9"/>
  <c r="E5" i="9" s="1"/>
  <c r="T143" i="6"/>
  <c r="T558" i="6" s="1"/>
  <c r="O144" i="6"/>
  <c r="O559" i="6" s="1"/>
  <c r="BP75" i="6"/>
  <c r="BM110" i="91"/>
  <c r="AW244" i="97"/>
  <c r="BA423" i="6"/>
  <c r="BA425" i="6" s="1"/>
  <c r="AW248" i="97" s="1"/>
  <c r="AE59" i="60"/>
  <c r="AH144" i="6"/>
  <c r="AH559" i="6" s="1"/>
  <c r="K144" i="6"/>
  <c r="H59" i="60"/>
  <c r="K49" i="6"/>
  <c r="F17" i="12"/>
  <c r="BH58" i="60"/>
  <c r="BK143" i="6"/>
  <c r="E32" i="9"/>
  <c r="AZ58" i="60"/>
  <c r="U58" i="60"/>
  <c r="X143" i="6"/>
  <c r="Y151" i="6" s="1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 s="1"/>
  <c r="F3" i="59" s="1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 s="1"/>
  <c r="I244" i="97"/>
  <c r="AF145" i="6"/>
  <c r="AG153" i="6" s="1"/>
  <c r="AB7" i="29"/>
  <c r="AY27" i="29"/>
  <c r="O287" i="6"/>
  <c r="AE287" i="6"/>
  <c r="AZ59" i="60"/>
  <c r="AF325" i="97"/>
  <c r="AJ504" i="6"/>
  <c r="AT49" i="6"/>
  <c r="AO17" i="12"/>
  <c r="BB287" i="6"/>
  <c r="O59" i="60"/>
  <c r="V146" i="6"/>
  <c r="O18" i="29"/>
  <c r="BC18" i="29"/>
  <c r="V287" i="6"/>
  <c r="AU287" i="6"/>
  <c r="BC49" i="6"/>
  <c r="BB21" i="60"/>
  <c r="BE27" i="6"/>
  <c r="BJ222" i="6"/>
  <c r="BJ27" i="6"/>
  <c r="BE16" i="12" s="1"/>
  <c r="AT222" i="6"/>
  <c r="AQ20" i="60"/>
  <c r="AD222" i="6"/>
  <c r="AA20" i="60"/>
  <c r="W222" i="6"/>
  <c r="BA21" i="60"/>
  <c r="BD27" i="6"/>
  <c r="BA22" i="60" s="1"/>
  <c r="AS21" i="60"/>
  <c r="AV27" i="6"/>
  <c r="AQ12" i="71" s="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V14" i="71" s="1"/>
  <c r="S370" i="6"/>
  <c r="S77" i="6"/>
  <c r="N14" i="71" s="1"/>
  <c r="K77" i="6"/>
  <c r="F18" i="12"/>
  <c r="H102" i="60"/>
  <c r="K370" i="6"/>
  <c r="BO370" i="6"/>
  <c r="BG67" i="68"/>
  <c r="BE67" i="68"/>
  <c r="BC67" i="68"/>
  <c r="AS67" i="68"/>
  <c r="AH289" i="97"/>
  <c r="AL468" i="6"/>
  <c r="AH291" i="97" s="1"/>
  <c r="AF67" i="68"/>
  <c r="AX103" i="60"/>
  <c r="AW111" i="91"/>
  <c r="AW17" i="92"/>
  <c r="Z103" i="60"/>
  <c r="Y111" i="91"/>
  <c r="Y17" i="92" s="1"/>
  <c r="Y18" i="92" s="1"/>
  <c r="Y27" i="92" s="1"/>
  <c r="T253" i="97"/>
  <c r="X432" i="6"/>
  <c r="BG144" i="6"/>
  <c r="BG559" i="6" s="1"/>
  <c r="P477" i="6"/>
  <c r="P479" i="6" s="1"/>
  <c r="L302" i="97" s="1"/>
  <c r="L298" i="97"/>
  <c r="AT27" i="6"/>
  <c r="AQ22" i="60" s="1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 s="1"/>
  <c r="AI421" i="6"/>
  <c r="AE244" i="97" s="1"/>
  <c r="AQ421" i="6"/>
  <c r="AQ423" i="6" s="1"/>
  <c r="AM246" i="97" s="1"/>
  <c r="AQ425" i="6"/>
  <c r="AM248" i="97" s="1"/>
  <c r="I421" i="6"/>
  <c r="Q421" i="6"/>
  <c r="Y421" i="6"/>
  <c r="U244" i="97" s="1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 s="1"/>
  <c r="N391" i="6"/>
  <c r="J214" i="97" s="1"/>
  <c r="AD391" i="6"/>
  <c r="Z214" i="97"/>
  <c r="L391" i="6"/>
  <c r="H214" i="97"/>
  <c r="AB391" i="6"/>
  <c r="X214" i="97" s="1"/>
  <c r="AR391" i="6"/>
  <c r="AN214" i="97" s="1"/>
  <c r="H391" i="6"/>
  <c r="D214" i="97"/>
  <c r="J391" i="6"/>
  <c r="Z391" i="6"/>
  <c r="V214" i="97"/>
  <c r="AP391" i="6"/>
  <c r="AL214" i="97" s="1"/>
  <c r="X391" i="6"/>
  <c r="T214" i="97"/>
  <c r="AN391" i="6"/>
  <c r="AJ214" i="97"/>
  <c r="AY391" i="6"/>
  <c r="AU214" i="97"/>
  <c r="BA391" i="6"/>
  <c r="AW214" i="97" s="1"/>
  <c r="BC391" i="6"/>
  <c r="AY214" i="97"/>
  <c r="BE391" i="6"/>
  <c r="BA214" i="97"/>
  <c r="BG391" i="6"/>
  <c r="BC214" i="97"/>
  <c r="BI391" i="6"/>
  <c r="BK391" i="6"/>
  <c r="BG214" i="97" s="1"/>
  <c r="BM391" i="6"/>
  <c r="BI214" i="97" s="1"/>
  <c r="BO391" i="6"/>
  <c r="BK214" i="97"/>
  <c r="AZ197" i="97"/>
  <c r="G308" i="6"/>
  <c r="C120" i="91" s="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 s="1"/>
  <c r="AP228" i="97" s="1"/>
  <c r="AR403" i="6"/>
  <c r="AP403" i="6"/>
  <c r="AP405" i="6" s="1"/>
  <c r="AL228" i="97" s="1"/>
  <c r="AN403" i="6"/>
  <c r="AL403" i="6"/>
  <c r="AJ403" i="6"/>
  <c r="AH403" i="6"/>
  <c r="AF403" i="6"/>
  <c r="AB226" i="97" s="1"/>
  <c r="AD403" i="6"/>
  <c r="Z226" i="97" s="1"/>
  <c r="AB403" i="6"/>
  <c r="AB405" i="6"/>
  <c r="Z403" i="6"/>
  <c r="X403" i="6"/>
  <c r="V403" i="6"/>
  <c r="V405" i="6" s="1"/>
  <c r="R228" i="97" s="1"/>
  <c r="T403" i="6"/>
  <c r="R403" i="6"/>
  <c r="P403" i="6"/>
  <c r="L226" i="97" s="1"/>
  <c r="N403" i="6"/>
  <c r="L403" i="6"/>
  <c r="AT400" i="6"/>
  <c r="AP223" i="97"/>
  <c r="AI400" i="6"/>
  <c r="AE223" i="97"/>
  <c r="AA400" i="6"/>
  <c r="W223" i="97" s="1"/>
  <c r="X400" i="6"/>
  <c r="T223" i="97" s="1"/>
  <c r="M400" i="6"/>
  <c r="I223" i="97"/>
  <c r="BI394" i="6"/>
  <c r="AR77" i="6"/>
  <c r="AB77" i="6"/>
  <c r="Y104" i="60" s="1"/>
  <c r="J77" i="6"/>
  <c r="E18" i="12" s="1"/>
  <c r="BH49" i="6"/>
  <c r="BC13" i="71"/>
  <c r="T394" i="6"/>
  <c r="BJ344" i="6"/>
  <c r="BF148" i="91" s="1"/>
  <c r="AY344" i="6"/>
  <c r="AU148" i="91" s="1"/>
  <c r="AV344" i="6"/>
  <c r="AR148" i="91" s="1"/>
  <c r="AK344" i="6"/>
  <c r="AG148" i="91" s="1"/>
  <c r="Z344" i="6"/>
  <c r="V148" i="91"/>
  <c r="W344" i="6"/>
  <c r="S148" i="91" s="1"/>
  <c r="N344" i="6"/>
  <c r="J148" i="91" s="1"/>
  <c r="AE338" i="6"/>
  <c r="AE340" i="6" s="1"/>
  <c r="AA144" i="91" s="1"/>
  <c r="AQ89" i="68"/>
  <c r="AQ93" i="68" s="1"/>
  <c r="AQ94" i="68"/>
  <c r="AS332" i="6" s="1"/>
  <c r="AO138" i="91" s="1"/>
  <c r="AO139" i="91" s="1"/>
  <c r="AG308" i="6"/>
  <c r="AC120" i="91" s="1"/>
  <c r="AD308" i="6"/>
  <c r="Z120" i="91"/>
  <c r="Z162" i="91" s="1"/>
  <c r="Z36" i="92" s="1"/>
  <c r="AA308" i="6"/>
  <c r="W120" i="91" s="1"/>
  <c r="W162" i="91" s="1"/>
  <c r="W36" i="92" s="1"/>
  <c r="X308" i="6"/>
  <c r="T120" i="91"/>
  <c r="U308" i="6"/>
  <c r="Q120" i="91" s="1"/>
  <c r="BJ302" i="6"/>
  <c r="BJ304" i="6"/>
  <c r="BF116" i="91" s="1"/>
  <c r="AV302" i="6"/>
  <c r="AV304" i="6"/>
  <c r="AR116" i="91" s="1"/>
  <c r="R302" i="6"/>
  <c r="R304" i="6" s="1"/>
  <c r="BI246" i="6"/>
  <c r="BI248" i="6"/>
  <c r="BI250" i="6" s="1"/>
  <c r="AC246" i="6"/>
  <c r="AC248" i="6" s="1"/>
  <c r="AC250" i="6" s="1"/>
  <c r="BE243" i="6"/>
  <c r="R243" i="6"/>
  <c r="BO199" i="6"/>
  <c r="BO201" i="6"/>
  <c r="BO203" i="6" s="1"/>
  <c r="BE199" i="6"/>
  <c r="BE201" i="6"/>
  <c r="AW199" i="6"/>
  <c r="AW201" i="6" s="1"/>
  <c r="AW203" i="6" s="1"/>
  <c r="BF196" i="6"/>
  <c r="BG172" i="6"/>
  <c r="BG174" i="6" s="1"/>
  <c r="AI172" i="6"/>
  <c r="AI174" i="6"/>
  <c r="J403" i="6"/>
  <c r="H403" i="6"/>
  <c r="BJ400" i="6"/>
  <c r="BF223" i="97" s="1"/>
  <c r="BB400" i="6"/>
  <c r="AX223" i="97" s="1"/>
  <c r="AQ400" i="6"/>
  <c r="AM223" i="97"/>
  <c r="AN400" i="6"/>
  <c r="AJ223" i="97"/>
  <c r="AF400" i="6"/>
  <c r="AB223" i="97" s="1"/>
  <c r="U400" i="6"/>
  <c r="Q223" i="97" s="1"/>
  <c r="J400" i="6"/>
  <c r="F223" i="97" s="1"/>
  <c r="AR394" i="6"/>
  <c r="BG147" i="6"/>
  <c r="AY147" i="6"/>
  <c r="AI147" i="6"/>
  <c r="AA147" i="6"/>
  <c r="S147" i="6"/>
  <c r="K147" i="6"/>
  <c r="BG344" i="6"/>
  <c r="BC148" i="91" s="1"/>
  <c r="BD344" i="6"/>
  <c r="AZ148" i="91"/>
  <c r="AS344" i="6"/>
  <c r="AO148" i="91"/>
  <c r="AH344" i="6"/>
  <c r="AD148" i="91" s="1"/>
  <c r="AE344" i="6"/>
  <c r="AA148" i="91" s="1"/>
  <c r="T344" i="6"/>
  <c r="P148" i="91"/>
  <c r="K344" i="6"/>
  <c r="G148" i="91"/>
  <c r="H344" i="6"/>
  <c r="D148" i="91"/>
  <c r="BN338" i="6"/>
  <c r="BL338" i="6"/>
  <c r="BL340" i="6" s="1"/>
  <c r="BJ338" i="6"/>
  <c r="BH338" i="6"/>
  <c r="BF338" i="6"/>
  <c r="BF340" i="6"/>
  <c r="BB144" i="91"/>
  <c r="BD338" i="6"/>
  <c r="BD340" i="6" s="1"/>
  <c r="AZ144" i="91" s="1"/>
  <c r="BB338" i="6"/>
  <c r="AZ338" i="6"/>
  <c r="AZ340" i="6"/>
  <c r="AV144" i="91" s="1"/>
  <c r="AX338" i="6"/>
  <c r="AV338" i="6"/>
  <c r="AV340" i="6" s="1"/>
  <c r="AT338" i="6"/>
  <c r="AR338" i="6"/>
  <c r="AR340" i="6" s="1"/>
  <c r="AN144" i="91"/>
  <c r="AG338" i="6"/>
  <c r="AG340" i="6" s="1"/>
  <c r="AC144" i="91" s="1"/>
  <c r="AZ89" i="68"/>
  <c r="S89" i="68"/>
  <c r="BE308" i="6"/>
  <c r="BA120" i="91" s="1"/>
  <c r="BB308" i="6"/>
  <c r="AX120" i="9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/>
  <c r="J243" i="6"/>
  <c r="BN199" i="6"/>
  <c r="BN201" i="6"/>
  <c r="BN203" i="6" s="1"/>
  <c r="AV199" i="6"/>
  <c r="AV201" i="6" s="1"/>
  <c r="U196" i="6"/>
  <c r="I196" i="6"/>
  <c r="V181" i="6"/>
  <c r="V183" i="6" s="1"/>
  <c r="BK172" i="6"/>
  <c r="BK174" i="6" s="1"/>
  <c r="AM172" i="6"/>
  <c r="AM174" i="6" s="1"/>
  <c r="AM208" i="6" s="1"/>
  <c r="AU89" i="68"/>
  <c r="AU93" i="68" s="1"/>
  <c r="AW323" i="6" s="1"/>
  <c r="BO400" i="6"/>
  <c r="BL400" i="6"/>
  <c r="BH223" i="97"/>
  <c r="BG400" i="6"/>
  <c r="BC223" i="97"/>
  <c r="AY400" i="6"/>
  <c r="AU223" i="97" s="1"/>
  <c r="AV400" i="6"/>
  <c r="AR223" i="97" s="1"/>
  <c r="AK400" i="6"/>
  <c r="AC400" i="6"/>
  <c r="R400" i="6"/>
  <c r="N223" i="97"/>
  <c r="O400" i="6"/>
  <c r="K223" i="97"/>
  <c r="BE394" i="6"/>
  <c r="AX394" i="6"/>
  <c r="AU394" i="6"/>
  <c r="BO344" i="6"/>
  <c r="BK148" i="91" s="1"/>
  <c r="BL344" i="6"/>
  <c r="BH148" i="91"/>
  <c r="BA344" i="6"/>
  <c r="AW148" i="91"/>
  <c r="AP344" i="6"/>
  <c r="AL148" i="91" s="1"/>
  <c r="AM344" i="6"/>
  <c r="AI148" i="91" s="1"/>
  <c r="AB344" i="6"/>
  <c r="X148" i="91" s="1"/>
  <c r="AI338" i="6"/>
  <c r="AI340" i="6"/>
  <c r="I338" i="6"/>
  <c r="I340" i="6" s="1"/>
  <c r="E144" i="91" s="1"/>
  <c r="BF89" i="68"/>
  <c r="Z89" i="68"/>
  <c r="Q308" i="6"/>
  <c r="M120" i="91" s="1"/>
  <c r="N308" i="6"/>
  <c r="K308" i="6"/>
  <c r="G120" i="91" s="1"/>
  <c r="H308" i="6"/>
  <c r="D120" i="91" s="1"/>
  <c r="BN302" i="6"/>
  <c r="BN304" i="6"/>
  <c r="BJ116" i="91" s="1"/>
  <c r="BA246" i="6"/>
  <c r="BA248" i="6" s="1"/>
  <c r="BA250" i="6" s="1"/>
  <c r="U246" i="6"/>
  <c r="U248" i="6" s="1"/>
  <c r="U250" i="6" s="1"/>
  <c r="BD243" i="6"/>
  <c r="BC199" i="6"/>
  <c r="BC201" i="6"/>
  <c r="BE196" i="6"/>
  <c r="BJ181" i="6"/>
  <c r="BJ183" i="6" s="1"/>
  <c r="BO172" i="6"/>
  <c r="BO174" i="6" s="1"/>
  <c r="BO208" i="6" s="1"/>
  <c r="B71" i="10"/>
  <c r="B11" i="10"/>
  <c r="BD400" i="6"/>
  <c r="AZ223" i="97" s="1"/>
  <c r="AS400" i="6"/>
  <c r="AO223" i="97" s="1"/>
  <c r="Z400" i="6"/>
  <c r="V223" i="97" s="1"/>
  <c r="W400" i="6"/>
  <c r="L400" i="6"/>
  <c r="H223" i="97" s="1"/>
  <c r="BK394" i="6"/>
  <c r="BH394" i="6"/>
  <c r="AN394" i="6"/>
  <c r="AN396" i="6"/>
  <c r="AN398" i="6" s="1"/>
  <c r="AJ221" i="97" s="1"/>
  <c r="BO144" i="6"/>
  <c r="BI344" i="6"/>
  <c r="AX344" i="6"/>
  <c r="AT148" i="91" s="1"/>
  <c r="AU344" i="6"/>
  <c r="AQ148" i="91" s="1"/>
  <c r="AJ344" i="6"/>
  <c r="AF148" i="91"/>
  <c r="V344" i="6"/>
  <c r="R148" i="91" s="1"/>
  <c r="M344" i="6"/>
  <c r="I148" i="91" s="1"/>
  <c r="AK338" i="6"/>
  <c r="AK340" i="6" s="1"/>
  <c r="AG144" i="91" s="1"/>
  <c r="AB89" i="68"/>
  <c r="U89" i="68"/>
  <c r="AO308" i="6"/>
  <c r="AK120" i="91" s="1"/>
  <c r="AL308" i="6"/>
  <c r="AI308" i="6"/>
  <c r="AE120" i="91" s="1"/>
  <c r="AF308" i="6"/>
  <c r="AB120" i="9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Y432" i="6"/>
  <c r="U253" i="97"/>
  <c r="Q414" i="6"/>
  <c r="M237" i="97" s="1"/>
  <c r="M235" i="97"/>
  <c r="D172" i="10"/>
  <c r="T349" i="97"/>
  <c r="W289" i="97"/>
  <c r="AA468" i="6"/>
  <c r="W291" i="97"/>
  <c r="K468" i="6"/>
  <c r="G291" i="97" s="1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 s="1"/>
  <c r="AD151" i="91"/>
  <c r="AD153" i="91" s="1"/>
  <c r="E334" i="97"/>
  <c r="AN504" i="6"/>
  <c r="AJ327" i="97" s="1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 s="1"/>
  <c r="AC325" i="97"/>
  <c r="Z325" i="97"/>
  <c r="AD504" i="6"/>
  <c r="AU495" i="6"/>
  <c r="AQ318" i="97"/>
  <c r="AQ316" i="97"/>
  <c r="BE316" i="97"/>
  <c r="AY351" i="6"/>
  <c r="M432" i="6"/>
  <c r="I253" i="97"/>
  <c r="H27" i="29"/>
  <c r="BB18" i="29"/>
  <c r="BC19" i="29" s="1"/>
  <c r="BC37" i="29" s="1"/>
  <c r="BC38" i="29" s="1"/>
  <c r="BE8" i="30" s="1"/>
  <c r="V468" i="6"/>
  <c r="R291" i="97" s="1"/>
  <c r="R289" i="97"/>
  <c r="R495" i="6"/>
  <c r="N318" i="97"/>
  <c r="N316" i="97"/>
  <c r="AJ67" i="68"/>
  <c r="AW27" i="29"/>
  <c r="AC18" i="29"/>
  <c r="AY18" i="29"/>
  <c r="AE18" i="29"/>
  <c r="AL24" i="29"/>
  <c r="AL27" i="29" s="1"/>
  <c r="J147" i="6"/>
  <c r="K155" i="6" s="1"/>
  <c r="Z102" i="60"/>
  <c r="BO432" i="6"/>
  <c r="BO434" i="6"/>
  <c r="BK257" i="97" s="1"/>
  <c r="BK253" i="97"/>
  <c r="AT289" i="97"/>
  <c r="AX468" i="6"/>
  <c r="AT291" i="97" s="1"/>
  <c r="AP468" i="6"/>
  <c r="AL289" i="97"/>
  <c r="I17" i="68"/>
  <c r="AQ67" i="68"/>
  <c r="AN253" i="97"/>
  <c r="BL495" i="6"/>
  <c r="BH318" i="97" s="1"/>
  <c r="H18" i="68"/>
  <c r="AD432" i="6"/>
  <c r="Z255" i="97" s="1"/>
  <c r="Z253" i="97"/>
  <c r="M103" i="60"/>
  <c r="P77" i="6"/>
  <c r="H144" i="6"/>
  <c r="H559" i="6" s="1"/>
  <c r="H560" i="6" s="1"/>
  <c r="BE110" i="91"/>
  <c r="BE16" i="92"/>
  <c r="BF102" i="60"/>
  <c r="BI370" i="6"/>
  <c r="AX102" i="60"/>
  <c r="AW110" i="91"/>
  <c r="AW16" i="92" s="1"/>
  <c r="AR165" i="91"/>
  <c r="AS77" i="6"/>
  <c r="AG110" i="91"/>
  <c r="AH102" i="60"/>
  <c r="AK370" i="6"/>
  <c r="Q110" i="91"/>
  <c r="I110" i="91"/>
  <c r="I16" i="92" s="1"/>
  <c r="M370" i="6"/>
  <c r="M77" i="6"/>
  <c r="H18" i="12" s="1"/>
  <c r="AY67" i="68"/>
  <c r="AW343" i="97"/>
  <c r="AA325" i="97"/>
  <c r="AE504" i="6"/>
  <c r="BI289" i="97"/>
  <c r="BM468" i="6"/>
  <c r="BI291" i="97" s="1"/>
  <c r="AT468" i="6"/>
  <c r="AM9" i="29"/>
  <c r="N27" i="29"/>
  <c r="N41" i="29" s="1"/>
  <c r="N43" i="29" s="1"/>
  <c r="P6" i="28" s="1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Y18" i="29"/>
  <c r="AO110" i="91"/>
  <c r="BB468" i="6"/>
  <c r="AX291" i="97" s="1"/>
  <c r="BH18" i="29"/>
  <c r="BI19" i="29" s="1"/>
  <c r="BI37" i="29" s="1"/>
  <c r="BI38" i="29" s="1"/>
  <c r="BK8" i="30" s="1"/>
  <c r="BC143" i="6"/>
  <c r="BC287" i="6"/>
  <c r="BC110" i="91"/>
  <c r="BC16" i="92" s="1"/>
  <c r="K103" i="60"/>
  <c r="M253" i="97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5" i="97"/>
  <c r="J253" i="97"/>
  <c r="AF222" i="6"/>
  <c r="AF27" i="6"/>
  <c r="BK287" i="6"/>
  <c r="BK49" i="6"/>
  <c r="AK58" i="60"/>
  <c r="AN143" i="6"/>
  <c r="AN558" i="6" s="1"/>
  <c r="X287" i="6"/>
  <c r="X49" i="6"/>
  <c r="P287" i="6"/>
  <c r="P49" i="6"/>
  <c r="K17" i="12" s="1"/>
  <c r="AC253" i="97"/>
  <c r="AG432" i="6"/>
  <c r="AI103" i="60"/>
  <c r="AH111" i="91"/>
  <c r="AH17" i="92" s="1"/>
  <c r="AA103" i="60"/>
  <c r="Z111" i="91"/>
  <c r="Z17" i="92" s="1"/>
  <c r="Z18" i="92" s="1"/>
  <c r="Z27" i="92" s="1"/>
  <c r="AU110" i="91"/>
  <c r="AU16" i="92" s="1"/>
  <c r="AN102" i="60"/>
  <c r="AM110" i="91"/>
  <c r="AI370" i="6"/>
  <c r="AI77" i="6"/>
  <c r="AF102" i="60"/>
  <c r="B46" i="9"/>
  <c r="P102" i="60"/>
  <c r="AJ18" i="29"/>
  <c r="G67" i="68"/>
  <c r="BD145" i="6"/>
  <c r="E58" i="60"/>
  <c r="Z49" i="6"/>
  <c r="AF49" i="6"/>
  <c r="AA17" i="12" s="1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 s="1"/>
  <c r="AU16" i="71" s="1"/>
  <c r="R103" i="60"/>
  <c r="Q111" i="91"/>
  <c r="Q17" i="92"/>
  <c r="BN370" i="6"/>
  <c r="BN77" i="6"/>
  <c r="BN143" i="6"/>
  <c r="BK102" i="60"/>
  <c r="BC102" i="60"/>
  <c r="BB110" i="91"/>
  <c r="BB16" i="92" s="1"/>
  <c r="AX370" i="6"/>
  <c r="AX77" i="6"/>
  <c r="AS18" i="12" s="1"/>
  <c r="AT110" i="91"/>
  <c r="AT16" i="92"/>
  <c r="AO165" i="91"/>
  <c r="AL110" i="91"/>
  <c r="AL16" i="92" s="1"/>
  <c r="Z370" i="6"/>
  <c r="Z143" i="6"/>
  <c r="W102" i="60"/>
  <c r="R370" i="6"/>
  <c r="O102" i="60"/>
  <c r="I18" i="29"/>
  <c r="AV27" i="29"/>
  <c r="AV41" i="29" s="1"/>
  <c r="AV43" i="29" s="1"/>
  <c r="AX6" i="28" s="1"/>
  <c r="AF287" i="6"/>
  <c r="AV287" i="6"/>
  <c r="G110" i="91"/>
  <c r="G16" i="92"/>
  <c r="G18" i="92"/>
  <c r="G27" i="92"/>
  <c r="BL102" i="60"/>
  <c r="AQ103" i="60"/>
  <c r="AW289" i="97"/>
  <c r="BA468" i="6"/>
  <c r="AW291" i="97" s="1"/>
  <c r="T504" i="6"/>
  <c r="P327" i="97"/>
  <c r="P325" i="97"/>
  <c r="J326" i="6"/>
  <c r="F134" i="91"/>
  <c r="R326" i="6"/>
  <c r="Z326" i="6"/>
  <c r="V134" i="91"/>
  <c r="AH326" i="6"/>
  <c r="AD134" i="91"/>
  <c r="AP326" i="6"/>
  <c r="AL134" i="91" s="1"/>
  <c r="AX326" i="6"/>
  <c r="AT134" i="91" s="1"/>
  <c r="BF326" i="6"/>
  <c r="BB134" i="91"/>
  <c r="BN326" i="6"/>
  <c r="BJ134" i="91"/>
  <c r="M326" i="6"/>
  <c r="I134" i="91"/>
  <c r="U326" i="6"/>
  <c r="Q134" i="91" s="1"/>
  <c r="AC326" i="6"/>
  <c r="Y134" i="91"/>
  <c r="AK326" i="6"/>
  <c r="AS326" i="6"/>
  <c r="BA326" i="6"/>
  <c r="AW134" i="91"/>
  <c r="BI326" i="6"/>
  <c r="BE134" i="91" s="1"/>
  <c r="L326" i="6"/>
  <c r="H134" i="91"/>
  <c r="T326" i="6"/>
  <c r="P134" i="91"/>
  <c r="AB326" i="6"/>
  <c r="X134" i="91" s="1"/>
  <c r="AJ326" i="6"/>
  <c r="AR326" i="6"/>
  <c r="AZ326" i="6"/>
  <c r="AV134" i="91"/>
  <c r="BH326" i="6"/>
  <c r="BD134" i="91"/>
  <c r="G326" i="6"/>
  <c r="C134" i="91" s="1"/>
  <c r="V326" i="6"/>
  <c r="R134" i="91"/>
  <c r="AE326" i="6"/>
  <c r="AA134" i="91"/>
  <c r="AN326" i="6"/>
  <c r="AJ134" i="91" s="1"/>
  <c r="AQ326" i="6"/>
  <c r="AM134" i="91" s="1"/>
  <c r="AW326" i="6"/>
  <c r="AS134" i="91" s="1"/>
  <c r="P326" i="6"/>
  <c r="L134" i="91" s="1"/>
  <c r="S326" i="6"/>
  <c r="O134" i="91"/>
  <c r="Y326" i="6"/>
  <c r="U134" i="91" s="1"/>
  <c r="BJ326" i="6"/>
  <c r="BF134" i="91" s="1"/>
  <c r="AL326" i="6"/>
  <c r="AU326" i="6"/>
  <c r="AQ134" i="91"/>
  <c r="BD326" i="6"/>
  <c r="AZ134" i="91" s="1"/>
  <c r="BG326" i="6"/>
  <c r="BC134" i="91"/>
  <c r="BM326" i="6"/>
  <c r="BI134" i="91"/>
  <c r="N326" i="6"/>
  <c r="J134" i="91" s="1"/>
  <c r="W326" i="6"/>
  <c r="S134" i="91" s="1"/>
  <c r="AF326" i="6"/>
  <c r="AI326" i="6"/>
  <c r="AO326" i="6"/>
  <c r="AK134" i="91"/>
  <c r="H326" i="6"/>
  <c r="D134" i="91" s="1"/>
  <c r="K326" i="6"/>
  <c r="G134" i="91" s="1"/>
  <c r="Q326" i="6"/>
  <c r="M134" i="91"/>
  <c r="BB326" i="6"/>
  <c r="AX134" i="91"/>
  <c r="BK326" i="6"/>
  <c r="AD326" i="6"/>
  <c r="O326" i="6"/>
  <c r="X326" i="6"/>
  <c r="T134" i="91" s="1"/>
  <c r="AA326" i="6"/>
  <c r="W134" i="91"/>
  <c r="AG326" i="6"/>
  <c r="AC134" i="91" s="1"/>
  <c r="AQ385" i="6"/>
  <c r="AQ387" i="6"/>
  <c r="BO385" i="6"/>
  <c r="AJ385" i="6"/>
  <c r="AY385" i="6"/>
  <c r="BE385" i="6"/>
  <c r="BE387" i="6"/>
  <c r="BE389" i="6" s="1"/>
  <c r="BA212" i="97" s="1"/>
  <c r="BN385" i="6"/>
  <c r="AE385" i="6"/>
  <c r="AA208" i="97" s="1"/>
  <c r="AV385" i="6"/>
  <c r="AV387" i="6"/>
  <c r="BL385" i="6"/>
  <c r="BL387" i="6"/>
  <c r="AG385" i="6"/>
  <c r="AX385" i="6"/>
  <c r="AT208" i="97" s="1"/>
  <c r="Y490" i="6"/>
  <c r="U313" i="97" s="1"/>
  <c r="AQ490" i="6"/>
  <c r="AM313" i="97"/>
  <c r="M490" i="6"/>
  <c r="I313" i="97"/>
  <c r="U490" i="6"/>
  <c r="Q313" i="97"/>
  <c r="W490" i="6"/>
  <c r="S313" i="97" s="1"/>
  <c r="AY490" i="6"/>
  <c r="AU313" i="97"/>
  <c r="BI490" i="6"/>
  <c r="BE313" i="97"/>
  <c r="G517" i="6"/>
  <c r="J517" i="6"/>
  <c r="F340" i="97"/>
  <c r="R517" i="6"/>
  <c r="N340" i="97" s="1"/>
  <c r="W517" i="6"/>
  <c r="S340" i="97"/>
  <c r="AB517" i="6"/>
  <c r="X340" i="97"/>
  <c r="AJ517" i="6"/>
  <c r="AF340" i="97" s="1"/>
  <c r="AW517" i="6"/>
  <c r="AS340" i="97" s="1"/>
  <c r="BE517" i="6"/>
  <c r="BA340" i="97"/>
  <c r="M517" i="6"/>
  <c r="I340" i="97" s="1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 s="1"/>
  <c r="N253" i="97"/>
  <c r="BJ270" i="6"/>
  <c r="AI243" i="6"/>
  <c r="N243" i="6"/>
  <c r="AQ196" i="6"/>
  <c r="AJ196" i="6"/>
  <c r="AB196" i="6"/>
  <c r="BF181" i="6"/>
  <c r="BF183" i="6" s="1"/>
  <c r="S172" i="6"/>
  <c r="S174" i="6"/>
  <c r="AG172" i="6"/>
  <c r="AG174" i="6"/>
  <c r="AK172" i="6"/>
  <c r="AK174" i="6" s="1"/>
  <c r="AO172" i="6"/>
  <c r="AO174" i="6" s="1"/>
  <c r="AS172" i="6"/>
  <c r="AS174" i="6"/>
  <c r="AW172" i="6"/>
  <c r="AW174" i="6"/>
  <c r="AW208" i="6" s="1"/>
  <c r="BA172" i="6"/>
  <c r="BA174" i="6"/>
  <c r="BE172" i="6"/>
  <c r="BE174" i="6" s="1"/>
  <c r="BI172" i="6"/>
  <c r="BI174" i="6"/>
  <c r="AP199" i="6"/>
  <c r="AP201" i="6"/>
  <c r="L199" i="6"/>
  <c r="L201" i="6" s="1"/>
  <c r="L203" i="6" s="1"/>
  <c r="AT199" i="6"/>
  <c r="AT201" i="6"/>
  <c r="AT203" i="6"/>
  <c r="R199" i="6"/>
  <c r="R201" i="6" s="1"/>
  <c r="R208" i="6" s="1"/>
  <c r="AU199" i="6"/>
  <c r="AU201" i="6" s="1"/>
  <c r="AZ199" i="6"/>
  <c r="AZ201" i="6"/>
  <c r="AZ203" i="6" s="1"/>
  <c r="BG199" i="6"/>
  <c r="BG201" i="6"/>
  <c r="BG203" i="6"/>
  <c r="BL199" i="6"/>
  <c r="BL201" i="6" s="1"/>
  <c r="P199" i="6"/>
  <c r="P201" i="6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/>
  <c r="BJ203" i="6" s="1"/>
  <c r="U302" i="6"/>
  <c r="U304" i="6" s="1"/>
  <c r="Q116" i="91" s="1"/>
  <c r="AA302" i="6"/>
  <c r="AQ302" i="6"/>
  <c r="AS302" i="6"/>
  <c r="AS304" i="6" s="1"/>
  <c r="AO116" i="91"/>
  <c r="AU302" i="6"/>
  <c r="AU304" i="6" s="1"/>
  <c r="AQ116" i="91" s="1"/>
  <c r="AW302" i="6"/>
  <c r="AW304" i="6"/>
  <c r="AS116" i="91" s="1"/>
  <c r="AY302" i="6"/>
  <c r="BA302" i="6"/>
  <c r="BA304" i="6" s="1"/>
  <c r="AW116" i="91" s="1"/>
  <c r="BC302" i="6"/>
  <c r="BC304" i="6" s="1"/>
  <c r="BE302" i="6"/>
  <c r="BE304" i="6"/>
  <c r="BA116" i="91" s="1"/>
  <c r="BG302" i="6"/>
  <c r="BG304" i="6" s="1"/>
  <c r="BC116" i="91" s="1"/>
  <c r="BI302" i="6"/>
  <c r="BI304" i="6" s="1"/>
  <c r="BE116" i="91" s="1"/>
  <c r="BK302" i="6"/>
  <c r="BK304" i="6"/>
  <c r="BG116" i="91" s="1"/>
  <c r="BM302" i="6"/>
  <c r="BM304" i="6"/>
  <c r="BI116" i="91" s="1"/>
  <c r="H302" i="6"/>
  <c r="H304" i="6" s="1"/>
  <c r="D116" i="91"/>
  <c r="Y302" i="6"/>
  <c r="Y304" i="6"/>
  <c r="AO302" i="6"/>
  <c r="AO304" i="6" s="1"/>
  <c r="AK116" i="91" s="1"/>
  <c r="BO302" i="6"/>
  <c r="L302" i="6"/>
  <c r="L304" i="6"/>
  <c r="H116" i="91" s="1"/>
  <c r="AE302" i="6"/>
  <c r="AE304" i="6"/>
  <c r="AA116" i="91"/>
  <c r="K391" i="6"/>
  <c r="G214" i="97" s="1"/>
  <c r="M391" i="6"/>
  <c r="I214" i="97"/>
  <c r="O391" i="6"/>
  <c r="K214" i="97"/>
  <c r="Q391" i="6"/>
  <c r="M214" i="97"/>
  <c r="S391" i="6"/>
  <c r="O214" i="97" s="1"/>
  <c r="U391" i="6"/>
  <c r="Q214" i="97"/>
  <c r="W391" i="6"/>
  <c r="S214" i="97"/>
  <c r="Y391" i="6"/>
  <c r="U214" i="97" s="1"/>
  <c r="AA391" i="6"/>
  <c r="W214" i="97" s="1"/>
  <c r="AC391" i="6"/>
  <c r="Y214" i="97"/>
  <c r="AE391" i="6"/>
  <c r="AG391" i="6"/>
  <c r="AC214" i="97" s="1"/>
  <c r="AI391" i="6"/>
  <c r="AE214" i="97" s="1"/>
  <c r="AK391" i="6"/>
  <c r="AG214" i="97" s="1"/>
  <c r="AM391" i="6"/>
  <c r="AI214" i="97" s="1"/>
  <c r="AO391" i="6"/>
  <c r="AK214" i="97"/>
  <c r="AQ391" i="6"/>
  <c r="AM214" i="97" s="1"/>
  <c r="G391" i="6"/>
  <c r="C214" i="97" s="1"/>
  <c r="AT391" i="6"/>
  <c r="AP214" i="97" s="1"/>
  <c r="AV391" i="6"/>
  <c r="AX391" i="6"/>
  <c r="P181" i="6"/>
  <c r="P183" i="6"/>
  <c r="T181" i="6"/>
  <c r="T183" i="6" s="1"/>
  <c r="X181" i="6"/>
  <c r="X183" i="6" s="1"/>
  <c r="AB181" i="6"/>
  <c r="AB183" i="6" s="1"/>
  <c r="AF181" i="6"/>
  <c r="AF183" i="6"/>
  <c r="AJ181" i="6"/>
  <c r="AJ183" i="6" s="1"/>
  <c r="AN181" i="6"/>
  <c r="AN183" i="6" s="1"/>
  <c r="AN208" i="6" s="1"/>
  <c r="AR181" i="6"/>
  <c r="AR183" i="6" s="1"/>
  <c r="AV181" i="6"/>
  <c r="AV183" i="6" s="1"/>
  <c r="AZ181" i="6"/>
  <c r="AZ183" i="6" s="1"/>
  <c r="BD181" i="6"/>
  <c r="BD183" i="6"/>
  <c r="BH181" i="6"/>
  <c r="BH183" i="6"/>
  <c r="BH208" i="6" s="1"/>
  <c r="BL181" i="6"/>
  <c r="BL183" i="6"/>
  <c r="H196" i="6"/>
  <c r="M196" i="6"/>
  <c r="R196" i="6"/>
  <c r="AC196" i="6"/>
  <c r="AH196" i="6"/>
  <c r="AS196" i="6"/>
  <c r="AS212" i="6" s="1"/>
  <c r="AP157" i="59" s="1"/>
  <c r="AX196" i="6"/>
  <c r="AX212" i="6" s="1"/>
  <c r="AU157" i="59" s="1"/>
  <c r="BI196" i="6"/>
  <c r="BI212" i="6" s="1"/>
  <c r="BF157" i="59" s="1"/>
  <c r="BN196" i="6"/>
  <c r="G196" i="6"/>
  <c r="S196" i="6"/>
  <c r="X196" i="6"/>
  <c r="AI196" i="6"/>
  <c r="AI212" i="6" s="1"/>
  <c r="AF157" i="59" s="1"/>
  <c r="AN196" i="6"/>
  <c r="AN212" i="6" s="1"/>
  <c r="AK157" i="59" s="1"/>
  <c r="AY196" i="6"/>
  <c r="AY212" i="6" s="1"/>
  <c r="AV157" i="59" s="1"/>
  <c r="BD196" i="6"/>
  <c r="BD212" i="6" s="1"/>
  <c r="BO196" i="6"/>
  <c r="Q196" i="6"/>
  <c r="V196" i="6"/>
  <c r="AG196" i="6"/>
  <c r="AL196" i="6"/>
  <c r="AW196" i="6"/>
  <c r="AW212" i="6" s="1"/>
  <c r="AT157" i="59" s="1"/>
  <c r="BB196" i="6"/>
  <c r="BB212" i="6" s="1"/>
  <c r="BM196" i="6"/>
  <c r="BM212" i="6" s="1"/>
  <c r="BJ157" i="59" s="1"/>
  <c r="AE243" i="6"/>
  <c r="AO243" i="6"/>
  <c r="BC243" i="6"/>
  <c r="BL243" i="6"/>
  <c r="I243" i="6"/>
  <c r="M243" i="6"/>
  <c r="M277" i="6" s="1"/>
  <c r="J158" i="59" s="1"/>
  <c r="Q243" i="6"/>
  <c r="Q277" i="6" s="1"/>
  <c r="AK243" i="6"/>
  <c r="AY243" i="6"/>
  <c r="BH243" i="6"/>
  <c r="H243" i="6"/>
  <c r="AN243" i="6"/>
  <c r="AW243" i="6"/>
  <c r="BK243" i="6"/>
  <c r="L394" i="6"/>
  <c r="L396" i="6" s="1"/>
  <c r="L398" i="6" s="1"/>
  <c r="H217" i="97"/>
  <c r="U394" i="6"/>
  <c r="AM394" i="6"/>
  <c r="I394" i="6"/>
  <c r="O394" i="6"/>
  <c r="AB394" i="6"/>
  <c r="AE394" i="6"/>
  <c r="AA217" i="97" s="1"/>
  <c r="Q394" i="6"/>
  <c r="AG394" i="6"/>
  <c r="AM243" i="6"/>
  <c r="G243" i="6"/>
  <c r="BJ196" i="6"/>
  <c r="AA196" i="6"/>
  <c r="T196" i="6"/>
  <c r="T212" i="6" s="1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 s="1"/>
  <c r="AP208" i="6" s="1"/>
  <c r="AP255" i="6"/>
  <c r="AP257" i="6" s="1"/>
  <c r="BG255" i="6"/>
  <c r="BG257" i="6"/>
  <c r="BG259" i="6" s="1"/>
  <c r="AE255" i="6"/>
  <c r="BA255" i="6"/>
  <c r="H255" i="6"/>
  <c r="H257" i="6" s="1"/>
  <c r="H259" i="6" s="1"/>
  <c r="AC255" i="6"/>
  <c r="P317" i="6"/>
  <c r="L127" i="91" s="1"/>
  <c r="AT317" i="6"/>
  <c r="AF468" i="6"/>
  <c r="AB291" i="97" s="1"/>
  <c r="Z289" i="97"/>
  <c r="BM394" i="6"/>
  <c r="AZ394" i="6"/>
  <c r="R255" i="6"/>
  <c r="R257" i="6"/>
  <c r="R259" i="6"/>
  <c r="BA243" i="6"/>
  <c r="BA277" i="6" s="1"/>
  <c r="AX158" i="59" s="1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/>
  <c r="BA196" i="6"/>
  <c r="AM196" i="6"/>
  <c r="AE196" i="6"/>
  <c r="Y196" i="6"/>
  <c r="P196" i="6"/>
  <c r="J196" i="6"/>
  <c r="AT181" i="6"/>
  <c r="AT183" i="6"/>
  <c r="AU172" i="6"/>
  <c r="AU174" i="6" s="1"/>
  <c r="BB302" i="6"/>
  <c r="BB304" i="6" s="1"/>
  <c r="AX116" i="91" s="1"/>
  <c r="AG302" i="6"/>
  <c r="AG304" i="6" s="1"/>
  <c r="AC116" i="91"/>
  <c r="V302" i="6"/>
  <c r="V304" i="6" s="1"/>
  <c r="R116" i="91"/>
  <c r="BK255" i="6"/>
  <c r="BK257" i="6" s="1"/>
  <c r="BK259" i="6" s="1"/>
  <c r="AU243" i="6"/>
  <c r="AJ243" i="6"/>
  <c r="O243" i="6"/>
  <c r="BH199" i="6"/>
  <c r="BH201" i="6"/>
  <c r="BH203" i="6" s="1"/>
  <c r="AR199" i="6"/>
  <c r="AR201" i="6"/>
  <c r="AR203" i="6" s="1"/>
  <c r="BG196" i="6"/>
  <c r="AZ196" i="6"/>
  <c r="AZ212" i="6" s="1"/>
  <c r="AR196" i="6"/>
  <c r="AD196" i="6"/>
  <c r="AX181" i="6"/>
  <c r="AX183" i="6" s="1"/>
  <c r="R181" i="6"/>
  <c r="R183" i="6" s="1"/>
  <c r="AY172" i="6"/>
  <c r="AY174" i="6"/>
  <c r="AY208" i="6" s="1"/>
  <c r="AV237" i="6"/>
  <c r="AV239" i="6" s="1"/>
  <c r="AV273" i="6" s="1"/>
  <c r="AV275" i="6" s="1"/>
  <c r="AV284" i="6" s="1"/>
  <c r="N237" i="6"/>
  <c r="N239" i="6" s="1"/>
  <c r="N241" i="6" s="1"/>
  <c r="U237" i="6"/>
  <c r="U239" i="6"/>
  <c r="U241" i="6"/>
  <c r="AB237" i="6"/>
  <c r="AB239" i="6"/>
  <c r="AB241" i="6" s="1"/>
  <c r="AP237" i="6"/>
  <c r="AP239" i="6"/>
  <c r="AP241" i="6" s="1"/>
  <c r="K353" i="6"/>
  <c r="BA353" i="6"/>
  <c r="AW155" i="91"/>
  <c r="BO353" i="6"/>
  <c r="BK155" i="91" s="1"/>
  <c r="N353" i="6"/>
  <c r="J155" i="91"/>
  <c r="AK89" i="68"/>
  <c r="AK94" i="68"/>
  <c r="AM332" i="6" s="1"/>
  <c r="B48" i="10"/>
  <c r="B70" i="10"/>
  <c r="C70" i="10"/>
  <c r="C10" i="10" s="1"/>
  <c r="D70" i="10"/>
  <c r="E171" i="10"/>
  <c r="E18" i="10" s="1"/>
  <c r="F48" i="10"/>
  <c r="F6" i="10" s="1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AA94" i="68" s="1"/>
  <c r="AC332" i="6" s="1"/>
  <c r="V89" i="68"/>
  <c r="AY89" i="68"/>
  <c r="AE89" i="68"/>
  <c r="AD261" i="6"/>
  <c r="AC434" i="6"/>
  <c r="Y257" i="97"/>
  <c r="T351" i="6"/>
  <c r="P151" i="91"/>
  <c r="P158" i="91" s="1"/>
  <c r="P33" i="92" s="1"/>
  <c r="W282" i="97"/>
  <c r="D334" i="97"/>
  <c r="AU137" i="91"/>
  <c r="AG141" i="91"/>
  <c r="AK289" i="97"/>
  <c r="AO468" i="6"/>
  <c r="AK291" i="97" s="1"/>
  <c r="U289" i="97"/>
  <c r="Y468" i="6"/>
  <c r="U291" i="97" s="1"/>
  <c r="AK223" i="97"/>
  <c r="G27" i="6"/>
  <c r="D237" i="97"/>
  <c r="E343" i="97"/>
  <c r="I522" i="6"/>
  <c r="I524" i="6" s="1"/>
  <c r="E347" i="97" s="1"/>
  <c r="I468" i="6"/>
  <c r="E291" i="97" s="1"/>
  <c r="V217" i="97"/>
  <c r="E223" i="97"/>
  <c r="K18" i="29"/>
  <c r="C289" i="97"/>
  <c r="G27" i="29"/>
  <c r="J316" i="97"/>
  <c r="AM515" i="6"/>
  <c r="AI338" i="97" s="1"/>
  <c r="AL334" i="97"/>
  <c r="N504" i="6"/>
  <c r="AO504" i="6"/>
  <c r="AO506" i="6"/>
  <c r="AK329" i="97" s="1"/>
  <c r="AK325" i="97"/>
  <c r="AH325" i="97"/>
  <c r="AL504" i="6"/>
  <c r="AH327" i="97" s="1"/>
  <c r="AC459" i="6"/>
  <c r="AA253" i="97"/>
  <c r="J289" i="97"/>
  <c r="AM289" i="97"/>
  <c r="AO9" i="29"/>
  <c r="Q9" i="29"/>
  <c r="AS468" i="6"/>
  <c r="AO291" i="97" s="1"/>
  <c r="AX504" i="6"/>
  <c r="AT325" i="97"/>
  <c r="AH495" i="6"/>
  <c r="AD318" i="97" s="1"/>
  <c r="AD316" i="97"/>
  <c r="AB316" i="97"/>
  <c r="AF495" i="6"/>
  <c r="AB318" i="97" s="1"/>
  <c r="G19" i="68"/>
  <c r="F17" i="68"/>
  <c r="AV325" i="97"/>
  <c r="BB343" i="97"/>
  <c r="I19" i="68"/>
  <c r="S253" i="97"/>
  <c r="W432" i="6"/>
  <c r="F19" i="68"/>
  <c r="BD67" i="68"/>
  <c r="BO147" i="6"/>
  <c r="BO155" i="6" s="1"/>
  <c r="U67" i="68"/>
  <c r="L237" i="6"/>
  <c r="L239" i="6" s="1"/>
  <c r="L241" i="6" s="1"/>
  <c r="Y237" i="6"/>
  <c r="Y239" i="6" s="1"/>
  <c r="Y241" i="6"/>
  <c r="BM237" i="6"/>
  <c r="BM239" i="6" s="1"/>
  <c r="BM241" i="6"/>
  <c r="BA237" i="6"/>
  <c r="BA239" i="6" s="1"/>
  <c r="BA241" i="6" s="1"/>
  <c r="BN237" i="6"/>
  <c r="BN239" i="6"/>
  <c r="AK237" i="6"/>
  <c r="AK239" i="6" s="1"/>
  <c r="AK241" i="6" s="1"/>
  <c r="H261" i="6"/>
  <c r="K261" i="6"/>
  <c r="O261" i="6"/>
  <c r="S261" i="6"/>
  <c r="W261" i="6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G48" i="10"/>
  <c r="G171" i="10"/>
  <c r="C100" i="10"/>
  <c r="C14" i="10"/>
  <c r="G100" i="10"/>
  <c r="G14" i="10" s="1"/>
  <c r="BL67" i="68"/>
  <c r="AM67" i="68"/>
  <c r="BM261" i="6"/>
  <c r="BM277" i="6" s="1"/>
  <c r="BD261" i="6"/>
  <c r="AP261" i="6"/>
  <c r="AG261" i="6"/>
  <c r="X261" i="6"/>
  <c r="I261" i="6"/>
  <c r="H19" i="68"/>
  <c r="O67" i="68"/>
  <c r="AC67" i="68"/>
  <c r="AB49" i="6"/>
  <c r="W13" i="71" s="1"/>
  <c r="BH261" i="6"/>
  <c r="BH277" i="6" s="1"/>
  <c r="BE158" i="59" s="1"/>
  <c r="AT261" i="6"/>
  <c r="AK261" i="6"/>
  <c r="AB261" i="6"/>
  <c r="N261" i="6"/>
  <c r="O308" i="6"/>
  <c r="K120" i="91" s="1"/>
  <c r="W308" i="6"/>
  <c r="AE308" i="6"/>
  <c r="AA120" i="91" s="1"/>
  <c r="AM308" i="6"/>
  <c r="AI120" i="91"/>
  <c r="AU308" i="6"/>
  <c r="AQ120" i="9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/>
  <c r="AX308" i="6"/>
  <c r="BF308" i="6"/>
  <c r="BB120" i="91" s="1"/>
  <c r="BN308" i="6"/>
  <c r="L308" i="6"/>
  <c r="H120" i="91" s="1"/>
  <c r="T308" i="6"/>
  <c r="P120" i="91" s="1"/>
  <c r="AB308" i="6"/>
  <c r="X120" i="91" s="1"/>
  <c r="AJ308" i="6"/>
  <c r="AF120" i="91"/>
  <c r="AR308" i="6"/>
  <c r="AZ308" i="6"/>
  <c r="AV120" i="91"/>
  <c r="BH308" i="6"/>
  <c r="BD120" i="91"/>
  <c r="S338" i="6"/>
  <c r="H338" i="6"/>
  <c r="H340" i="6" s="1"/>
  <c r="T338" i="6"/>
  <c r="T340" i="6" s="1"/>
  <c r="P144" i="91" s="1"/>
  <c r="V338" i="6"/>
  <c r="X338" i="6"/>
  <c r="X340" i="6"/>
  <c r="Z338" i="6"/>
  <c r="AB338" i="6"/>
  <c r="AD338" i="6"/>
  <c r="AF338" i="6"/>
  <c r="AF340" i="6" s="1"/>
  <c r="AB144" i="91" s="1"/>
  <c r="AH338" i="6"/>
  <c r="AJ338" i="6"/>
  <c r="AL338" i="6"/>
  <c r="AN338" i="6"/>
  <c r="AN340" i="6" s="1"/>
  <c r="AJ144" i="91" s="1"/>
  <c r="AP338" i="6"/>
  <c r="E48" i="10"/>
  <c r="E6" i="10" s="1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 s="1"/>
  <c r="J241" i="6" s="1"/>
  <c r="AZ311" i="6"/>
  <c r="AZ313" i="6" s="1"/>
  <c r="L311" i="6"/>
  <c r="L313" i="6"/>
  <c r="L315" i="6"/>
  <c r="V311" i="6"/>
  <c r="V313" i="6" s="1"/>
  <c r="V315" i="6" s="1"/>
  <c r="R311" i="6"/>
  <c r="R313" i="6" s="1"/>
  <c r="AB311" i="6"/>
  <c r="AB313" i="6"/>
  <c r="AL311" i="6"/>
  <c r="AL313" i="6" s="1"/>
  <c r="AS311" i="6"/>
  <c r="AS313" i="6" s="1"/>
  <c r="AO123" i="91" s="1"/>
  <c r="AU67" i="68"/>
  <c r="BL49" i="6"/>
  <c r="BB261" i="6"/>
  <c r="BB277" i="6" s="1"/>
  <c r="AY158" i="59" s="1"/>
  <c r="AS261" i="6"/>
  <c r="AS277" i="6" s="1"/>
  <c r="AJ261" i="6"/>
  <c r="V261" i="6"/>
  <c r="M261" i="6"/>
  <c r="P237" i="6"/>
  <c r="P239" i="6" s="1"/>
  <c r="P241" i="6"/>
  <c r="O255" i="6"/>
  <c r="O257" i="6" s="1"/>
  <c r="U255" i="6"/>
  <c r="U257" i="6" s="1"/>
  <c r="U259" i="6" s="1"/>
  <c r="AA255" i="6"/>
  <c r="AX255" i="6"/>
  <c r="AX257" i="6"/>
  <c r="AX259" i="6"/>
  <c r="BI255" i="6"/>
  <c r="J255" i="6"/>
  <c r="J257" i="6" s="1"/>
  <c r="J259" i="6" s="1"/>
  <c r="AG255" i="6"/>
  <c r="AG257" i="6" s="1"/>
  <c r="AM255" i="6"/>
  <c r="AS255" i="6"/>
  <c r="AS257" i="6" s="1"/>
  <c r="AS259" i="6" s="1"/>
  <c r="V255" i="6"/>
  <c r="AY255" i="6"/>
  <c r="BJ255" i="6"/>
  <c r="BJ257" i="6" s="1"/>
  <c r="I255" i="6"/>
  <c r="I257" i="6" s="1"/>
  <c r="I259" i="6" s="1"/>
  <c r="AL255" i="6"/>
  <c r="BB255" i="6"/>
  <c r="BB257" i="6" s="1"/>
  <c r="BB259" i="6" s="1"/>
  <c r="BM255" i="6"/>
  <c r="BM257" i="6"/>
  <c r="BM259" i="6"/>
  <c r="I344" i="6"/>
  <c r="P344" i="6"/>
  <c r="L148" i="91" s="1"/>
  <c r="S344" i="6"/>
  <c r="Y172" i="6"/>
  <c r="Y174" i="6" s="1"/>
  <c r="Y208" i="6" s="1"/>
  <c r="B101" i="10"/>
  <c r="B15" i="10"/>
  <c r="B172" i="10"/>
  <c r="C49" i="10"/>
  <c r="C7" i="10"/>
  <c r="C71" i="10"/>
  <c r="C72" i="10" s="1"/>
  <c r="C12" i="10" s="1"/>
  <c r="C172" i="10"/>
  <c r="D49" i="10"/>
  <c r="D7" i="10" s="1"/>
  <c r="D71" i="10"/>
  <c r="D11" i="10" s="1"/>
  <c r="D101" i="10"/>
  <c r="E49" i="10"/>
  <c r="E7" i="10" s="1"/>
  <c r="E101" i="10"/>
  <c r="E15" i="10" s="1"/>
  <c r="E172" i="10"/>
  <c r="F71" i="10"/>
  <c r="F11" i="10" s="1"/>
  <c r="F101" i="10"/>
  <c r="F15" i="10" s="1"/>
  <c r="F23" i="10" s="1"/>
  <c r="F172" i="10"/>
  <c r="F19" i="10" s="1"/>
  <c r="G49" i="10"/>
  <c r="G7" i="10" s="1"/>
  <c r="G71" i="10"/>
  <c r="G11" i="10" s="1"/>
  <c r="G101" i="10"/>
  <c r="G102" i="10" s="1"/>
  <c r="G16" i="10" s="1"/>
  <c r="C171" i="10"/>
  <c r="E70" i="10"/>
  <c r="AE172" i="6"/>
  <c r="AE174" i="6" s="1"/>
  <c r="AE208" i="6" s="1"/>
  <c r="Q172" i="6"/>
  <c r="Q174" i="6"/>
  <c r="M172" i="6"/>
  <c r="M174" i="6"/>
  <c r="I172" i="6"/>
  <c r="I174" i="6"/>
  <c r="B49" i="10"/>
  <c r="C101" i="10"/>
  <c r="C15" i="10" s="1"/>
  <c r="G172" i="10"/>
  <c r="G19" i="10" s="1"/>
  <c r="BK89" i="68"/>
  <c r="BA89" i="68"/>
  <c r="BA93" i="68" s="1"/>
  <c r="BC323" i="6" s="1"/>
  <c r="AJ89" i="68"/>
  <c r="AJ94" i="68"/>
  <c r="AL332" i="6" s="1"/>
  <c r="AH138" i="91" s="1"/>
  <c r="AH139" i="91" s="1"/>
  <c r="BM199" i="6"/>
  <c r="BM201" i="6"/>
  <c r="BM203" i="6" s="1"/>
  <c r="BO187" i="6"/>
  <c r="BI187" i="6"/>
  <c r="BA187" i="6"/>
  <c r="X187" i="6"/>
  <c r="O187" i="6"/>
  <c r="U172" i="6"/>
  <c r="U174" i="6"/>
  <c r="G89" i="68"/>
  <c r="G94" i="68" s="1"/>
  <c r="I332" i="6" s="1"/>
  <c r="B100" i="10"/>
  <c r="B14" i="10" s="1"/>
  <c r="B171" i="10"/>
  <c r="B18" i="10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 s="1"/>
  <c r="AR329" i="97" s="1"/>
  <c r="BB316" i="97"/>
  <c r="AI316" i="97"/>
  <c r="AS459" i="6"/>
  <c r="AS461" i="6" s="1"/>
  <c r="F18" i="68"/>
  <c r="AL146" i="6"/>
  <c r="AH16" i="29"/>
  <c r="AH18" i="29" s="1"/>
  <c r="H23" i="97"/>
  <c r="AW67" i="68"/>
  <c r="K316" i="97"/>
  <c r="O495" i="6"/>
  <c r="K318" i="97" s="1"/>
  <c r="AE67" i="68"/>
  <c r="BG468" i="6"/>
  <c r="BC291" i="97" s="1"/>
  <c r="BH271" i="97"/>
  <c r="N280" i="97"/>
  <c r="S280" i="97"/>
  <c r="G9" i="29"/>
  <c r="AH468" i="6"/>
  <c r="AD291" i="97"/>
  <c r="AW316" i="97"/>
  <c r="BM67" i="68"/>
  <c r="AP316" i="97"/>
  <c r="M67" i="68"/>
  <c r="Y147" i="6"/>
  <c r="G146" i="6"/>
  <c r="G154" i="6" s="1"/>
  <c r="BD49" i="6"/>
  <c r="AK67" i="68"/>
  <c r="H335" i="6"/>
  <c r="D141" i="91" s="1"/>
  <c r="V335" i="6"/>
  <c r="R141" i="91"/>
  <c r="AP335" i="6"/>
  <c r="AS335" i="6"/>
  <c r="AO141" i="91"/>
  <c r="M335" i="6"/>
  <c r="I141" i="91"/>
  <c r="AC335" i="6"/>
  <c r="AM335" i="6"/>
  <c r="AJ335" i="6"/>
  <c r="BG335" i="6"/>
  <c r="BC141" i="91" s="1"/>
  <c r="AB335" i="6"/>
  <c r="X141" i="91" s="1"/>
  <c r="AE335" i="6"/>
  <c r="AA141" i="91" s="1"/>
  <c r="BB335" i="6"/>
  <c r="AX141" i="91" s="1"/>
  <c r="M385" i="6"/>
  <c r="M387" i="6" s="1"/>
  <c r="X385" i="6"/>
  <c r="T208" i="97" s="1"/>
  <c r="AA385" i="6"/>
  <c r="AF385" i="6"/>
  <c r="AB208" i="97"/>
  <c r="AI385" i="6"/>
  <c r="AI387" i="6" s="1"/>
  <c r="AE210" i="97" s="1"/>
  <c r="AL385" i="6"/>
  <c r="AU385" i="6"/>
  <c r="P385" i="6"/>
  <c r="P387" i="6" s="1"/>
  <c r="L208" i="97"/>
  <c r="S385" i="6"/>
  <c r="V385" i="6"/>
  <c r="O385" i="6"/>
  <c r="U385" i="6"/>
  <c r="Z385" i="6"/>
  <c r="Z387" i="6" s="1"/>
  <c r="AC385" i="6"/>
  <c r="AC387" i="6"/>
  <c r="AH135" i="6"/>
  <c r="BM385" i="6"/>
  <c r="BM387" i="6" s="1"/>
  <c r="BI210" i="97" s="1"/>
  <c r="BG385" i="6"/>
  <c r="BC208" i="97" s="1"/>
  <c r="BF385" i="6"/>
  <c r="BC385" i="6"/>
  <c r="AK385" i="6"/>
  <c r="AG208" i="97" s="1"/>
  <c r="AB385" i="6"/>
  <c r="X208" i="97" s="1"/>
  <c r="AH335" i="6"/>
  <c r="AD141" i="91" s="1"/>
  <c r="AZ385" i="6"/>
  <c r="AR385" i="6"/>
  <c r="AR387" i="6" s="1"/>
  <c r="AN385" i="6"/>
  <c r="AN387" i="6"/>
  <c r="AN389" i="6" s="1"/>
  <c r="AJ212" i="97"/>
  <c r="Y385" i="6"/>
  <c r="H169" i="6"/>
  <c r="H212" i="6" s="1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AC212" i="6" s="1"/>
  <c r="Z157" i="59" s="1"/>
  <c r="I169" i="6"/>
  <c r="Q169" i="6"/>
  <c r="Q212" i="6" s="1"/>
  <c r="N157" i="59" s="1"/>
  <c r="AG169" i="6"/>
  <c r="BC169" i="6"/>
  <c r="G311" i="6"/>
  <c r="I311" i="6"/>
  <c r="I313" i="6" s="1"/>
  <c r="Q311" i="6"/>
  <c r="Q313" i="6" s="1"/>
  <c r="M123" i="91" s="1"/>
  <c r="M125" i="91" s="1"/>
  <c r="Y311" i="6"/>
  <c r="Y313" i="6" s="1"/>
  <c r="AG311" i="6"/>
  <c r="AG313" i="6" s="1"/>
  <c r="AC123" i="91" s="1"/>
  <c r="AO311" i="6"/>
  <c r="AO313" i="6" s="1"/>
  <c r="AT311" i="6"/>
  <c r="AT313" i="6" s="1"/>
  <c r="AP123" i="91"/>
  <c r="AP125" i="91"/>
  <c r="BB311" i="6"/>
  <c r="BB313" i="6" s="1"/>
  <c r="AX123" i="91" s="1"/>
  <c r="AX125" i="91" s="1"/>
  <c r="BG311" i="6"/>
  <c r="BG313" i="6" s="1"/>
  <c r="BO311" i="6"/>
  <c r="BO313" i="6"/>
  <c r="BK123" i="91"/>
  <c r="BK125" i="91" s="1"/>
  <c r="H311" i="6"/>
  <c r="H313" i="6" s="1"/>
  <c r="D123" i="91" s="1"/>
  <c r="P311" i="6"/>
  <c r="P313" i="6" s="1"/>
  <c r="P315" i="6" s="1"/>
  <c r="X311" i="6"/>
  <c r="X313" i="6" s="1"/>
  <c r="X315" i="6"/>
  <c r="AF311" i="6"/>
  <c r="AF313" i="6" s="1"/>
  <c r="AB123" i="91" s="1"/>
  <c r="AN311" i="6"/>
  <c r="AN313" i="6" s="1"/>
  <c r="AN315" i="6" s="1"/>
  <c r="O311" i="6"/>
  <c r="U311" i="6"/>
  <c r="U313" i="6" s="1"/>
  <c r="AA311" i="6"/>
  <c r="AA313" i="6" s="1"/>
  <c r="AA315" i="6" s="1"/>
  <c r="AR311" i="6"/>
  <c r="AR313" i="6"/>
  <c r="AU311" i="6"/>
  <c r="BC311" i="6"/>
  <c r="BC313" i="6" s="1"/>
  <c r="BN311" i="6"/>
  <c r="BN313" i="6" s="1"/>
  <c r="BN315" i="6" s="1"/>
  <c r="J311" i="6"/>
  <c r="J313" i="6" s="1"/>
  <c r="J315" i="6" s="1"/>
  <c r="AD311" i="6"/>
  <c r="AD313" i="6"/>
  <c r="AJ311" i="6"/>
  <c r="AJ313" i="6" s="1"/>
  <c r="AP311" i="6"/>
  <c r="AP313" i="6"/>
  <c r="AL123" i="91" s="1"/>
  <c r="AL125" i="91" s="1"/>
  <c r="AX311" i="6"/>
  <c r="AX313" i="6" s="1"/>
  <c r="BF311" i="6"/>
  <c r="BF313" i="6" s="1"/>
  <c r="BI311" i="6"/>
  <c r="BI313" i="6"/>
  <c r="BE123" i="91" s="1"/>
  <c r="BE125" i="91"/>
  <c r="M311" i="6"/>
  <c r="M313" i="6" s="1"/>
  <c r="M315" i="6" s="1"/>
  <c r="S311" i="6"/>
  <c r="S313" i="6" s="1"/>
  <c r="O123" i="91" s="1"/>
  <c r="O125" i="91" s="1"/>
  <c r="AM311" i="6"/>
  <c r="BA311" i="6"/>
  <c r="BA313" i="6"/>
  <c r="AW123" i="91" s="1"/>
  <c r="AW125" i="91" s="1"/>
  <c r="BL311" i="6"/>
  <c r="BL313" i="6"/>
  <c r="W311" i="6"/>
  <c r="W313" i="6" s="1"/>
  <c r="W315" i="6" s="1"/>
  <c r="AC311" i="6"/>
  <c r="AC313" i="6"/>
  <c r="AI311" i="6"/>
  <c r="AI313" i="6" s="1"/>
  <c r="AW311" i="6"/>
  <c r="AW313" i="6" s="1"/>
  <c r="BE311" i="6"/>
  <c r="BE313" i="6"/>
  <c r="BH311" i="6"/>
  <c r="BH313" i="6"/>
  <c r="BD123" i="91"/>
  <c r="BD125" i="91" s="1"/>
  <c r="I89" i="68"/>
  <c r="I94" i="68" s="1"/>
  <c r="K332" i="6" s="1"/>
  <c r="G138" i="91" s="1"/>
  <c r="G139" i="91" s="1"/>
  <c r="N385" i="6"/>
  <c r="K385" i="6"/>
  <c r="I385" i="6"/>
  <c r="H385" i="6"/>
  <c r="H387" i="6" s="1"/>
  <c r="G385" i="6"/>
  <c r="C208" i="97"/>
  <c r="G163" i="6"/>
  <c r="G165" i="6" s="1"/>
  <c r="G167" i="6" s="1"/>
  <c r="K163" i="6"/>
  <c r="K165" i="6" s="1"/>
  <c r="O163" i="6"/>
  <c r="O165" i="6"/>
  <c r="O208" i="6" s="1"/>
  <c r="S163" i="6"/>
  <c r="S165" i="6"/>
  <c r="S208" i="6" s="1"/>
  <c r="W163" i="6"/>
  <c r="W165" i="6"/>
  <c r="AA163" i="6"/>
  <c r="AA165" i="6"/>
  <c r="AE163" i="6"/>
  <c r="AE165" i="6"/>
  <c r="AI163" i="6"/>
  <c r="AI165" i="6" s="1"/>
  <c r="AI208" i="6"/>
  <c r="AM163" i="6"/>
  <c r="AM165" i="6"/>
  <c r="AQ163" i="6"/>
  <c r="AQ165" i="6" s="1"/>
  <c r="AU163" i="6"/>
  <c r="AU165" i="6" s="1"/>
  <c r="AY163" i="6"/>
  <c r="AY165" i="6"/>
  <c r="BC163" i="6"/>
  <c r="BC165" i="6" s="1"/>
  <c r="BG163" i="6"/>
  <c r="BG165" i="6"/>
  <c r="BK163" i="6"/>
  <c r="BK165" i="6"/>
  <c r="BK208" i="6"/>
  <c r="BO163" i="6"/>
  <c r="BO165" i="6" s="1"/>
  <c r="I163" i="6"/>
  <c r="I165" i="6" s="1"/>
  <c r="M163" i="6"/>
  <c r="M165" i="6"/>
  <c r="Q163" i="6"/>
  <c r="Q165" i="6" s="1"/>
  <c r="Q208" i="6" s="1"/>
  <c r="U163" i="6"/>
  <c r="U165" i="6" s="1"/>
  <c r="U208" i="6" s="1"/>
  <c r="Y163" i="6"/>
  <c r="Y165" i="6" s="1"/>
  <c r="AC163" i="6"/>
  <c r="AC165" i="6"/>
  <c r="AG163" i="6"/>
  <c r="AG165" i="6" s="1"/>
  <c r="AK163" i="6"/>
  <c r="AK165" i="6" s="1"/>
  <c r="AO163" i="6"/>
  <c r="AO165" i="6"/>
  <c r="AS163" i="6"/>
  <c r="AS165" i="6"/>
  <c r="AW163" i="6"/>
  <c r="AW165" i="6"/>
  <c r="BA163" i="6"/>
  <c r="BA165" i="6" s="1"/>
  <c r="BE163" i="6"/>
  <c r="BE165" i="6"/>
  <c r="BI163" i="6"/>
  <c r="BI165" i="6"/>
  <c r="BM163" i="6"/>
  <c r="BM165" i="6" s="1"/>
  <c r="Y335" i="6"/>
  <c r="U141" i="91"/>
  <c r="BB385" i="6"/>
  <c r="BB387" i="6" s="1"/>
  <c r="AW385" i="6"/>
  <c r="AW387" i="6"/>
  <c r="AS210" i="97" s="1"/>
  <c r="AT385" i="6"/>
  <c r="AM385" i="6"/>
  <c r="AH385" i="6"/>
  <c r="W385" i="6"/>
  <c r="S208" i="97"/>
  <c r="BI335" i="6"/>
  <c r="BE141" i="91" s="1"/>
  <c r="AU335" i="6"/>
  <c r="AQ141" i="91" s="1"/>
  <c r="K335" i="6"/>
  <c r="G141" i="91"/>
  <c r="BI385" i="6"/>
  <c r="BI387" i="6" s="1"/>
  <c r="BI389" i="6" s="1"/>
  <c r="BE210" i="97"/>
  <c r="BD385" i="6"/>
  <c r="AP385" i="6"/>
  <c r="AP387" i="6" s="1"/>
  <c r="T385" i="6"/>
  <c r="P208" i="97"/>
  <c r="BE335" i="6"/>
  <c r="BA141" i="91" s="1"/>
  <c r="AX335" i="6"/>
  <c r="AT141" i="91"/>
  <c r="AQ335" i="6"/>
  <c r="AM141" i="91" s="1"/>
  <c r="G357" i="6"/>
  <c r="G562" i="6"/>
  <c r="AO385" i="6"/>
  <c r="AD385" i="6"/>
  <c r="Q385" i="6"/>
  <c r="BA335" i="6"/>
  <c r="AW141" i="91" s="1"/>
  <c r="BM320" i="6"/>
  <c r="BM322" i="6" s="1"/>
  <c r="BI130" i="91" s="1"/>
  <c r="AM320" i="6"/>
  <c r="AM322" i="6" s="1"/>
  <c r="AI130" i="91" s="1"/>
  <c r="AH320" i="6"/>
  <c r="AH322" i="6" s="1"/>
  <c r="AD130" i="91"/>
  <c r="V320" i="6"/>
  <c r="V322" i="6" s="1"/>
  <c r="R130" i="91" s="1"/>
  <c r="AE317" i="6"/>
  <c r="AJ190" i="6"/>
  <c r="AJ192" i="6" s="1"/>
  <c r="AJ208" i="6" s="1"/>
  <c r="J317" i="6"/>
  <c r="F127" i="91" s="1"/>
  <c r="AH317" i="6"/>
  <c r="AD127" i="91" s="1"/>
  <c r="AD162" i="91" s="1"/>
  <c r="AD36" i="92" s="1"/>
  <c r="H34" i="68"/>
  <c r="AG264" i="6"/>
  <c r="BB264" i="6"/>
  <c r="BB266" i="6" s="1"/>
  <c r="BB268" i="6" s="1"/>
  <c r="AH264" i="6"/>
  <c r="AH266" i="6" s="1"/>
  <c r="AH268" i="6" s="1"/>
  <c r="BJ264" i="6"/>
  <c r="BJ266" i="6" s="1"/>
  <c r="BJ268" i="6" s="1"/>
  <c r="AS264" i="6"/>
  <c r="AS266" i="6" s="1"/>
  <c r="BM264" i="6"/>
  <c r="BG320" i="6"/>
  <c r="BG322" i="6"/>
  <c r="BC130" i="91" s="1"/>
  <c r="AW320" i="6"/>
  <c r="AW322" i="6" s="1"/>
  <c r="AE320" i="6"/>
  <c r="AE322" i="6" s="1"/>
  <c r="AA130" i="91" s="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 s="1"/>
  <c r="BK130" i="91" s="1"/>
  <c r="BL320" i="6"/>
  <c r="BL322" i="6" s="1"/>
  <c r="AZ320" i="6"/>
  <c r="AZ322" i="6" s="1"/>
  <c r="AL320" i="6"/>
  <c r="AL322" i="6" s="1"/>
  <c r="AH130" i="91" s="1"/>
  <c r="U320" i="6"/>
  <c r="U322" i="6" s="1"/>
  <c r="Q130" i="91" s="1"/>
  <c r="H89" i="68"/>
  <c r="I34" i="68"/>
  <c r="BM344" i="6"/>
  <c r="BI148" i="91" s="1"/>
  <c r="BE344" i="6"/>
  <c r="BA148" i="91" s="1"/>
  <c r="AW344" i="6"/>
  <c r="AS148" i="91"/>
  <c r="AO344" i="6"/>
  <c r="AG344" i="6"/>
  <c r="AC148" i="91"/>
  <c r="Y344" i="6"/>
  <c r="U148" i="91"/>
  <c r="Q344" i="6"/>
  <c r="BE320" i="6"/>
  <c r="BE322" i="6"/>
  <c r="BA130" i="91" s="1"/>
  <c r="AU320" i="6"/>
  <c r="AU322" i="6" s="1"/>
  <c r="AQ130" i="91"/>
  <c r="AQ320" i="6"/>
  <c r="AQ322" i="6" s="1"/>
  <c r="AM130" i="91"/>
  <c r="Z320" i="6"/>
  <c r="Z322" i="6" s="1"/>
  <c r="V130" i="91"/>
  <c r="BD264" i="6"/>
  <c r="BD266" i="6" s="1"/>
  <c r="BD273" i="6" s="1"/>
  <c r="BD275" i="6" s="1"/>
  <c r="BD286" i="6" s="1"/>
  <c r="R264" i="6"/>
  <c r="R266" i="6"/>
  <c r="K246" i="6"/>
  <c r="K248" i="6" s="1"/>
  <c r="K250" i="6" s="1"/>
  <c r="O246" i="6"/>
  <c r="O248" i="6" s="1"/>
  <c r="O250" i="6" s="1"/>
  <c r="S246" i="6"/>
  <c r="S248" i="6"/>
  <c r="S273" i="6" s="1"/>
  <c r="S275" i="6" s="1"/>
  <c r="S288" i="6" s="1"/>
  <c r="W246" i="6"/>
  <c r="W248" i="6" s="1"/>
  <c r="W250" i="6"/>
  <c r="AA246" i="6"/>
  <c r="AA248" i="6" s="1"/>
  <c r="AA250" i="6" s="1"/>
  <c r="AE246" i="6"/>
  <c r="AE248" i="6"/>
  <c r="AE250" i="6" s="1"/>
  <c r="AI246" i="6"/>
  <c r="AI248" i="6" s="1"/>
  <c r="AI250" i="6"/>
  <c r="AM246" i="6"/>
  <c r="AM248" i="6" s="1"/>
  <c r="AM250" i="6" s="1"/>
  <c r="AQ246" i="6"/>
  <c r="AQ248" i="6" s="1"/>
  <c r="AQ250" i="6"/>
  <c r="AU246" i="6"/>
  <c r="AU248" i="6"/>
  <c r="AU250" i="6"/>
  <c r="AY246" i="6"/>
  <c r="AY248" i="6"/>
  <c r="AY250" i="6" s="1"/>
  <c r="BC246" i="6"/>
  <c r="BC248" i="6"/>
  <c r="BC250" i="6" s="1"/>
  <c r="BG246" i="6"/>
  <c r="BG248" i="6"/>
  <c r="BG250" i="6" s="1"/>
  <c r="BK246" i="6"/>
  <c r="BK248" i="6"/>
  <c r="BK250" i="6" s="1"/>
  <c r="BO246" i="6"/>
  <c r="BO248" i="6" s="1"/>
  <c r="BO250" i="6"/>
  <c r="H246" i="6"/>
  <c r="H248" i="6"/>
  <c r="H250" i="6"/>
  <c r="G246" i="6"/>
  <c r="G248" i="6"/>
  <c r="G250" i="6" s="1"/>
  <c r="L246" i="6"/>
  <c r="L248" i="6"/>
  <c r="L250" i="6"/>
  <c r="P246" i="6"/>
  <c r="P248" i="6"/>
  <c r="P250" i="6" s="1"/>
  <c r="T246" i="6"/>
  <c r="T248" i="6" s="1"/>
  <c r="T250" i="6" s="1"/>
  <c r="X246" i="6"/>
  <c r="X248" i="6"/>
  <c r="AB246" i="6"/>
  <c r="AB248" i="6"/>
  <c r="AB250" i="6"/>
  <c r="AF246" i="6"/>
  <c r="AF248" i="6"/>
  <c r="AF250" i="6" s="1"/>
  <c r="AJ246" i="6"/>
  <c r="AJ248" i="6" s="1"/>
  <c r="AJ250" i="6" s="1"/>
  <c r="AN246" i="6"/>
  <c r="AN248" i="6"/>
  <c r="AN250" i="6" s="1"/>
  <c r="AR246" i="6"/>
  <c r="AR248" i="6" s="1"/>
  <c r="AR250" i="6"/>
  <c r="AV246" i="6"/>
  <c r="AV248" i="6" s="1"/>
  <c r="AZ246" i="6"/>
  <c r="AZ248" i="6" s="1"/>
  <c r="AZ250" i="6" s="1"/>
  <c r="BD246" i="6"/>
  <c r="BD248" i="6" s="1"/>
  <c r="BD250" i="6" s="1"/>
  <c r="BH246" i="6"/>
  <c r="BH248" i="6"/>
  <c r="BL246" i="6"/>
  <c r="BL248" i="6" s="1"/>
  <c r="BL250" i="6"/>
  <c r="J246" i="6"/>
  <c r="J248" i="6" s="1"/>
  <c r="J250" i="6" s="1"/>
  <c r="N246" i="6"/>
  <c r="N248" i="6" s="1"/>
  <c r="R246" i="6"/>
  <c r="R248" i="6" s="1"/>
  <c r="V246" i="6"/>
  <c r="V248" i="6" s="1"/>
  <c r="V250" i="6" s="1"/>
  <c r="Z246" i="6"/>
  <c r="Z248" i="6" s="1"/>
  <c r="AD246" i="6"/>
  <c r="AD248" i="6" s="1"/>
  <c r="AD250" i="6" s="1"/>
  <c r="AH246" i="6"/>
  <c r="AH248" i="6" s="1"/>
  <c r="AL246" i="6"/>
  <c r="AL248" i="6"/>
  <c r="AL250" i="6" s="1"/>
  <c r="AP246" i="6"/>
  <c r="AP248" i="6"/>
  <c r="AP250" i="6" s="1"/>
  <c r="AT246" i="6"/>
  <c r="AT248" i="6" s="1"/>
  <c r="AT250" i="6"/>
  <c r="AX246" i="6"/>
  <c r="AX248" i="6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/>
  <c r="S116" i="91"/>
  <c r="J302" i="6"/>
  <c r="J304" i="6"/>
  <c r="F116" i="91" s="1"/>
  <c r="X302" i="6"/>
  <c r="X304" i="6" s="1"/>
  <c r="T116" i="91" s="1"/>
  <c r="Z302" i="6"/>
  <c r="Z304" i="6"/>
  <c r="AB302" i="6"/>
  <c r="AB304" i="6"/>
  <c r="X116" i="91"/>
  <c r="AD302" i="6"/>
  <c r="AD304" i="6" s="1"/>
  <c r="Z116" i="91" s="1"/>
  <c r="AF302" i="6"/>
  <c r="AF304" i="6"/>
  <c r="AH302" i="6"/>
  <c r="AH304" i="6"/>
  <c r="AD116" i="91" s="1"/>
  <c r="AJ302" i="6"/>
  <c r="AJ304" i="6" s="1"/>
  <c r="AF116" i="91" s="1"/>
  <c r="AL302" i="6"/>
  <c r="AL304" i="6"/>
  <c r="AH116" i="91"/>
  <c r="AN302" i="6"/>
  <c r="AN304" i="6"/>
  <c r="AJ116" i="91"/>
  <c r="AP302" i="6"/>
  <c r="AP304" i="6"/>
  <c r="AL116" i="91" s="1"/>
  <c r="AC172" i="6"/>
  <c r="AC174" i="6" s="1"/>
  <c r="G172" i="6"/>
  <c r="G174" i="6" s="1"/>
  <c r="Q181" i="6"/>
  <c r="Q183" i="6"/>
  <c r="BM172" i="6"/>
  <c r="BM174" i="6" s="1"/>
  <c r="AA172" i="6"/>
  <c r="AA174" i="6" s="1"/>
  <c r="W172" i="6"/>
  <c r="W174" i="6"/>
  <c r="AS522" i="6"/>
  <c r="AO345" i="97" s="1"/>
  <c r="AA262" i="97"/>
  <c r="AL235" i="97"/>
  <c r="E235" i="97"/>
  <c r="AY235" i="97"/>
  <c r="AL244" i="97"/>
  <c r="AF477" i="6"/>
  <c r="AF479" i="6"/>
  <c r="AB302" i="97" s="1"/>
  <c r="BG423" i="6"/>
  <c r="AY477" i="6"/>
  <c r="P235" i="97"/>
  <c r="X199" i="97"/>
  <c r="G316" i="97"/>
  <c r="AV495" i="6"/>
  <c r="AR318" i="97"/>
  <c r="AW226" i="97"/>
  <c r="L513" i="6"/>
  <c r="L515" i="6"/>
  <c r="H338" i="97" s="1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 s="1"/>
  <c r="AU284" i="97" s="1"/>
  <c r="BF414" i="6"/>
  <c r="BF416" i="6"/>
  <c r="BB239" i="97"/>
  <c r="BD262" i="97"/>
  <c r="R19" i="12"/>
  <c r="BN414" i="6"/>
  <c r="BN416" i="6" s="1"/>
  <c r="BJ239" i="97" s="1"/>
  <c r="AS423" i="6"/>
  <c r="AS425" i="6"/>
  <c r="AO248" i="97" s="1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 s="1"/>
  <c r="K262" i="97"/>
  <c r="AT16" i="12"/>
  <c r="N165" i="91"/>
  <c r="AO13" i="71"/>
  <c r="AT12" i="71"/>
  <c r="O93" i="68"/>
  <c r="BC513" i="6"/>
  <c r="AY336" i="97" s="1"/>
  <c r="AX60" i="60"/>
  <c r="AZ235" i="97"/>
  <c r="BG477" i="6"/>
  <c r="BC300" i="97"/>
  <c r="X307" i="97"/>
  <c r="R513" i="6"/>
  <c r="N336" i="97"/>
  <c r="AF22" i="60"/>
  <c r="BI12" i="71"/>
  <c r="Z513" i="6"/>
  <c r="Z515" i="6"/>
  <c r="V338" i="97" s="1"/>
  <c r="AA334" i="97"/>
  <c r="AE513" i="6"/>
  <c r="P178" i="60"/>
  <c r="J19" i="12"/>
  <c r="AP22" i="60"/>
  <c r="Q461" i="6"/>
  <c r="M284" i="97"/>
  <c r="AX12" i="71"/>
  <c r="BN450" i="6"/>
  <c r="BN452" i="6"/>
  <c r="BJ275" i="97" s="1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 s="1"/>
  <c r="AV275" i="97" s="1"/>
  <c r="J15" i="71"/>
  <c r="BD15" i="71"/>
  <c r="D20" i="9"/>
  <c r="Z280" i="97"/>
  <c r="Q334" i="97"/>
  <c r="U513" i="6"/>
  <c r="U515" i="6" s="1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 s="1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 s="1"/>
  <c r="AV461" i="6"/>
  <c r="AR284" i="97"/>
  <c r="BJ414" i="6"/>
  <c r="BF237" i="97"/>
  <c r="I298" i="97"/>
  <c r="Z282" i="97"/>
  <c r="AD461" i="6"/>
  <c r="Z284" i="97" s="1"/>
  <c r="AF298" i="97"/>
  <c r="AJ477" i="6"/>
  <c r="AF300" i="97"/>
  <c r="J450" i="6"/>
  <c r="F273" i="97" s="1"/>
  <c r="X94" i="68"/>
  <c r="Z332" i="6" s="1"/>
  <c r="V138" i="91" s="1"/>
  <c r="V139" i="91" s="1"/>
  <c r="X93" i="68"/>
  <c r="Z323" i="6" s="1"/>
  <c r="Z324" i="6" s="1"/>
  <c r="P298" i="97"/>
  <c r="T477" i="6"/>
  <c r="P300" i="97" s="1"/>
  <c r="T479" i="6"/>
  <c r="P302" i="97" s="1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D235" i="97"/>
  <c r="AF405" i="6"/>
  <c r="Q558" i="6"/>
  <c r="AQ235" i="97"/>
  <c r="AK414" i="6"/>
  <c r="AK416" i="6" s="1"/>
  <c r="AG237" i="97"/>
  <c r="BH235" i="97"/>
  <c r="BL414" i="6"/>
  <c r="BH237" i="97" s="1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 s="1"/>
  <c r="AV336" i="97"/>
  <c r="I271" i="97"/>
  <c r="U237" i="97"/>
  <c r="Q298" i="97"/>
  <c r="AI262" i="97"/>
  <c r="BO513" i="6"/>
  <c r="BO515" i="6"/>
  <c r="BK338" i="97" s="1"/>
  <c r="BK334" i="97"/>
  <c r="BE351" i="6"/>
  <c r="AX151" i="6"/>
  <c r="AW558" i="6"/>
  <c r="C16" i="92"/>
  <c r="K93" i="68"/>
  <c r="M323" i="6" s="1"/>
  <c r="I131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W371" i="97"/>
  <c r="AN104" i="60"/>
  <c r="AL14" i="71"/>
  <c r="BD14" i="71"/>
  <c r="AD15" i="71"/>
  <c r="AD19" i="12"/>
  <c r="AF178" i="60"/>
  <c r="AE199" i="97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 s="1"/>
  <c r="AE477" i="6"/>
  <c r="AA298" i="97"/>
  <c r="BO441" i="6"/>
  <c r="BK264" i="97" s="1"/>
  <c r="BK262" i="97"/>
  <c r="AO298" i="97"/>
  <c r="AS477" i="6"/>
  <c r="AS479" i="6"/>
  <c r="AO302" i="97" s="1"/>
  <c r="C262" i="97"/>
  <c r="AG405" i="6"/>
  <c r="AC228" i="97" s="1"/>
  <c r="BK226" i="97"/>
  <c r="BO405" i="6"/>
  <c r="BK228" i="97" s="1"/>
  <c r="AA450" i="6"/>
  <c r="AA452" i="6"/>
  <c r="W275" i="97" s="1"/>
  <c r="G271" i="97"/>
  <c r="K450" i="6"/>
  <c r="K452" i="6" s="1"/>
  <c r="G273" i="97"/>
  <c r="U405" i="6"/>
  <c r="Q228" i="97" s="1"/>
  <c r="Q226" i="97"/>
  <c r="H327" i="97"/>
  <c r="L506" i="6"/>
  <c r="H329" i="97"/>
  <c r="Y405" i="6"/>
  <c r="U228" i="97"/>
  <c r="BI506" i="6"/>
  <c r="BE329" i="97" s="1"/>
  <c r="U271" i="97"/>
  <c r="Y450" i="6"/>
  <c r="U273" i="97" s="1"/>
  <c r="S423" i="6"/>
  <c r="O246" i="97" s="1"/>
  <c r="AK271" i="97"/>
  <c r="AD271" i="97"/>
  <c r="AH450" i="6"/>
  <c r="AD273" i="97"/>
  <c r="Y441" i="6"/>
  <c r="U264" i="97" s="1"/>
  <c r="AH315" i="6"/>
  <c r="AD123" i="91"/>
  <c r="AD125" i="91" s="1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 s="1"/>
  <c r="BB479" i="6"/>
  <c r="AX302" i="97" s="1"/>
  <c r="Z271" i="97"/>
  <c r="AD450" i="6"/>
  <c r="Z273" i="97" s="1"/>
  <c r="K134" i="91"/>
  <c r="AG134" i="91"/>
  <c r="G423" i="6"/>
  <c r="G425" i="6" s="1"/>
  <c r="C248" i="97" s="1"/>
  <c r="AU94" i="68"/>
  <c r="AW332" i="6" s="1"/>
  <c r="AW333" i="6" s="1"/>
  <c r="M244" i="97"/>
  <c r="Q423" i="6"/>
  <c r="Q425" i="6" s="1"/>
  <c r="M248" i="97" s="1"/>
  <c r="AR425" i="6"/>
  <c r="AN248" i="97" s="1"/>
  <c r="AN246" i="97"/>
  <c r="X309" i="97"/>
  <c r="AB488" i="6"/>
  <c r="X311" i="97"/>
  <c r="AD405" i="6"/>
  <c r="BF226" i="97"/>
  <c r="BJ405" i="6"/>
  <c r="BF228" i="97" s="1"/>
  <c r="AO423" i="6"/>
  <c r="AK246" i="97" s="1"/>
  <c r="AK244" i="97"/>
  <c r="AE18" i="12"/>
  <c r="AE20" i="12" s="1"/>
  <c r="AG104" i="60"/>
  <c r="AR226" i="97"/>
  <c r="AV405" i="6"/>
  <c r="AR228" i="97" s="1"/>
  <c r="BJ14" i="71"/>
  <c r="BL104" i="60"/>
  <c r="N226" i="97"/>
  <c r="R405" i="6"/>
  <c r="N228" i="97" s="1"/>
  <c r="D244" i="97"/>
  <c r="H425" i="6"/>
  <c r="D248" i="97"/>
  <c r="AI423" i="6"/>
  <c r="AI425" i="6" s="1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 s="1"/>
  <c r="AV226" i="97"/>
  <c r="AZ405" i="6"/>
  <c r="AV228" i="97" s="1"/>
  <c r="AK558" i="6"/>
  <c r="AX405" i="6"/>
  <c r="P405" i="6"/>
  <c r="L228" i="97" s="1"/>
  <c r="T396" i="6"/>
  <c r="P217" i="97"/>
  <c r="AU558" i="6"/>
  <c r="AU151" i="6"/>
  <c r="BC17" i="12"/>
  <c r="BE60" i="60"/>
  <c r="BD405" i="6"/>
  <c r="AZ228" i="97"/>
  <c r="AD423" i="6"/>
  <c r="Z246" i="97" s="1"/>
  <c r="N423" i="6"/>
  <c r="N425" i="6" s="1"/>
  <c r="J248" i="97" s="1"/>
  <c r="J246" i="97"/>
  <c r="J244" i="97"/>
  <c r="BF22" i="60"/>
  <c r="BD12" i="71"/>
  <c r="BD16" i="12"/>
  <c r="T434" i="6"/>
  <c r="P257" i="97" s="1"/>
  <c r="BH282" i="97"/>
  <c r="BL461" i="6"/>
  <c r="BH284" i="97" s="1"/>
  <c r="C340" i="97"/>
  <c r="BE558" i="6"/>
  <c r="V255" i="97"/>
  <c r="Z434" i="6"/>
  <c r="V257" i="97" s="1"/>
  <c r="BA208" i="97"/>
  <c r="AE134" i="91"/>
  <c r="AH134" i="91"/>
  <c r="AY387" i="6"/>
  <c r="AU208" i="97"/>
  <c r="AB134" i="91"/>
  <c r="AC60" i="60"/>
  <c r="BB219" i="97"/>
  <c r="BF398" i="6"/>
  <c r="BB221" i="97" s="1"/>
  <c r="AS94" i="68"/>
  <c r="AU332" i="6" s="1"/>
  <c r="AU333" i="6" s="1"/>
  <c r="AS93" i="68"/>
  <c r="AU323" i="6" s="1"/>
  <c r="AQ131" i="91" s="1"/>
  <c r="AJ387" i="6"/>
  <c r="AF210" i="97" s="1"/>
  <c r="AF208" i="97"/>
  <c r="BG134" i="91"/>
  <c r="T506" i="6"/>
  <c r="P329" i="97"/>
  <c r="AZ396" i="6"/>
  <c r="AV217" i="97"/>
  <c r="AC208" i="97"/>
  <c r="AG387" i="6"/>
  <c r="AG389" i="6"/>
  <c r="AC212" i="97" s="1"/>
  <c r="BK208" i="97"/>
  <c r="BO387" i="6"/>
  <c r="BK210" i="97" s="1"/>
  <c r="AL300" i="97"/>
  <c r="Z327" i="97"/>
  <c r="AD506" i="6"/>
  <c r="Z329" i="97"/>
  <c r="AM208" i="97"/>
  <c r="S17" i="12"/>
  <c r="U60" i="60"/>
  <c r="S13" i="71"/>
  <c r="S336" i="97"/>
  <c r="W515" i="6"/>
  <c r="S338" i="97" s="1"/>
  <c r="AI340" i="97"/>
  <c r="AN134" i="91"/>
  <c r="AA16" i="12"/>
  <c r="AA12" i="71"/>
  <c r="AC22" i="60"/>
  <c r="BD416" i="6"/>
  <c r="AZ239" i="97" s="1"/>
  <c r="AP104" i="60"/>
  <c r="K217" i="97"/>
  <c r="O396" i="6"/>
  <c r="AT214" i="97"/>
  <c r="AY116" i="91"/>
  <c r="X327" i="97"/>
  <c r="AB506" i="6"/>
  <c r="X329" i="97" s="1"/>
  <c r="AM371" i="97"/>
  <c r="Q16" i="92"/>
  <c r="BK255" i="97"/>
  <c r="T219" i="97"/>
  <c r="G41" i="29"/>
  <c r="G43" i="29"/>
  <c r="I6" i="28" s="1"/>
  <c r="H515" i="6"/>
  <c r="D338" i="97" s="1"/>
  <c r="D336" i="97"/>
  <c r="BA94" i="68"/>
  <c r="BC332" i="6" s="1"/>
  <c r="I282" i="97"/>
  <c r="M461" i="6"/>
  <c r="I284" i="97"/>
  <c r="K300" i="97"/>
  <c r="O479" i="6"/>
  <c r="K302" i="97"/>
  <c r="BK154" i="6"/>
  <c r="C18" i="10"/>
  <c r="AP315" i="6"/>
  <c r="AJ208" i="97"/>
  <c r="AV250" i="6"/>
  <c r="Q208" i="97"/>
  <c r="U387" i="6"/>
  <c r="O208" i="97"/>
  <c r="S387" i="6"/>
  <c r="I208" i="97"/>
  <c r="V116" i="91"/>
  <c r="W123" i="91"/>
  <c r="W125" i="91"/>
  <c r="BG387" i="6"/>
  <c r="AK208" i="97"/>
  <c r="AO387" i="6"/>
  <c r="AO389" i="6" s="1"/>
  <c r="AK212" i="97"/>
  <c r="BI208" i="97"/>
  <c r="AF141" i="91"/>
  <c r="J208" i="97"/>
  <c r="N387" i="6"/>
  <c r="BE208" i="97"/>
  <c r="AJ153" i="91"/>
  <c r="AB116" i="91"/>
  <c r="AO284" i="97"/>
  <c r="AR327" i="97"/>
  <c r="AW237" i="97"/>
  <c r="BE282" i="97"/>
  <c r="BI461" i="6"/>
  <c r="BE284" i="97"/>
  <c r="BN479" i="6"/>
  <c r="BJ302" i="97" s="1"/>
  <c r="BG560" i="6"/>
  <c r="BB8" i="12" s="1"/>
  <c r="I300" i="97"/>
  <c r="AC416" i="6"/>
  <c r="Y239" i="97"/>
  <c r="Y237" i="97"/>
  <c r="AS371" i="97"/>
  <c r="AF452" i="6"/>
  <c r="AB275" i="97" s="1"/>
  <c r="Y452" i="6"/>
  <c r="U275" i="97" s="1"/>
  <c r="C228" i="97"/>
  <c r="G407" i="6"/>
  <c r="C230" i="97"/>
  <c r="AJ371" i="97"/>
  <c r="AQ389" i="6"/>
  <c r="AM212" i="97"/>
  <c r="AM210" i="97"/>
  <c r="AJ210" i="97"/>
  <c r="I273" i="97"/>
  <c r="M452" i="6"/>
  <c r="I275" i="97"/>
  <c r="L271" i="97"/>
  <c r="P450" i="6"/>
  <c r="P452" i="6" s="1"/>
  <c r="L275" i="97" s="1"/>
  <c r="AZ414" i="6"/>
  <c r="AV235" i="97"/>
  <c r="L387" i="6"/>
  <c r="H208" i="97"/>
  <c r="AL387" i="6"/>
  <c r="AL389" i="6"/>
  <c r="AH212" i="97" s="1"/>
  <c r="AH208" i="97"/>
  <c r="E244" i="97"/>
  <c r="I423" i="6"/>
  <c r="E246" i="97" s="1"/>
  <c r="Q17" i="12"/>
  <c r="S60" i="60"/>
  <c r="Q13" i="71"/>
  <c r="AU334" i="97"/>
  <c r="AY513" i="6"/>
  <c r="AY515" i="6"/>
  <c r="AU338" i="97"/>
  <c r="AV351" i="6"/>
  <c r="AR151" i="91"/>
  <c r="AR153" i="91" s="1"/>
  <c r="R316" i="97"/>
  <c r="V495" i="6"/>
  <c r="R318" i="97" s="1"/>
  <c r="E300" i="97"/>
  <c r="AF387" i="6"/>
  <c r="AL461" i="6"/>
  <c r="AH284" i="97" s="1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 s="1"/>
  <c r="H255" i="97"/>
  <c r="BD495" i="6"/>
  <c r="AZ318" i="97"/>
  <c r="AZ316" i="97"/>
  <c r="AA316" i="97"/>
  <c r="AE495" i="6"/>
  <c r="AA318" i="97" s="1"/>
  <c r="AW262" i="97"/>
  <c r="AP298" i="97"/>
  <c r="AT477" i="6"/>
  <c r="AE208" i="97"/>
  <c r="AH16" i="12"/>
  <c r="S255" i="97"/>
  <c r="W434" i="6"/>
  <c r="S257" i="97" s="1"/>
  <c r="AB396" i="6"/>
  <c r="X217" i="97"/>
  <c r="U235" i="97"/>
  <c r="BH405" i="6"/>
  <c r="BD228" i="97" s="1"/>
  <c r="BD226" i="97"/>
  <c r="BM423" i="6"/>
  <c r="BI244" i="97"/>
  <c r="BO558" i="6"/>
  <c r="BO151" i="6"/>
  <c r="M94" i="68"/>
  <c r="O332" i="6" s="1"/>
  <c r="O333" i="6" s="1"/>
  <c r="M93" i="68"/>
  <c r="O323" i="6" s="1"/>
  <c r="K131" i="91" s="1"/>
  <c r="K132" i="91" s="1"/>
  <c r="AO237" i="97"/>
  <c r="AS416" i="6"/>
  <c r="AO239" i="97" s="1"/>
  <c r="Z235" i="97"/>
  <c r="AD414" i="6"/>
  <c r="AP495" i="6"/>
  <c r="AL318" i="97" s="1"/>
  <c r="AL316" i="97"/>
  <c r="E271" i="97"/>
  <c r="I450" i="6"/>
  <c r="I452" i="6"/>
  <c r="E275" i="97" s="1"/>
  <c r="AO151" i="6"/>
  <c r="C50" i="10"/>
  <c r="C8" i="10" s="1"/>
  <c r="AT423" i="6"/>
  <c r="AT425" i="6" s="1"/>
  <c r="AP248" i="97" s="1"/>
  <c r="AP244" i="97"/>
  <c r="AB414" i="6"/>
  <c r="AH280" i="97"/>
  <c r="BI217" i="97"/>
  <c r="BM396" i="6"/>
  <c r="BM398" i="6" s="1"/>
  <c r="BI221" i="97"/>
  <c r="AX387" i="6"/>
  <c r="AX389" i="6" s="1"/>
  <c r="AQ217" i="97"/>
  <c r="AU396" i="6"/>
  <c r="AQ219" i="97" s="1"/>
  <c r="AZ93" i="68"/>
  <c r="BB323" i="6" s="1"/>
  <c r="AX131" i="91" s="1"/>
  <c r="AX132" i="91" s="1"/>
  <c r="AZ94" i="68"/>
  <c r="AF244" i="97"/>
  <c r="AJ423" i="6"/>
  <c r="AF246" i="97" s="1"/>
  <c r="W244" i="97"/>
  <c r="BL477" i="6"/>
  <c r="BH298" i="97"/>
  <c r="AM300" i="97"/>
  <c r="AQ479" i="6"/>
  <c r="AM302" i="97" s="1"/>
  <c r="AC405" i="6"/>
  <c r="Y226" i="97"/>
  <c r="AN22" i="60"/>
  <c r="AL12" i="71"/>
  <c r="AG199" i="97"/>
  <c r="AF15" i="71"/>
  <c r="K212" i="6"/>
  <c r="H157" i="59" s="1"/>
  <c r="O334" i="97"/>
  <c r="S513" i="6"/>
  <c r="O336" i="97" s="1"/>
  <c r="AE151" i="91"/>
  <c r="AE153" i="91" s="1"/>
  <c r="AI351" i="6"/>
  <c r="Y459" i="6"/>
  <c r="U280" i="97"/>
  <c r="BB459" i="6"/>
  <c r="AX282" i="97" s="1"/>
  <c r="AX280" i="97"/>
  <c r="BH273" i="97"/>
  <c r="BL452" i="6"/>
  <c r="BH275" i="97"/>
  <c r="AB315" i="6"/>
  <c r="X123" i="91"/>
  <c r="X125" i="91"/>
  <c r="BB255" i="97"/>
  <c r="BF434" i="6"/>
  <c r="BB257" i="97" s="1"/>
  <c r="I123" i="91"/>
  <c r="I125" i="91"/>
  <c r="AC336" i="97"/>
  <c r="AD477" i="6"/>
  <c r="Z298" i="97"/>
  <c r="AO416" i="6"/>
  <c r="AK239" i="97"/>
  <c r="N104" i="60"/>
  <c r="G123" i="91"/>
  <c r="G125" i="91" s="1"/>
  <c r="AR244" i="97"/>
  <c r="V208" i="97"/>
  <c r="W387" i="6"/>
  <c r="S210" i="97"/>
  <c r="AE387" i="6"/>
  <c r="AE389" i="6" s="1"/>
  <c r="AA210" i="97"/>
  <c r="R219" i="97"/>
  <c r="AZ280" i="97"/>
  <c r="J515" i="6"/>
  <c r="F338" i="97"/>
  <c r="F336" i="97"/>
  <c r="BN558" i="6"/>
  <c r="BN151" i="6"/>
  <c r="BC558" i="6"/>
  <c r="BD151" i="6"/>
  <c r="AL41" i="29"/>
  <c r="AL43" i="29" s="1"/>
  <c r="AN6" i="28" s="1"/>
  <c r="U255" i="97"/>
  <c r="Y434" i="6"/>
  <c r="U257" i="97" s="1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BI287" i="6"/>
  <c r="BJ145" i="6"/>
  <c r="BK153" i="6" s="1"/>
  <c r="P89" i="68"/>
  <c r="I14" i="68"/>
  <c r="I13" i="68"/>
  <c r="I11" i="68"/>
  <c r="H11" i="68"/>
  <c r="G11" i="68"/>
  <c r="F34" i="68"/>
  <c r="F35" i="68" s="1"/>
  <c r="AR89" i="68"/>
  <c r="J34" i="68"/>
  <c r="J35" i="68" s="1"/>
  <c r="BE151" i="6"/>
  <c r="AI154" i="6"/>
  <c r="AU154" i="6"/>
  <c r="AR9" i="29"/>
  <c r="L154" i="6"/>
  <c r="T153" i="6"/>
  <c r="S151" i="6"/>
  <c r="BM560" i="6"/>
  <c r="BH6" i="71" s="1"/>
  <c r="H222" i="6"/>
  <c r="I135" i="6"/>
  <c r="BL277" i="6"/>
  <c r="G173" i="10"/>
  <c r="G20" i="10" s="1"/>
  <c r="BI9" i="29"/>
  <c r="BJ10" i="29" s="1"/>
  <c r="BJ32" i="29" s="1"/>
  <c r="BJ34" i="29" s="1"/>
  <c r="BL12" i="28" s="1"/>
  <c r="BB27" i="29"/>
  <c r="AR153" i="6"/>
  <c r="W389" i="6"/>
  <c r="S212" i="97"/>
  <c r="BA479" i="6"/>
  <c r="AW302" i="97"/>
  <c r="AL506" i="6"/>
  <c r="AH329" i="97" s="1"/>
  <c r="H336" i="97"/>
  <c r="AG336" i="97"/>
  <c r="AE506" i="6"/>
  <c r="AA329" i="97" s="1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 s="1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 s="1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 s="1"/>
  <c r="BF93" i="68"/>
  <c r="BH323" i="6" s="1"/>
  <c r="BH324" i="6" s="1"/>
  <c r="BF94" i="68"/>
  <c r="BH332" i="6" s="1"/>
  <c r="BD138" i="91" s="1"/>
  <c r="BD139" i="91" s="1"/>
  <c r="AE264" i="97"/>
  <c r="AE262" i="97"/>
  <c r="AU434" i="6"/>
  <c r="AQ257" i="97" s="1"/>
  <c r="I558" i="6"/>
  <c r="BF151" i="6"/>
  <c r="K151" i="6"/>
  <c r="K558" i="6"/>
  <c r="AS12" i="71"/>
  <c r="AS16" i="12"/>
  <c r="BF60" i="60"/>
  <c r="BD17" i="12"/>
  <c r="BD13" i="71"/>
  <c r="AV93" i="68"/>
  <c r="AX323" i="6" s="1"/>
  <c r="AV94" i="68"/>
  <c r="AX332" i="6" s="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 s="1"/>
  <c r="V16" i="12"/>
  <c r="BO559" i="6"/>
  <c r="I4" i="59" s="1"/>
  <c r="AN226" i="97"/>
  <c r="AR405" i="6"/>
  <c r="AH298" i="97"/>
  <c r="AL477" i="6"/>
  <c r="BD298" i="97"/>
  <c r="BH477" i="6"/>
  <c r="BC477" i="6"/>
  <c r="AY298" i="97"/>
  <c r="M262" i="97"/>
  <c r="Q441" i="6"/>
  <c r="M264" i="97" s="1"/>
  <c r="AX441" i="6"/>
  <c r="AT264" i="97"/>
  <c r="AT262" i="97"/>
  <c r="T441" i="6"/>
  <c r="P262" i="97"/>
  <c r="BA226" i="97"/>
  <c r="BE405" i="6"/>
  <c r="BA228" i="97" s="1"/>
  <c r="C17" i="12"/>
  <c r="C13" i="71"/>
  <c r="AX153" i="6"/>
  <c r="AW153" i="6"/>
  <c r="AK327" i="97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 s="1"/>
  <c r="W19" i="12"/>
  <c r="AF212" i="6"/>
  <c r="AC157" i="59" s="1"/>
  <c r="J277" i="6"/>
  <c r="G158" i="59" s="1"/>
  <c r="V12" i="71"/>
  <c r="BE217" i="97"/>
  <c r="BI396" i="6"/>
  <c r="BE219" i="97"/>
  <c r="BH262" i="97"/>
  <c r="BL441" i="6"/>
  <c r="BH264" i="97"/>
  <c r="R441" i="6"/>
  <c r="N264" i="97" s="1"/>
  <c r="N262" i="97"/>
  <c r="BL423" i="6"/>
  <c r="BH246" i="97" s="1"/>
  <c r="BH244" i="97"/>
  <c r="BB280" i="97"/>
  <c r="BF459" i="6"/>
  <c r="BF461" i="6"/>
  <c r="BB284" i="97" s="1"/>
  <c r="AB513" i="6"/>
  <c r="X334" i="97"/>
  <c r="BL151" i="6"/>
  <c r="BK558" i="6"/>
  <c r="BK560" i="6"/>
  <c r="BF8" i="12" s="1"/>
  <c r="G152" i="6"/>
  <c r="G559" i="6"/>
  <c r="D4" i="59" s="1"/>
  <c r="AO15" i="71"/>
  <c r="AQ178" i="60"/>
  <c r="AO19" i="12"/>
  <c r="AZ559" i="6"/>
  <c r="I93" i="68"/>
  <c r="K323" i="6" s="1"/>
  <c r="W14" i="71"/>
  <c r="W18" i="12"/>
  <c r="AI434" i="6"/>
  <c r="AE257" i="97" s="1"/>
  <c r="AE255" i="97"/>
  <c r="AU282" i="97"/>
  <c r="AW104" i="60"/>
  <c r="BF405" i="6"/>
  <c r="BB228" i="97" s="1"/>
  <c r="AB387" i="6"/>
  <c r="X210" i="97" s="1"/>
  <c r="BH315" i="6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 s="1"/>
  <c r="S226" i="97"/>
  <c r="W405" i="6"/>
  <c r="S228" i="97"/>
  <c r="BH155" i="6"/>
  <c r="BI155" i="6"/>
  <c r="BF208" i="97"/>
  <c r="BJ387" i="6"/>
  <c r="BE244" i="97"/>
  <c r="BI423" i="6"/>
  <c r="BI425" i="6" s="1"/>
  <c r="BE248" i="97" s="1"/>
  <c r="BB349" i="97"/>
  <c r="N282" i="97"/>
  <c r="R461" i="6"/>
  <c r="N284" i="97" s="1"/>
  <c r="AM271" i="97"/>
  <c r="AQ450" i="6"/>
  <c r="AQ452" i="6" s="1"/>
  <c r="AM275" i="97"/>
  <c r="AA18" i="12"/>
  <c r="AA20" i="12" s="1"/>
  <c r="AC104" i="60"/>
  <c r="AA14" i="71"/>
  <c r="AE246" i="97"/>
  <c r="O14" i="71"/>
  <c r="H13" i="71"/>
  <c r="G461" i="6"/>
  <c r="C284" i="97"/>
  <c r="C282" i="97"/>
  <c r="AD18" i="92"/>
  <c r="AD27" i="92" s="1"/>
  <c r="BB237" i="97"/>
  <c r="G93" i="68"/>
  <c r="I323" i="6" s="1"/>
  <c r="AA13" i="71"/>
  <c r="I226" i="97"/>
  <c r="BA16" i="12"/>
  <c r="E22" i="60"/>
  <c r="AI60" i="60"/>
  <c r="BJ104" i="60"/>
  <c r="AN477" i="6"/>
  <c r="BK300" i="97"/>
  <c r="G306" i="6"/>
  <c r="C116" i="91"/>
  <c r="C118" i="91" s="1"/>
  <c r="X513" i="6"/>
  <c r="T334" i="97"/>
  <c r="U351" i="6"/>
  <c r="Q151" i="91"/>
  <c r="Q153" i="91" s="1"/>
  <c r="BC111" i="91"/>
  <c r="BC17" i="92"/>
  <c r="BC18" i="92" s="1"/>
  <c r="BC27" i="92" s="1"/>
  <c r="BD103" i="60"/>
  <c r="AV103" i="60"/>
  <c r="AU111" i="91"/>
  <c r="AU17" i="92" s="1"/>
  <c r="AY144" i="6"/>
  <c r="AZ152" i="6" s="1"/>
  <c r="AF59" i="60"/>
  <c r="AI49" i="6"/>
  <c r="X59" i="60"/>
  <c r="AA144" i="6"/>
  <c r="BK103" i="60"/>
  <c r="BN144" i="6"/>
  <c r="BO152" i="6" s="1"/>
  <c r="BJ292" i="6"/>
  <c r="BJ49" i="6"/>
  <c r="BE13" i="71" s="1"/>
  <c r="BJ143" i="6"/>
  <c r="AS432" i="6"/>
  <c r="AO253" i="97"/>
  <c r="V432" i="6"/>
  <c r="R255" i="97"/>
  <c r="R253" i="97"/>
  <c r="BI111" i="91"/>
  <c r="BI17" i="92" s="1"/>
  <c r="BI18" i="92" s="1"/>
  <c r="BI27" i="92" s="1"/>
  <c r="BJ103" i="60"/>
  <c r="AF9" i="29"/>
  <c r="AF33" i="29" s="1"/>
  <c r="D219" i="97"/>
  <c r="H398" i="6"/>
  <c r="D221" i="97" s="1"/>
  <c r="AZ506" i="6"/>
  <c r="AV329" i="97" s="1"/>
  <c r="AV327" i="97"/>
  <c r="L289" i="97"/>
  <c r="P468" i="6"/>
  <c r="L291" i="97" s="1"/>
  <c r="J16" i="68"/>
  <c r="F17" i="29"/>
  <c r="F18" i="29"/>
  <c r="BA513" i="6"/>
  <c r="AW334" i="97"/>
  <c r="U468" i="6"/>
  <c r="Q291" i="97" s="1"/>
  <c r="Q289" i="97"/>
  <c r="BJ217" i="97"/>
  <c r="BN396" i="6"/>
  <c r="C217" i="97"/>
  <c r="G396" i="6"/>
  <c r="BK468" i="6"/>
  <c r="BG291" i="97"/>
  <c r="BG289" i="97"/>
  <c r="N375" i="6"/>
  <c r="J110" i="91"/>
  <c r="J16" i="92" s="1"/>
  <c r="J18" i="92"/>
  <c r="J27" i="92" s="1"/>
  <c r="N370" i="6"/>
  <c r="K548" i="6"/>
  <c r="K543" i="6"/>
  <c r="G366" i="97"/>
  <c r="K135" i="6"/>
  <c r="F202" i="97"/>
  <c r="H14" i="68"/>
  <c r="J13" i="68"/>
  <c r="BF163" i="6"/>
  <c r="BF165" i="6"/>
  <c r="BF208" i="6" s="1"/>
  <c r="AN163" i="6"/>
  <c r="AN165" i="6"/>
  <c r="AP163" i="6"/>
  <c r="AP165" i="6"/>
  <c r="AJ163" i="6"/>
  <c r="AJ165" i="6" s="1"/>
  <c r="N163" i="6"/>
  <c r="N165" i="6" s="1"/>
  <c r="N208" i="6"/>
  <c r="BD163" i="6"/>
  <c r="BD165" i="6" s="1"/>
  <c r="BD208" i="6" s="1"/>
  <c r="AT163" i="6"/>
  <c r="AT165" i="6" s="1"/>
  <c r="V163" i="6"/>
  <c r="V165" i="6"/>
  <c r="V208" i="6" s="1"/>
  <c r="R163" i="6"/>
  <c r="R165" i="6"/>
  <c r="BH163" i="6"/>
  <c r="BH165" i="6"/>
  <c r="AL163" i="6"/>
  <c r="AL165" i="6" s="1"/>
  <c r="BL163" i="6"/>
  <c r="BL165" i="6" s="1"/>
  <c r="BL208" i="6"/>
  <c r="Z163" i="6"/>
  <c r="Z165" i="6" s="1"/>
  <c r="Z208" i="6" s="1"/>
  <c r="O178" i="6"/>
  <c r="O212" i="6"/>
  <c r="L157" i="59"/>
  <c r="BN178" i="6"/>
  <c r="BI178" i="6"/>
  <c r="Z178" i="6"/>
  <c r="Z212" i="6" s="1"/>
  <c r="W157" i="59" s="1"/>
  <c r="BB178" i="6"/>
  <c r="U178" i="6"/>
  <c r="AR178" i="6"/>
  <c r="AI178" i="6"/>
  <c r="P178" i="6"/>
  <c r="AU178" i="6"/>
  <c r="AU212" i="6" s="1"/>
  <c r="AR157" i="59" s="1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 s="1"/>
  <c r="AM157" i="59"/>
  <c r="I178" i="6"/>
  <c r="I212" i="6" s="1"/>
  <c r="F157" i="59" s="1"/>
  <c r="AK178" i="6"/>
  <c r="AZ178" i="6"/>
  <c r="AQ178" i="6"/>
  <c r="X178" i="6"/>
  <c r="BC178" i="6"/>
  <c r="Y317" i="6"/>
  <c r="U127" i="91" s="1"/>
  <c r="BI317" i="6"/>
  <c r="BM317" i="6"/>
  <c r="BI127" i="91"/>
  <c r="M317" i="6"/>
  <c r="I127" i="91"/>
  <c r="AG317" i="6"/>
  <c r="AC127" i="91" s="1"/>
  <c r="W317" i="6"/>
  <c r="S127" i="91" s="1"/>
  <c r="AV317" i="6"/>
  <c r="AR127" i="91" s="1"/>
  <c r="AR162" i="91" s="1"/>
  <c r="AR36" i="92" s="1"/>
  <c r="S317" i="6"/>
  <c r="O127" i="91" s="1"/>
  <c r="BN317" i="6"/>
  <c r="BJ127" i="91"/>
  <c r="R317" i="6"/>
  <c r="N127" i="91" s="1"/>
  <c r="I317" i="6"/>
  <c r="E127" i="91"/>
  <c r="AW317" i="6"/>
  <c r="AS127" i="91" s="1"/>
  <c r="BC317" i="6"/>
  <c r="AL317" i="6"/>
  <c r="AH127" i="91" s="1"/>
  <c r="AN317" i="6"/>
  <c r="AJ127" i="91" s="1"/>
  <c r="X317" i="6"/>
  <c r="T127" i="91"/>
  <c r="BF317" i="6"/>
  <c r="BB127" i="91"/>
  <c r="Q317" i="6"/>
  <c r="M127" i="91" s="1"/>
  <c r="G317" i="6"/>
  <c r="C127" i="91" s="1"/>
  <c r="H317" i="6"/>
  <c r="D127" i="91" s="1"/>
  <c r="V317" i="6"/>
  <c r="R127" i="91"/>
  <c r="AK317" i="6"/>
  <c r="AG127" i="91" s="1"/>
  <c r="AG162" i="91" s="1"/>
  <c r="BE317" i="6"/>
  <c r="BA127" i="91" s="1"/>
  <c r="BK317" i="6"/>
  <c r="BG127" i="91" s="1"/>
  <c r="AU317" i="6"/>
  <c r="AQ127" i="91" s="1"/>
  <c r="AQ162" i="91" s="1"/>
  <c r="AQ36" i="92" s="1"/>
  <c r="BA317" i="6"/>
  <c r="AW127" i="91" s="1"/>
  <c r="BD317" i="6"/>
  <c r="AZ127" i="91" s="1"/>
  <c r="AC317" i="6"/>
  <c r="AC360" i="6" s="1"/>
  <c r="Z159" i="59" s="1"/>
  <c r="J353" i="6"/>
  <c r="AO353" i="6"/>
  <c r="AK155" i="91" s="1"/>
  <c r="AH353" i="6"/>
  <c r="AD155" i="91" s="1"/>
  <c r="AI353" i="6"/>
  <c r="AC353" i="6"/>
  <c r="Y155" i="91"/>
  <c r="AF353" i="6"/>
  <c r="AB155" i="91" s="1"/>
  <c r="BN353" i="6"/>
  <c r="BJ155" i="91"/>
  <c r="P353" i="6"/>
  <c r="L155" i="91"/>
  <c r="AJ353" i="6"/>
  <c r="AJ360" i="6" s="1"/>
  <c r="AG159" i="59" s="1"/>
  <c r="AF155" i="91"/>
  <c r="AT353" i="6"/>
  <c r="AP155" i="91" s="1"/>
  <c r="W353" i="6"/>
  <c r="S155" i="91" s="1"/>
  <c r="AL353" i="6"/>
  <c r="AH155" i="91" s="1"/>
  <c r="AY353" i="6"/>
  <c r="AU155" i="91" s="1"/>
  <c r="R353" i="6"/>
  <c r="N155" i="91" s="1"/>
  <c r="AQ353" i="6"/>
  <c r="AM155" i="91" s="1"/>
  <c r="BD353" i="6"/>
  <c r="AZ155" i="91" s="1"/>
  <c r="BK353" i="6"/>
  <c r="BG155" i="91"/>
  <c r="AS353" i="6"/>
  <c r="AS360" i="6" s="1"/>
  <c r="AP159" i="59" s="1"/>
  <c r="X353" i="6"/>
  <c r="BM353" i="6"/>
  <c r="BI155" i="91"/>
  <c r="BF353" i="6"/>
  <c r="G353" i="6"/>
  <c r="C155" i="91" s="1"/>
  <c r="C16" i="91"/>
  <c r="Z353" i="6"/>
  <c r="V155" i="91" s="1"/>
  <c r="BI353" i="6"/>
  <c r="BE155" i="91"/>
  <c r="AW353" i="6"/>
  <c r="AS155" i="91"/>
  <c r="AR418" i="6"/>
  <c r="AN418" i="6"/>
  <c r="AJ241" i="97" s="1"/>
  <c r="O418" i="6"/>
  <c r="AG418" i="6"/>
  <c r="AC241" i="97" s="1"/>
  <c r="AJ418" i="6"/>
  <c r="AF241" i="97" s="1"/>
  <c r="AH418" i="6"/>
  <c r="AD241" i="97"/>
  <c r="N418" i="6"/>
  <c r="J241" i="97" s="1"/>
  <c r="K418" i="6"/>
  <c r="G241" i="97"/>
  <c r="BM418" i="6"/>
  <c r="BI241" i="97"/>
  <c r="T418" i="6"/>
  <c r="P241" i="97"/>
  <c r="AQ418" i="6"/>
  <c r="AM241" i="97" s="1"/>
  <c r="AZ418" i="6"/>
  <c r="AZ533" i="6" s="1"/>
  <c r="AV241" i="97"/>
  <c r="AW418" i="6"/>
  <c r="AS241" i="97" s="1"/>
  <c r="G418" i="6"/>
  <c r="C241" i="97"/>
  <c r="AD418" i="6"/>
  <c r="Z241" i="97" s="1"/>
  <c r="AI418" i="6"/>
  <c r="AE241" i="97" s="1"/>
  <c r="AU418" i="6"/>
  <c r="AQ241" i="97"/>
  <c r="BI418" i="6"/>
  <c r="BE241" i="97"/>
  <c r="W418" i="6"/>
  <c r="S241" i="97" s="1"/>
  <c r="AA418" i="6"/>
  <c r="W241" i="97"/>
  <c r="BM454" i="6"/>
  <c r="R454" i="6"/>
  <c r="AA454" i="6"/>
  <c r="AB454" i="6"/>
  <c r="AC454" i="6"/>
  <c r="AL454" i="6"/>
  <c r="AU454" i="6"/>
  <c r="AV454" i="6"/>
  <c r="AV533" i="6" s="1"/>
  <c r="BE454" i="6"/>
  <c r="BE533" i="6" s="1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 s="1"/>
  <c r="BK454" i="6"/>
  <c r="BK533" i="6" s="1"/>
  <c r="BL454" i="6"/>
  <c r="BL533" i="6" s="1"/>
  <c r="I454" i="6"/>
  <c r="AP454" i="6"/>
  <c r="S454" i="6"/>
  <c r="T454" i="6"/>
  <c r="U454" i="6"/>
  <c r="AD454" i="6"/>
  <c r="AD533" i="6" s="1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 s="1"/>
  <c r="AQ484" i="6"/>
  <c r="AM307" i="97"/>
  <c r="T484" i="6"/>
  <c r="AJ484" i="6"/>
  <c r="AJ486" i="6"/>
  <c r="AZ484" i="6"/>
  <c r="M484" i="6"/>
  <c r="I307" i="97" s="1"/>
  <c r="N484" i="6"/>
  <c r="AD484" i="6"/>
  <c r="AT484" i="6"/>
  <c r="BJ484" i="6"/>
  <c r="AT520" i="6"/>
  <c r="K520" i="6"/>
  <c r="U520" i="6"/>
  <c r="Q343" i="97" s="1"/>
  <c r="AF520" i="6"/>
  <c r="AI520" i="6"/>
  <c r="AE520" i="6"/>
  <c r="AE522" i="6" s="1"/>
  <c r="Z520" i="6"/>
  <c r="V343" i="97"/>
  <c r="AC520" i="6"/>
  <c r="AN520" i="6"/>
  <c r="AQ520" i="6"/>
  <c r="AO520" i="6"/>
  <c r="AB520" i="6"/>
  <c r="AM520" i="6"/>
  <c r="H520" i="6"/>
  <c r="H522" i="6" s="1"/>
  <c r="AH520" i="6"/>
  <c r="AD343" i="97" s="1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 s="1"/>
  <c r="BE212" i="6"/>
  <c r="BB157" i="59" s="1"/>
  <c r="P432" i="6"/>
  <c r="P434" i="6" s="1"/>
  <c r="N155" i="6"/>
  <c r="AT151" i="6"/>
  <c r="W212" i="6"/>
  <c r="P110" i="91"/>
  <c r="P16" i="92"/>
  <c r="P18" i="92"/>
  <c r="P27" i="92" s="1"/>
  <c r="AK24" i="29"/>
  <c r="AK27" i="29" s="1"/>
  <c r="AO147" i="6"/>
  <c r="AB26" i="29"/>
  <c r="AB203" i="97"/>
  <c r="Y8" i="29"/>
  <c r="Y201" i="97"/>
  <c r="Y543" i="6"/>
  <c r="U366" i="97" s="1"/>
  <c r="Y135" i="6"/>
  <c r="T17" i="29"/>
  <c r="T202" i="97"/>
  <c r="P17" i="29"/>
  <c r="P202" i="97"/>
  <c r="K26" i="29"/>
  <c r="K203" i="97"/>
  <c r="AL153" i="6"/>
  <c r="BL227" i="6"/>
  <c r="BL222" i="6"/>
  <c r="AV227" i="6"/>
  <c r="AS20" i="60"/>
  <c r="AN222" i="6"/>
  <c r="AN27" i="6"/>
  <c r="AK22" i="60" s="1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 s="1"/>
  <c r="Q560" i="6" s="1"/>
  <c r="BO543" i="6"/>
  <c r="BK366" i="97" s="1"/>
  <c r="BL176" i="60"/>
  <c r="BO135" i="6"/>
  <c r="F62" i="9"/>
  <c r="BK197" i="97"/>
  <c r="BJ17" i="29"/>
  <c r="BJ202" i="97"/>
  <c r="BC176" i="60"/>
  <c r="BF543" i="6"/>
  <c r="BB366" i="97"/>
  <c r="BF135" i="6"/>
  <c r="BB543" i="6"/>
  <c r="AX366" i="97"/>
  <c r="BB143" i="6"/>
  <c r="BB151" i="6"/>
  <c r="AY176" i="60"/>
  <c r="AS17" i="29"/>
  <c r="AW146" i="6"/>
  <c r="AO17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202" i="97"/>
  <c r="Y212" i="6"/>
  <c r="V157" i="59"/>
  <c r="K153" i="6"/>
  <c r="K154" i="6"/>
  <c r="Y292" i="6"/>
  <c r="Y49" i="6"/>
  <c r="Y287" i="6"/>
  <c r="Q292" i="6"/>
  <c r="Q295" i="6" s="1"/>
  <c r="Q287" i="6"/>
  <c r="N58" i="60"/>
  <c r="AO23" i="29"/>
  <c r="U14" i="29"/>
  <c r="Y146" i="6"/>
  <c r="Z154" i="6" s="1"/>
  <c r="F289" i="97"/>
  <c r="T89" i="68"/>
  <c r="R504" i="6"/>
  <c r="N327" i="97"/>
  <c r="AP18" i="92"/>
  <c r="AP27" i="92" s="1"/>
  <c r="AV289" i="97"/>
  <c r="BH102" i="60"/>
  <c r="N110" i="91"/>
  <c r="N16" i="92" s="1"/>
  <c r="N18" i="92" s="1"/>
  <c r="N27" i="92" s="1"/>
  <c r="C159" i="91"/>
  <c r="C34" i="92" s="1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 s="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 s="1"/>
  <c r="BH255" i="97"/>
  <c r="K226" i="97"/>
  <c r="O405" i="6"/>
  <c r="K228" i="97" s="1"/>
  <c r="K479" i="6"/>
  <c r="G302" i="97"/>
  <c r="G300" i="97"/>
  <c r="AP15" i="71"/>
  <c r="AP19" i="12"/>
  <c r="T307" i="97"/>
  <c r="X486" i="6"/>
  <c r="X488" i="6"/>
  <c r="T311" i="97" s="1"/>
  <c r="D307" i="97"/>
  <c r="AL255" i="97"/>
  <c r="AP434" i="6"/>
  <c r="AL257" i="97" s="1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 s="1"/>
  <c r="J334" i="97"/>
  <c r="BE515" i="6"/>
  <c r="BA338" i="97" s="1"/>
  <c r="AU104" i="60"/>
  <c r="G298" i="97"/>
  <c r="V237" i="97"/>
  <c r="Z416" i="6"/>
  <c r="V239" i="97" s="1"/>
  <c r="AE93" i="68"/>
  <c r="AE94" i="68"/>
  <c r="BD340" i="97"/>
  <c r="BH533" i="6"/>
  <c r="BE160" i="59" s="1"/>
  <c r="AZ153" i="6"/>
  <c r="AY153" i="6"/>
  <c r="AG461" i="6"/>
  <c r="AC284" i="97" s="1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 s="1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 s="1"/>
  <c r="O271" i="97"/>
  <c r="D271" i="97"/>
  <c r="H452" i="6"/>
  <c r="D275" i="97"/>
  <c r="G334" i="97"/>
  <c r="K513" i="6"/>
  <c r="AD18" i="12"/>
  <c r="AD14" i="71"/>
  <c r="AF104" i="60"/>
  <c r="AH452" i="6"/>
  <c r="AD275" i="97" s="1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 s="1"/>
  <c r="T131" i="91" s="1"/>
  <c r="T132" i="91" s="1"/>
  <c r="V94" i="68"/>
  <c r="X332" i="6" s="1"/>
  <c r="T138" i="91" s="1"/>
  <c r="T139" i="91" s="1"/>
  <c r="BA244" i="97"/>
  <c r="BE423" i="6"/>
  <c r="BE425" i="6"/>
  <c r="BA248" i="97" s="1"/>
  <c r="AC244" i="97"/>
  <c r="AG423" i="6"/>
  <c r="AG425" i="6" s="1"/>
  <c r="AC248" i="97" s="1"/>
  <c r="P104" i="60"/>
  <c r="N18" i="12"/>
  <c r="B48" i="9"/>
  <c r="BJ18" i="12"/>
  <c r="F48" i="9"/>
  <c r="AS22" i="60"/>
  <c r="AQ16" i="12"/>
  <c r="BH219" i="97"/>
  <c r="BL398" i="6"/>
  <c r="BH221" i="97" s="1"/>
  <c r="BJ477" i="6"/>
  <c r="BJ479" i="6" s="1"/>
  <c r="BF302" i="97" s="1"/>
  <c r="BF298" i="97"/>
  <c r="AK298" i="97"/>
  <c r="AO477" i="6"/>
  <c r="G477" i="6"/>
  <c r="W441" i="6"/>
  <c r="S262" i="97"/>
  <c r="AV262" i="97"/>
  <c r="AZ441" i="6"/>
  <c r="AV264" i="97"/>
  <c r="AJ441" i="6"/>
  <c r="AF264" i="97" s="1"/>
  <c r="AF262" i="97"/>
  <c r="Y343" i="97"/>
  <c r="AC522" i="6"/>
  <c r="AP351" i="6"/>
  <c r="AL151" i="91"/>
  <c r="AO246" i="97"/>
  <c r="AB389" i="6"/>
  <c r="X212" i="97"/>
  <c r="AD452" i="6"/>
  <c r="Z275" i="97" s="1"/>
  <c r="T387" i="6"/>
  <c r="P210" i="97" s="1"/>
  <c r="Q18" i="92"/>
  <c r="Q27" i="92" s="1"/>
  <c r="L273" i="97"/>
  <c r="BA558" i="6"/>
  <c r="AU237" i="97"/>
  <c r="B102" i="10"/>
  <c r="B16" i="10" s="1"/>
  <c r="AR208" i="97"/>
  <c r="Z151" i="6"/>
  <c r="AE151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 s="1"/>
  <c r="V477" i="6"/>
  <c r="R300" i="97" s="1"/>
  <c r="R298" i="97"/>
  <c r="L477" i="6"/>
  <c r="H298" i="97"/>
  <c r="AO226" i="97"/>
  <c r="AS405" i="6"/>
  <c r="AO228" i="97"/>
  <c r="BB307" i="97"/>
  <c r="BF486" i="6"/>
  <c r="BB309" i="97" s="1"/>
  <c r="F307" i="97"/>
  <c r="J486" i="6"/>
  <c r="AN414" i="6"/>
  <c r="AJ235" i="97"/>
  <c r="BF212" i="6"/>
  <c r="AJ17" i="12"/>
  <c r="AL60" i="60"/>
  <c r="U522" i="6"/>
  <c r="U524" i="6"/>
  <c r="Q347" i="97" s="1"/>
  <c r="AX495" i="6"/>
  <c r="AT318" i="97"/>
  <c r="AT316" i="97"/>
  <c r="AY316" i="97"/>
  <c r="BC495" i="6"/>
  <c r="AY318" i="97" s="1"/>
  <c r="BK495" i="6"/>
  <c r="BG318" i="97"/>
  <c r="BG316" i="97"/>
  <c r="AF334" i="97"/>
  <c r="AJ513" i="6"/>
  <c r="C334" i="97"/>
  <c r="G513" i="6"/>
  <c r="C336" i="97" s="1"/>
  <c r="AT273" i="6"/>
  <c r="AT275" i="6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 s="1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D548" i="6"/>
  <c r="Y178" i="60"/>
  <c r="BD19" i="29"/>
  <c r="BD37" i="29" s="1"/>
  <c r="BD38" i="29" s="1"/>
  <c r="BF8" i="30" s="1"/>
  <c r="BN212" i="6"/>
  <c r="BE27" i="29"/>
  <c r="AL548" i="6"/>
  <c r="AW477" i="6"/>
  <c r="L152" i="6"/>
  <c r="O560" i="6"/>
  <c r="AI27" i="29"/>
  <c r="V277" i="6"/>
  <c r="S158" i="59" s="1"/>
  <c r="AL77" i="6"/>
  <c r="AI104" i="60" s="1"/>
  <c r="AT548" i="6"/>
  <c r="AQ212" i="6"/>
  <c r="BE277" i="6"/>
  <c r="BB158" i="59" s="1"/>
  <c r="H18" i="92"/>
  <c r="H27" i="92" s="1"/>
  <c r="AT153" i="6"/>
  <c r="BI560" i="6"/>
  <c r="BD6" i="71" s="1"/>
  <c r="BF27" i="29"/>
  <c r="BF18" i="29"/>
  <c r="E151" i="91"/>
  <c r="E153" i="91" s="1"/>
  <c r="M58" i="60"/>
  <c r="AD89" i="68"/>
  <c r="AD94" i="68"/>
  <c r="AF332" i="6" s="1"/>
  <c r="AF333" i="6" s="1"/>
  <c r="BJ548" i="6"/>
  <c r="BF371" i="97" s="1"/>
  <c r="AV389" i="6"/>
  <c r="AR212" i="97" s="1"/>
  <c r="AR210" i="97"/>
  <c r="AB125" i="91"/>
  <c r="AF315" i="6"/>
  <c r="AL208" i="97"/>
  <c r="B7" i="10"/>
  <c r="AV340" i="97"/>
  <c r="AV356" i="97"/>
  <c r="AT217" i="97"/>
  <c r="AX396" i="6"/>
  <c r="AX398" i="6"/>
  <c r="AT221" i="97" s="1"/>
  <c r="BB405" i="6"/>
  <c r="AX228" i="97" s="1"/>
  <c r="AX226" i="97"/>
  <c r="G203" i="6"/>
  <c r="S389" i="6"/>
  <c r="O212" i="97"/>
  <c r="O210" i="97"/>
  <c r="BI315" i="6"/>
  <c r="T398" i="6"/>
  <c r="P221" i="97"/>
  <c r="P219" i="97"/>
  <c r="BE398" i="6"/>
  <c r="BA221" i="97" s="1"/>
  <c r="AW425" i="6"/>
  <c r="AS248" i="97"/>
  <c r="AS246" i="97"/>
  <c r="AY210" i="97"/>
  <c r="BC389" i="6"/>
  <c r="AY212" i="97" s="1"/>
  <c r="BM524" i="6"/>
  <c r="BI347" i="97" s="1"/>
  <c r="BI345" i="97"/>
  <c r="J210" i="97"/>
  <c r="N389" i="6"/>
  <c r="J212" i="97"/>
  <c r="BH210" i="97"/>
  <c r="BL389" i="6"/>
  <c r="BH212" i="97" s="1"/>
  <c r="BM533" i="6"/>
  <c r="BJ160" i="59" s="1"/>
  <c r="AE479" i="6"/>
  <c r="AA302" i="97" s="1"/>
  <c r="AA300" i="97"/>
  <c r="H41" i="29"/>
  <c r="H43" i="29"/>
  <c r="J6" i="28"/>
  <c r="I172" i="59" s="1"/>
  <c r="H28" i="29"/>
  <c r="H46" i="29" s="1"/>
  <c r="H47" i="29" s="1"/>
  <c r="J7" i="30" s="1"/>
  <c r="R515" i="6"/>
  <c r="N338" i="97" s="1"/>
  <c r="G18" i="10"/>
  <c r="BG300" i="97"/>
  <c r="BK479" i="6"/>
  <c r="BG302" i="97"/>
  <c r="S244" i="97"/>
  <c r="W423" i="6"/>
  <c r="AH244" i="97"/>
  <c r="AL423" i="6"/>
  <c r="AH246" i="97" s="1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 s="1"/>
  <c r="S93" i="68"/>
  <c r="U323" i="6" s="1"/>
  <c r="U324" i="6" s="1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 s="1"/>
  <c r="AB8" i="12" s="1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 s="1"/>
  <c r="AD302" i="97" s="1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 s="1"/>
  <c r="BD559" i="6"/>
  <c r="BD560" i="6" s="1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F6" i="71" s="1"/>
  <c r="AP18" i="12"/>
  <c r="Y423" i="6"/>
  <c r="AT450" i="6"/>
  <c r="G19" i="12"/>
  <c r="V262" i="97"/>
  <c r="Z441" i="6"/>
  <c r="V264" i="97" s="1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 s="1"/>
  <c r="BD347" i="97" s="1"/>
  <c r="BD343" i="97"/>
  <c r="M343" i="97"/>
  <c r="Q522" i="6"/>
  <c r="O343" i="97"/>
  <c r="S522" i="6"/>
  <c r="P522" i="6"/>
  <c r="P524" i="6" s="1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 s="1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 s="1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 s="1"/>
  <c r="AT302" i="97" s="1"/>
  <c r="BJ60" i="60"/>
  <c r="BH17" i="12"/>
  <c r="BH13" i="71"/>
  <c r="BK522" i="6"/>
  <c r="BG345" i="97" s="1"/>
  <c r="BG343" i="97"/>
  <c r="AV343" i="97"/>
  <c r="AZ522" i="6"/>
  <c r="AZ524" i="6" s="1"/>
  <c r="AV347" i="97" s="1"/>
  <c r="BO522" i="6"/>
  <c r="BK345" i="97" s="1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R529" i="6" s="1"/>
  <c r="AN352" i="97" s="1"/>
  <c r="AN318" i="97"/>
  <c r="AZ486" i="6"/>
  <c r="AV309" i="97" s="1"/>
  <c r="AV307" i="97"/>
  <c r="T486" i="6"/>
  <c r="T488" i="6"/>
  <c r="P311" i="97" s="1"/>
  <c r="P307" i="97"/>
  <c r="BE235" i="97"/>
  <c r="BI414" i="6"/>
  <c r="BI416" i="6" s="1"/>
  <c r="BE239" i="97" s="1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 s="1"/>
  <c r="R262" i="97"/>
  <c r="V441" i="6"/>
  <c r="R264" i="97" s="1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 s="1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W20" i="12" s="1"/>
  <c r="Q152" i="6"/>
  <c r="AR152" i="6"/>
  <c r="O60" i="60"/>
  <c r="M17" i="12"/>
  <c r="AW60" i="60"/>
  <c r="AU17" i="12"/>
  <c r="AU20" i="12" s="1"/>
  <c r="BI178" i="60"/>
  <c r="BH199" i="97"/>
  <c r="BG19" i="12"/>
  <c r="Q178" i="60"/>
  <c r="P199" i="97"/>
  <c r="O19" i="12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 s="1"/>
  <c r="BI255" i="97"/>
  <c r="C137" i="91"/>
  <c r="G333" i="6"/>
  <c r="H226" i="97"/>
  <c r="L405" i="6"/>
  <c r="H228" i="97"/>
  <c r="AM153" i="6"/>
  <c r="AK178" i="60"/>
  <c r="U533" i="6"/>
  <c r="R160" i="59" s="1"/>
  <c r="BC262" i="97"/>
  <c r="BG441" i="6"/>
  <c r="AK226" i="97"/>
  <c r="AO405" i="6"/>
  <c r="BH16" i="12"/>
  <c r="BH12" i="71"/>
  <c r="T141" i="91"/>
  <c r="AU277" i="6"/>
  <c r="AR158" i="59" s="1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 s="1"/>
  <c r="BD176" i="60"/>
  <c r="BC197" i="97"/>
  <c r="AN432" i="6"/>
  <c r="AJ253" i="97"/>
  <c r="BL543" i="6"/>
  <c r="BH366" i="97" s="1"/>
  <c r="BL548" i="6"/>
  <c r="BH371" i="97" s="1"/>
  <c r="Z201" i="97"/>
  <c r="Z8" i="29"/>
  <c r="Z9" i="29"/>
  <c r="Z33" i="29" s="1"/>
  <c r="H8" i="29"/>
  <c r="H9" i="29" s="1"/>
  <c r="H201" i="97"/>
  <c r="BJ212" i="6"/>
  <c r="BG157" i="59"/>
  <c r="AZ277" i="6"/>
  <c r="AW158" i="59" s="1"/>
  <c r="BK111" i="91"/>
  <c r="BL103" i="60"/>
  <c r="AG176" i="60"/>
  <c r="AJ548" i="6"/>
  <c r="AF371" i="97"/>
  <c r="S543" i="6"/>
  <c r="O366" i="97" s="1"/>
  <c r="S548" i="6"/>
  <c r="O371" i="97" s="1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 s="1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 s="1"/>
  <c r="AH18" i="92"/>
  <c r="AH27" i="92" s="1"/>
  <c r="BG16" i="12"/>
  <c r="J19" i="68"/>
  <c r="H67" i="68"/>
  <c r="Q49" i="6"/>
  <c r="L13" i="71" s="1"/>
  <c r="N59" i="60"/>
  <c r="AK543" i="6"/>
  <c r="AG366" i="97" s="1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 s="1"/>
  <c r="G280" i="97"/>
  <c r="BO457" i="6"/>
  <c r="BK280" i="97" s="1"/>
  <c r="AZ457" i="6"/>
  <c r="AV280" i="97"/>
  <c r="V457" i="6"/>
  <c r="BC457" i="6"/>
  <c r="AF457" i="6"/>
  <c r="I457" i="6"/>
  <c r="AX457" i="6"/>
  <c r="S457" i="6"/>
  <c r="BH457" i="6"/>
  <c r="AK457" i="6"/>
  <c r="AG280" i="97" s="1"/>
  <c r="BJ457" i="6"/>
  <c r="AM457" i="6"/>
  <c r="H457" i="6"/>
  <c r="H459" i="6" s="1"/>
  <c r="AW457" i="6"/>
  <c r="Z457" i="6"/>
  <c r="BG457" i="6"/>
  <c r="AJ457" i="6"/>
  <c r="AT212" i="6"/>
  <c r="AQ157" i="59"/>
  <c r="AJ212" i="6"/>
  <c r="AO459" i="6"/>
  <c r="AK282" i="97" s="1"/>
  <c r="D217" i="97"/>
  <c r="AX277" i="6"/>
  <c r="AU158" i="59" s="1"/>
  <c r="I280" i="97"/>
  <c r="AU548" i="6"/>
  <c r="AQ371" i="97" s="1"/>
  <c r="AU543" i="6"/>
  <c r="AQ366" i="97" s="1"/>
  <c r="AP543" i="6"/>
  <c r="AL366" i="97"/>
  <c r="AP548" i="6"/>
  <c r="W394" i="6"/>
  <c r="M394" i="6"/>
  <c r="AI394" i="6"/>
  <c r="AE217" i="97" s="1"/>
  <c r="AL394" i="6"/>
  <c r="AO394" i="6"/>
  <c r="AK394" i="6"/>
  <c r="AV394" i="6"/>
  <c r="BC394" i="6"/>
  <c r="AQ394" i="6"/>
  <c r="AM217" i="97" s="1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 s="1"/>
  <c r="AH394" i="6"/>
  <c r="G427" i="6"/>
  <c r="C250" i="97"/>
  <c r="BC427" i="6"/>
  <c r="AY250" i="97"/>
  <c r="AP427" i="6"/>
  <c r="AL250" i="97" s="1"/>
  <c r="R427" i="6"/>
  <c r="AH427" i="6"/>
  <c r="AD250" i="97"/>
  <c r="AX427" i="6"/>
  <c r="AU427" i="6"/>
  <c r="AQ250" i="97"/>
  <c r="BJ427" i="6"/>
  <c r="BJ533" i="6" s="1"/>
  <c r="BF356" i="97" s="1"/>
  <c r="AE427" i="6"/>
  <c r="AA250" i="97"/>
  <c r="BB548" i="6"/>
  <c r="AX371" i="97" s="1"/>
  <c r="G151" i="91"/>
  <c r="G153" i="91"/>
  <c r="AV212" i="6"/>
  <c r="AS157" i="59" s="1"/>
  <c r="BJ277" i="6"/>
  <c r="BG158" i="59" s="1"/>
  <c r="BB237" i="6"/>
  <c r="BB239" i="6"/>
  <c r="BB241" i="6"/>
  <c r="AX237" i="6"/>
  <c r="AX239" i="6" s="1"/>
  <c r="AX241" i="6" s="1"/>
  <c r="M270" i="6"/>
  <c r="AN270" i="6"/>
  <c r="AC270" i="6"/>
  <c r="AC252" i="6"/>
  <c r="AB270" i="6"/>
  <c r="AB277" i="6"/>
  <c r="Y158" i="59" s="1"/>
  <c r="Z270" i="6"/>
  <c r="AF270" i="6"/>
  <c r="AF277" i="6" s="1"/>
  <c r="AC158" i="59" s="1"/>
  <c r="AY270" i="6"/>
  <c r="AY277" i="6"/>
  <c r="AV158" i="59"/>
  <c r="S270" i="6"/>
  <c r="S277" i="6"/>
  <c r="P158" i="59"/>
  <c r="AT270" i="6"/>
  <c r="AT277" i="6"/>
  <c r="U270" i="6"/>
  <c r="T270" i="6"/>
  <c r="T277" i="6"/>
  <c r="BO270" i="6"/>
  <c r="BO277" i="6" s="1"/>
  <c r="BG270" i="6"/>
  <c r="AO270" i="6"/>
  <c r="AO277" i="6" s="1"/>
  <c r="AL158" i="59" s="1"/>
  <c r="X270" i="6"/>
  <c r="X277" i="6" s="1"/>
  <c r="U158" i="59" s="1"/>
  <c r="AP270" i="6"/>
  <c r="AP277" i="6" s="1"/>
  <c r="AM158" i="59" s="1"/>
  <c r="BM270" i="6"/>
  <c r="K270" i="6"/>
  <c r="K277" i="6"/>
  <c r="H158" i="59"/>
  <c r="O270" i="6"/>
  <c r="I270" i="6"/>
  <c r="I277" i="6" s="1"/>
  <c r="F158" i="59" s="1"/>
  <c r="AG270" i="6"/>
  <c r="AK270" i="6"/>
  <c r="AJ270" i="6"/>
  <c r="AJ277" i="6"/>
  <c r="AH270" i="6"/>
  <c r="AH277" i="6" s="1"/>
  <c r="AE158" i="59" s="1"/>
  <c r="H270" i="6"/>
  <c r="H277" i="6" s="1"/>
  <c r="E158" i="59" s="1"/>
  <c r="AC20" i="60"/>
  <c r="R543" i="6"/>
  <c r="N366" i="97"/>
  <c r="H176" i="60"/>
  <c r="L548" i="6"/>
  <c r="T548" i="6"/>
  <c r="P371" i="97" s="1"/>
  <c r="AZ548" i="6"/>
  <c r="AV371" i="97" s="1"/>
  <c r="BH548" i="6"/>
  <c r="BD371" i="97" s="1"/>
  <c r="AT89" i="68"/>
  <c r="M548" i="6"/>
  <c r="U548" i="6"/>
  <c r="Q371" i="97" s="1"/>
  <c r="AC548" i="6"/>
  <c r="Z165" i="59" s="1"/>
  <c r="Y371" i="97"/>
  <c r="AS548" i="6"/>
  <c r="BI548" i="6"/>
  <c r="BE371" i="97" s="1"/>
  <c r="BH110" i="91"/>
  <c r="BH16" i="92"/>
  <c r="BH18" i="92" s="1"/>
  <c r="BH27" i="92" s="1"/>
  <c r="BF370" i="6"/>
  <c r="Q27" i="29"/>
  <c r="R28" i="29" s="1"/>
  <c r="R46" i="29" s="1"/>
  <c r="R47" i="29" s="1"/>
  <c r="T7" i="30" s="1"/>
  <c r="BK20" i="60"/>
  <c r="O548" i="6"/>
  <c r="O551" i="6" s="1"/>
  <c r="K374" i="97" s="1"/>
  <c r="W548" i="6"/>
  <c r="S371" i="97" s="1"/>
  <c r="AE548" i="6"/>
  <c r="AA371" i="97" s="1"/>
  <c r="AM548" i="6"/>
  <c r="BC548" i="6"/>
  <c r="AZ165" i="59" s="1"/>
  <c r="BK548" i="6"/>
  <c r="BH165" i="59"/>
  <c r="G567" i="6"/>
  <c r="U375" i="6"/>
  <c r="Q165" i="91"/>
  <c r="H548" i="6"/>
  <c r="P548" i="6"/>
  <c r="BD548" i="6"/>
  <c r="AZ371" i="97" s="1"/>
  <c r="I548" i="6"/>
  <c r="Q548" i="6"/>
  <c r="Y548" i="6"/>
  <c r="U371" i="97"/>
  <c r="AG548" i="6"/>
  <c r="AC371" i="97" s="1"/>
  <c r="AO548" i="6"/>
  <c r="AK371" i="97" s="1"/>
  <c r="BE548" i="6"/>
  <c r="BA371" i="97"/>
  <c r="BM548" i="6"/>
  <c r="BI371" i="97"/>
  <c r="AG93" i="68"/>
  <c r="AE110" i="91"/>
  <c r="AE16" i="92"/>
  <c r="AG222" i="6"/>
  <c r="B18" i="9"/>
  <c r="B4" i="9" s="1"/>
  <c r="J548" i="6"/>
  <c r="Z548" i="6"/>
  <c r="V371" i="97"/>
  <c r="AH548" i="6"/>
  <c r="AD371" i="97" s="1"/>
  <c r="AX548" i="6"/>
  <c r="AT371" i="97"/>
  <c r="BF548" i="6"/>
  <c r="BB371" i="97" s="1"/>
  <c r="H29" i="97" s="1"/>
  <c r="BN548" i="6"/>
  <c r="BJ371" i="97"/>
  <c r="AV360" i="6"/>
  <c r="AS159" i="59" s="1"/>
  <c r="AA548" i="6"/>
  <c r="W371" i="97"/>
  <c r="AI548" i="6"/>
  <c r="AE371" i="97" s="1"/>
  <c r="AY548" i="6"/>
  <c r="AU371" i="97" s="1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 s="1"/>
  <c r="M351" i="6"/>
  <c r="BJ153" i="91"/>
  <c r="L123" i="91"/>
  <c r="L125" i="91"/>
  <c r="BB153" i="91"/>
  <c r="AZ351" i="6"/>
  <c r="BO315" i="6"/>
  <c r="BG371" i="97"/>
  <c r="AN371" i="97"/>
  <c r="AA212" i="97"/>
  <c r="BI398" i="6"/>
  <c r="BE221" i="97" s="1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 s="1"/>
  <c r="AJ425" i="6"/>
  <c r="AF248" i="97"/>
  <c r="AO300" i="97"/>
  <c r="AO452" i="6"/>
  <c r="AK275" i="97"/>
  <c r="AB300" i="97"/>
  <c r="AI389" i="6"/>
  <c r="AE212" i="97" s="1"/>
  <c r="J452" i="6"/>
  <c r="F275" i="97" s="1"/>
  <c r="AU416" i="6"/>
  <c r="AQ239" i="97"/>
  <c r="AV479" i="6"/>
  <c r="AR302" i="97"/>
  <c r="AM273" i="97"/>
  <c r="AZ282" i="97"/>
  <c r="BI219" i="97"/>
  <c r="BA246" i="97"/>
  <c r="AB479" i="6"/>
  <c r="X302" i="97"/>
  <c r="D250" i="97"/>
  <c r="H533" i="6"/>
  <c r="AL513" i="6"/>
  <c r="AL515" i="6" s="1"/>
  <c r="AH338" i="97"/>
  <c r="AH334" i="97"/>
  <c r="C19" i="10"/>
  <c r="C173" i="10"/>
  <c r="C20" i="10" s="1"/>
  <c r="BG405" i="6"/>
  <c r="BC228" i="97" s="1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 s="1"/>
  <c r="BG340" i="97"/>
  <c r="AL241" i="97"/>
  <c r="AT212" i="97"/>
  <c r="AT210" i="97"/>
  <c r="BC210" i="97"/>
  <c r="BG389" i="6"/>
  <c r="BC212" i="97"/>
  <c r="W41" i="29"/>
  <c r="W43" i="29" s="1"/>
  <c r="Y6" i="28" s="1"/>
  <c r="X172" i="59" s="1"/>
  <c r="I331" i="97"/>
  <c r="M533" i="6"/>
  <c r="J160" i="59" s="1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 s="1"/>
  <c r="R338" i="97" s="1"/>
  <c r="R334" i="97"/>
  <c r="F12" i="71"/>
  <c r="F16" i="12"/>
  <c r="H22" i="60"/>
  <c r="AA343" i="97"/>
  <c r="AM343" i="97"/>
  <c r="AQ522" i="6"/>
  <c r="BD155" i="91"/>
  <c r="Y228" i="97"/>
  <c r="AA336" i="97"/>
  <c r="AE515" i="6"/>
  <c r="AA338" i="97" s="1"/>
  <c r="AR214" i="97"/>
  <c r="N12" i="71"/>
  <c r="P22" i="60"/>
  <c r="N551" i="6"/>
  <c r="J374" i="97" s="1"/>
  <c r="L151" i="6"/>
  <c r="BE298" i="97"/>
  <c r="BI477" i="6"/>
  <c r="AD559" i="6"/>
  <c r="AD560" i="6" s="1"/>
  <c r="BE19" i="12"/>
  <c r="BG178" i="60"/>
  <c r="BE15" i="71"/>
  <c r="BF199" i="97"/>
  <c r="AW199" i="97"/>
  <c r="AX178" i="60"/>
  <c r="AV15" i="71"/>
  <c r="AV16" i="71"/>
  <c r="AV29" i="71" s="1"/>
  <c r="AV19" i="12"/>
  <c r="AV20" i="12" s="1"/>
  <c r="AI226" i="97"/>
  <c r="AM405" i="6"/>
  <c r="AI228" i="97" s="1"/>
  <c r="AN210" i="97"/>
  <c r="AR389" i="6"/>
  <c r="AN212" i="97" s="1"/>
  <c r="Q396" i="6"/>
  <c r="M217" i="97"/>
  <c r="AA214" i="97"/>
  <c r="AE533" i="6"/>
  <c r="AA356" i="97"/>
  <c r="F214" i="97"/>
  <c r="J533" i="6"/>
  <c r="G160" i="59" s="1"/>
  <c r="G244" i="97"/>
  <c r="K423" i="6"/>
  <c r="K425" i="6"/>
  <c r="G248" i="97"/>
  <c r="L423" i="6"/>
  <c r="H244" i="97"/>
  <c r="W246" i="97"/>
  <c r="AA425" i="6"/>
  <c r="W248" i="97" s="1"/>
  <c r="AC93" i="68"/>
  <c r="AE323" i="6" s="1"/>
  <c r="AC94" i="68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 s="1"/>
  <c r="Y524" i="6"/>
  <c r="U347" i="97" s="1"/>
  <c r="BM389" i="6"/>
  <c r="BI212" i="97" s="1"/>
  <c r="G387" i="6"/>
  <c r="BA264" i="97"/>
  <c r="AY262" i="97"/>
  <c r="O148" i="91"/>
  <c r="AA93" i="68"/>
  <c r="AC323" i="6" s="1"/>
  <c r="AC324" i="6" s="1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Z141" i="91"/>
  <c r="BD360" i="6"/>
  <c r="AM468" i="6"/>
  <c r="AI289" i="97"/>
  <c r="D253" i="97"/>
  <c r="D255" i="97"/>
  <c r="G432" i="6"/>
  <c r="G434" i="6" s="1"/>
  <c r="C257" i="97"/>
  <c r="C253" i="97"/>
  <c r="N396" i="6"/>
  <c r="J217" i="97"/>
  <c r="L217" i="97"/>
  <c r="P396" i="6"/>
  <c r="P398" i="6" s="1"/>
  <c r="L221" i="97" s="1"/>
  <c r="AL246" i="97"/>
  <c r="AP425" i="6"/>
  <c r="AL248" i="97"/>
  <c r="AC162" i="91"/>
  <c r="AC36" i="92" s="1"/>
  <c r="AO134" i="91"/>
  <c r="F13" i="91"/>
  <c r="F15" i="91"/>
  <c r="AM16" i="92"/>
  <c r="AM18" i="92"/>
  <c r="AM27" i="92" s="1"/>
  <c r="BN153" i="6"/>
  <c r="AI155" i="6"/>
  <c r="AH155" i="6"/>
  <c r="AB371" i="97"/>
  <c r="AC558" i="6"/>
  <c r="AD151" i="6"/>
  <c r="AI244" i="97"/>
  <c r="AM423" i="6"/>
  <c r="AM425" i="6"/>
  <c r="AI248" i="97" s="1"/>
  <c r="AS19" i="12"/>
  <c r="AU178" i="60"/>
  <c r="Y153" i="6"/>
  <c r="AA559" i="6"/>
  <c r="AB152" i="6"/>
  <c r="AM15" i="71"/>
  <c r="AO178" i="60"/>
  <c r="R398" i="6"/>
  <c r="N221" i="97" s="1"/>
  <c r="N219" i="97"/>
  <c r="AW322" i="97"/>
  <c r="BA533" i="6"/>
  <c r="AO495" i="6"/>
  <c r="AK318" i="97" s="1"/>
  <c r="AK316" i="97"/>
  <c r="U495" i="6"/>
  <c r="Q318" i="97" s="1"/>
  <c r="Q316" i="97"/>
  <c r="AA351" i="6"/>
  <c r="W151" i="91"/>
  <c r="W153" i="91" s="1"/>
  <c r="AG360" i="6"/>
  <c r="AD159" i="59" s="1"/>
  <c r="BN277" i="6"/>
  <c r="BK158" i="59" s="1"/>
  <c r="AP127" i="91"/>
  <c r="AT360" i="6"/>
  <c r="R434" i="6"/>
  <c r="N257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 s="1"/>
  <c r="AJ495" i="6"/>
  <c r="AF318" i="97"/>
  <c r="AF316" i="97"/>
  <c r="BJ307" i="97"/>
  <c r="BN486" i="6"/>
  <c r="BN488" i="6" s="1"/>
  <c r="BJ311" i="97" s="1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 s="1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 s="1"/>
  <c r="BE495" i="6"/>
  <c r="BA318" i="97"/>
  <c r="BA316" i="97"/>
  <c r="AG316" i="97"/>
  <c r="AK495" i="6"/>
  <c r="AG318" i="97" s="1"/>
  <c r="BI513" i="6"/>
  <c r="BE334" i="97"/>
  <c r="AY495" i="6"/>
  <c r="AU318" i="97"/>
  <c r="AU316" i="97"/>
  <c r="C18" i="92"/>
  <c r="AH560" i="6"/>
  <c r="AC6" i="71" s="1"/>
  <c r="AL226" i="97"/>
  <c r="I60" i="60"/>
  <c r="G13" i="71"/>
  <c r="M22" i="60"/>
  <c r="K16" i="12"/>
  <c r="L235" i="97"/>
  <c r="S298" i="97"/>
  <c r="W477" i="6"/>
  <c r="W479" i="6" s="1"/>
  <c r="S302" i="97"/>
  <c r="AE13" i="71"/>
  <c r="AG60" i="60"/>
  <c r="AI18" i="12"/>
  <c r="AI14" i="71"/>
  <c r="AA151" i="91"/>
  <c r="AA153" i="91"/>
  <c r="AE351" i="6"/>
  <c r="BJ322" i="97"/>
  <c r="BN533" i="6"/>
  <c r="BJ356" i="97" s="1"/>
  <c r="F199" i="97"/>
  <c r="G178" i="60"/>
  <c r="E15" i="71"/>
  <c r="E19" i="12"/>
  <c r="AT244" i="97"/>
  <c r="AX423" i="6"/>
  <c r="AH316" i="97"/>
  <c r="AL495" i="6"/>
  <c r="AH318" i="97" s="1"/>
  <c r="P277" i="6"/>
  <c r="M158" i="59" s="1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 s="1"/>
  <c r="BN360" i="6"/>
  <c r="BK159" i="59" s="1"/>
  <c r="BJ120" i="91"/>
  <c r="BJ162" i="91"/>
  <c r="BJ36" i="92" s="1"/>
  <c r="AD212" i="6"/>
  <c r="AA157" i="59"/>
  <c r="J477" i="6"/>
  <c r="J479" i="6" s="1"/>
  <c r="F302" i="97" s="1"/>
  <c r="F298" i="97"/>
  <c r="AZ14" i="71"/>
  <c r="AZ18" i="12"/>
  <c r="BB17" i="12"/>
  <c r="BB13" i="71"/>
  <c r="BB16" i="71"/>
  <c r="BB29" i="71" s="1"/>
  <c r="AJ282" i="97"/>
  <c r="AN461" i="6"/>
  <c r="AJ284" i="97" s="1"/>
  <c r="BH486" i="6"/>
  <c r="BD307" i="97"/>
  <c r="AN307" i="97"/>
  <c r="AR486" i="6"/>
  <c r="AR488" i="6"/>
  <c r="AN311" i="97" s="1"/>
  <c r="AB13" i="71"/>
  <c r="AD60" i="60"/>
  <c r="Y351" i="6"/>
  <c r="U151" i="91"/>
  <c r="U153" i="91"/>
  <c r="E237" i="97"/>
  <c r="I416" i="6"/>
  <c r="E239" i="97" s="1"/>
  <c r="AZ244" i="97"/>
  <c r="BD423" i="6"/>
  <c r="AZ246" i="97"/>
  <c r="N246" i="97"/>
  <c r="R425" i="6"/>
  <c r="N248" i="97"/>
  <c r="J495" i="6"/>
  <c r="F318" i="97" s="1"/>
  <c r="F316" i="97"/>
  <c r="D343" i="97"/>
  <c r="AE7" i="29"/>
  <c r="X7" i="29"/>
  <c r="X9" i="29" s="1"/>
  <c r="X33" i="29" s="1"/>
  <c r="AB145" i="6"/>
  <c r="B47" i="9"/>
  <c r="J15" i="29"/>
  <c r="N146" i="6"/>
  <c r="BE6" i="29"/>
  <c r="BE9" i="29" s="1"/>
  <c r="BI145" i="6"/>
  <c r="Z21" i="60"/>
  <c r="AC27" i="6"/>
  <c r="AQ543" i="6"/>
  <c r="AM366" i="97"/>
  <c r="AM197" i="97"/>
  <c r="AQ135" i="6"/>
  <c r="AL19" i="12"/>
  <c r="AQ143" i="6"/>
  <c r="Z17" i="29"/>
  <c r="Z18" i="29"/>
  <c r="Z19" i="29" s="1"/>
  <c r="Z37" i="29" s="1"/>
  <c r="Z38" i="29" s="1"/>
  <c r="AB8" i="30" s="1"/>
  <c r="Z202" i="97"/>
  <c r="E173" i="10"/>
  <c r="E20" i="10" s="1"/>
  <c r="P152" i="6"/>
  <c r="M414" i="6"/>
  <c r="I235" i="97"/>
  <c r="AI307" i="97"/>
  <c r="AM486" i="6"/>
  <c r="BI208" i="6"/>
  <c r="BK212" i="6"/>
  <c r="BH157" i="59"/>
  <c r="AV277" i="6"/>
  <c r="AS158" i="59" s="1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 s="1"/>
  <c r="H235" i="97"/>
  <c r="O459" i="6"/>
  <c r="K282" i="97" s="1"/>
  <c r="K280" i="97"/>
  <c r="BM94" i="68"/>
  <c r="BM93" i="68"/>
  <c r="BO323" i="6" s="1"/>
  <c r="BO324" i="6" s="1"/>
  <c r="O360" i="6"/>
  <c r="L159" i="59" s="1"/>
  <c r="S212" i="6"/>
  <c r="P157" i="59" s="1"/>
  <c r="R212" i="6"/>
  <c r="O157" i="59"/>
  <c r="BK244" i="97"/>
  <c r="BO423" i="6"/>
  <c r="AM316" i="97"/>
  <c r="AQ495" i="6"/>
  <c r="AM318" i="97" s="1"/>
  <c r="AW360" i="6"/>
  <c r="AW564" i="6" s="1"/>
  <c r="AS141" i="91"/>
  <c r="I292" i="6"/>
  <c r="F58" i="60"/>
  <c r="AQ227" i="6"/>
  <c r="AN165" i="59" s="1"/>
  <c r="D18" i="9"/>
  <c r="D4" i="9"/>
  <c r="R110" i="91"/>
  <c r="R16" i="92" s="1"/>
  <c r="R18" i="92" s="1"/>
  <c r="R27" i="92" s="1"/>
  <c r="V375" i="6"/>
  <c r="R165" i="91" s="1"/>
  <c r="E21" i="91" s="1"/>
  <c r="E110" i="91"/>
  <c r="I375" i="6"/>
  <c r="BO317" i="6"/>
  <c r="BK127" i="91" s="1"/>
  <c r="BH317" i="6"/>
  <c r="BG317" i="6"/>
  <c r="BC127" i="91" s="1"/>
  <c r="AX317" i="6"/>
  <c r="AT127" i="91"/>
  <c r="AF317" i="6"/>
  <c r="AB127" i="91" s="1"/>
  <c r="AN18" i="92"/>
  <c r="AN27" i="92" s="1"/>
  <c r="BE468" i="6"/>
  <c r="BA291" i="97"/>
  <c r="BA289" i="97"/>
  <c r="BD370" i="6"/>
  <c r="BD375" i="6"/>
  <c r="AZ165" i="91"/>
  <c r="D165" i="91"/>
  <c r="H378" i="6"/>
  <c r="L252" i="6"/>
  <c r="L277" i="6"/>
  <c r="I158" i="59" s="1"/>
  <c r="BI252" i="6"/>
  <c r="W252" i="6"/>
  <c r="W277" i="6"/>
  <c r="W279" i="6" s="1"/>
  <c r="AS252" i="6"/>
  <c r="N252" i="6"/>
  <c r="N277" i="6" s="1"/>
  <c r="BD252" i="6"/>
  <c r="AN252" i="6"/>
  <c r="O252" i="6"/>
  <c r="BC252" i="6"/>
  <c r="BC277" i="6" s="1"/>
  <c r="AZ158" i="59" s="1"/>
  <c r="J502" i="6"/>
  <c r="F325" i="97" s="1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 s="1"/>
  <c r="G502" i="6"/>
  <c r="BN502" i="6"/>
  <c r="H502" i="6"/>
  <c r="H504" i="6" s="1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 s="1"/>
  <c r="V187" i="6"/>
  <c r="V212" i="6"/>
  <c r="BJ448" i="6"/>
  <c r="AM448" i="6"/>
  <c r="AI271" i="97" s="1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 s="1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 s="1"/>
  <c r="BG27" i="29"/>
  <c r="AE102" i="60"/>
  <c r="AH375" i="6"/>
  <c r="AD165" i="91" s="1"/>
  <c r="AH292" i="6"/>
  <c r="AE58" i="60"/>
  <c r="AK418" i="6"/>
  <c r="AG241" i="97"/>
  <c r="BO418" i="6"/>
  <c r="BK241" i="97"/>
  <c r="AC418" i="6"/>
  <c r="Y241" i="97" s="1"/>
  <c r="L418" i="6"/>
  <c r="H241" i="97" s="1"/>
  <c r="I418" i="6"/>
  <c r="E241" i="97"/>
  <c r="AN533" i="6"/>
  <c r="R560" i="6"/>
  <c r="C4" i="9"/>
  <c r="BJ110" i="91"/>
  <c r="BJ16" i="92" s="1"/>
  <c r="BN375" i="6"/>
  <c r="BJ165" i="91"/>
  <c r="AO292" i="6"/>
  <c r="AL165" i="59" s="1"/>
  <c r="AO287" i="6"/>
  <c r="AF153" i="6"/>
  <c r="BF277" i="6"/>
  <c r="BC158" i="59"/>
  <c r="AS153" i="6"/>
  <c r="AM152" i="6"/>
  <c r="BL212" i="6"/>
  <c r="BI157" i="59" s="1"/>
  <c r="AM370" i="6"/>
  <c r="AM375" i="6"/>
  <c r="AI165" i="91" s="1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 s="1"/>
  <c r="BJ375" i="6"/>
  <c r="BF165" i="91" s="1"/>
  <c r="H21" i="91" s="1"/>
  <c r="AE165" i="91"/>
  <c r="O375" i="6"/>
  <c r="AE375" i="6"/>
  <c r="AA165" i="91"/>
  <c r="AV370" i="6"/>
  <c r="Y370" i="6"/>
  <c r="F32" i="9"/>
  <c r="F4" i="9" s="1"/>
  <c r="AB222" i="6"/>
  <c r="N222" i="6"/>
  <c r="X375" i="6"/>
  <c r="T165" i="91"/>
  <c r="AF375" i="6"/>
  <c r="AB165" i="91" s="1"/>
  <c r="Q375" i="6"/>
  <c r="Q378" i="6" s="1"/>
  <c r="BE375" i="6"/>
  <c r="BA165" i="91"/>
  <c r="BM375" i="6"/>
  <c r="BI165" i="91"/>
  <c r="U125" i="91"/>
  <c r="AC125" i="91"/>
  <c r="J375" i="6"/>
  <c r="Z375" i="6"/>
  <c r="V165" i="91"/>
  <c r="AP375" i="6"/>
  <c r="AL165" i="91" s="1"/>
  <c r="AL222" i="6"/>
  <c r="AM165" i="91"/>
  <c r="AJ375" i="6"/>
  <c r="AF165" i="91" s="1"/>
  <c r="L165" i="91"/>
  <c r="BH165" i="91"/>
  <c r="H165" i="91"/>
  <c r="P273" i="6"/>
  <c r="U273" i="6"/>
  <c r="U275" i="6"/>
  <c r="BJ123" i="91"/>
  <c r="BJ125" i="91"/>
  <c r="H123" i="91"/>
  <c r="H125" i="91" s="1"/>
  <c r="P123" i="91"/>
  <c r="P125" i="91" s="1"/>
  <c r="M151" i="91"/>
  <c r="M153" i="91"/>
  <c r="AK315" i="6"/>
  <c r="AZ151" i="91"/>
  <c r="AZ153" i="91" s="1"/>
  <c r="P153" i="91"/>
  <c r="X162" i="91"/>
  <c r="X36" i="92" s="1"/>
  <c r="AV153" i="91"/>
  <c r="S151" i="91"/>
  <c r="BD153" i="91"/>
  <c r="K387" i="6"/>
  <c r="K389" i="6" s="1"/>
  <c r="G212" i="97" s="1"/>
  <c r="G208" i="97"/>
  <c r="Y123" i="91"/>
  <c r="Y125" i="91" s="1"/>
  <c r="AC315" i="6"/>
  <c r="I356" i="6"/>
  <c r="V387" i="6"/>
  <c r="R208" i="97"/>
  <c r="G33" i="29"/>
  <c r="AN360" i="6"/>
  <c r="AK159" i="59" s="1"/>
  <c r="AJ120" i="91"/>
  <c r="AY203" i="6"/>
  <c r="BL154" i="6"/>
  <c r="BM154" i="6"/>
  <c r="BO351" i="6"/>
  <c r="BK151" i="91"/>
  <c r="BK153" i="91" s="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U560" i="6" s="1"/>
  <c r="BL22" i="60"/>
  <c r="F20" i="9"/>
  <c r="BJ12" i="71"/>
  <c r="BJ16" i="12"/>
  <c r="Y559" i="6"/>
  <c r="Y560" i="6" s="1"/>
  <c r="AB259" i="6"/>
  <c r="AZ389" i="6"/>
  <c r="AV212" i="97" s="1"/>
  <c r="C246" i="97"/>
  <c r="J104" i="60"/>
  <c r="AF533" i="6"/>
  <c r="K273" i="97"/>
  <c r="O452" i="6"/>
  <c r="K275" i="97"/>
  <c r="R268" i="6"/>
  <c r="Z208" i="97"/>
  <c r="AD387" i="6"/>
  <c r="AT387" i="6"/>
  <c r="AP208" i="97"/>
  <c r="E14" i="91"/>
  <c r="AA17" i="92"/>
  <c r="AD41" i="29"/>
  <c r="AD43" i="29" s="1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 s="1"/>
  <c r="AO6" i="71" s="1"/>
  <c r="T14" i="71"/>
  <c r="T18" i="12"/>
  <c r="V104" i="60"/>
  <c r="AR334" i="97"/>
  <c r="AV513" i="6"/>
  <c r="BJ334" i="97"/>
  <c r="BN513" i="6"/>
  <c r="BN515" i="6" s="1"/>
  <c r="BJ338" i="97" s="1"/>
  <c r="BI434" i="6"/>
  <c r="BE257" i="97"/>
  <c r="BE255" i="97"/>
  <c r="F8" i="36"/>
  <c r="H172" i="59"/>
  <c r="AH210" i="97"/>
  <c r="AG239" i="97"/>
  <c r="AG434" i="6"/>
  <c r="AC257" i="97" s="1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 s="1"/>
  <c r="BH226" i="97"/>
  <c r="BL405" i="6"/>
  <c r="BK405" i="6"/>
  <c r="BG226" i="97"/>
  <c r="W148" i="91"/>
  <c r="AA360" i="6"/>
  <c r="X159" i="59" s="1"/>
  <c r="AC219" i="97"/>
  <c r="G6" i="71"/>
  <c r="Y425" i="6"/>
  <c r="U248" i="97" s="1"/>
  <c r="U246" i="97"/>
  <c r="H14" i="71"/>
  <c r="H16" i="71" s="1"/>
  <c r="H29" i="71" s="1"/>
  <c r="BF151" i="91"/>
  <c r="BF153" i="91"/>
  <c r="AV241" i="6"/>
  <c r="G14" i="71"/>
  <c r="I104" i="60"/>
  <c r="G18" i="12"/>
  <c r="BI123" i="91"/>
  <c r="BI125" i="91" s="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BC273" i="6"/>
  <c r="BC275" i="6" s="1"/>
  <c r="M219" i="97"/>
  <c r="Q398" i="6"/>
  <c r="M221" i="97"/>
  <c r="AN479" i="6"/>
  <c r="AJ302" i="97" s="1"/>
  <c r="AJ300" i="97"/>
  <c r="D15" i="10"/>
  <c r="D102" i="10"/>
  <c r="D16" i="10" s="1"/>
  <c r="F7" i="10"/>
  <c r="F50" i="10"/>
  <c r="F8" i="10" s="1"/>
  <c r="BH144" i="91"/>
  <c r="T151" i="6"/>
  <c r="U151" i="6"/>
  <c r="AV60" i="60"/>
  <c r="AT17" i="12"/>
  <c r="AT20" i="12" s="1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 s="1"/>
  <c r="AL161" i="59" s="1"/>
  <c r="AK148" i="91"/>
  <c r="AK162" i="91"/>
  <c r="AK36" i="92" s="1"/>
  <c r="AI315" i="6"/>
  <c r="AE123" i="91"/>
  <c r="AE125" i="91" s="1"/>
  <c r="K208" i="97"/>
  <c r="O387" i="6"/>
  <c r="AA387" i="6"/>
  <c r="W208" i="97"/>
  <c r="AM151" i="91"/>
  <c r="AM153" i="91" s="1"/>
  <c r="AQ351" i="6"/>
  <c r="AC16" i="12"/>
  <c r="AE22" i="60"/>
  <c r="AC12" i="71"/>
  <c r="AN559" i="6"/>
  <c r="AN560" i="6" s="1"/>
  <c r="AI6" i="71" s="1"/>
  <c r="J434" i="6"/>
  <c r="F257" i="97"/>
  <c r="F255" i="97"/>
  <c r="AF506" i="6"/>
  <c r="AB329" i="97" s="1"/>
  <c r="AB327" i="97"/>
  <c r="BF153" i="6"/>
  <c r="AC18" i="12"/>
  <c r="AE104" i="60"/>
  <c r="AC14" i="71"/>
  <c r="BK134" i="91"/>
  <c r="AP558" i="6"/>
  <c r="AO371" i="97"/>
  <c r="AZ241" i="6"/>
  <c r="AZ273" i="6"/>
  <c r="AZ275" i="6" s="1"/>
  <c r="T154" i="6"/>
  <c r="U154" i="6"/>
  <c r="AG151" i="6"/>
  <c r="AF558" i="6"/>
  <c r="AF151" i="6"/>
  <c r="AR441" i="6"/>
  <c r="AN264" i="97"/>
  <c r="AN262" i="97"/>
  <c r="AE226" i="97"/>
  <c r="AI405" i="6"/>
  <c r="AE228" i="97" s="1"/>
  <c r="BI226" i="97"/>
  <c r="BM405" i="6"/>
  <c r="BI151" i="91"/>
  <c r="BI153" i="91"/>
  <c r="BM356" i="6"/>
  <c r="Q162" i="91"/>
  <c r="Q36" i="92" s="1"/>
  <c r="AO154" i="6"/>
  <c r="AV558" i="6"/>
  <c r="AV560" i="6" s="1"/>
  <c r="AQ6" i="71" s="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22" i="10" s="1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 s="1"/>
  <c r="BA298" i="97"/>
  <c r="BE477" i="6"/>
  <c r="L232" i="97"/>
  <c r="P533" i="6"/>
  <c r="AC262" i="97"/>
  <c r="AG441" i="6"/>
  <c r="AC264" i="97" s="1"/>
  <c r="AK441" i="6"/>
  <c r="AG262" i="97"/>
  <c r="AH262" i="97"/>
  <c r="AL441" i="6"/>
  <c r="H262" i="97"/>
  <c r="L441" i="6"/>
  <c r="H264" i="97"/>
  <c r="O226" i="97"/>
  <c r="S405" i="6"/>
  <c r="O228" i="97" s="1"/>
  <c r="AT172" i="59"/>
  <c r="AR8" i="36"/>
  <c r="K334" i="97"/>
  <c r="O513" i="6"/>
  <c r="AG155" i="91"/>
  <c r="AG36" i="92"/>
  <c r="AK360" i="6"/>
  <c r="AH159" i="59" s="1"/>
  <c r="U94" i="68"/>
  <c r="W332" i="6" s="1"/>
  <c r="U93" i="68"/>
  <c r="W323" i="6" s="1"/>
  <c r="W324" i="6" s="1"/>
  <c r="BG217" i="97"/>
  <c r="BK396" i="6"/>
  <c r="AN423" i="6"/>
  <c r="AJ244" i="97"/>
  <c r="M208" i="97"/>
  <c r="Q387" i="6"/>
  <c r="Q389" i="6"/>
  <c r="M212" i="97" s="1"/>
  <c r="AI208" i="97"/>
  <c r="AM387" i="6"/>
  <c r="Y282" i="97"/>
  <c r="AC461" i="6"/>
  <c r="Y284" i="97"/>
  <c r="E217" i="97"/>
  <c r="I396" i="6"/>
  <c r="M212" i="6"/>
  <c r="AA282" i="97"/>
  <c r="AE461" i="6"/>
  <c r="AA284" i="97" s="1"/>
  <c r="AD334" i="97"/>
  <c r="AH513" i="6"/>
  <c r="AU486" i="6"/>
  <c r="AQ307" i="97"/>
  <c r="BH414" i="6"/>
  <c r="BD235" i="97"/>
  <c r="Z322" i="97"/>
  <c r="BB155" i="91"/>
  <c r="BB162" i="91"/>
  <c r="BB36" i="92" s="1"/>
  <c r="BF360" i="6"/>
  <c r="BF564" i="6" s="1"/>
  <c r="AF351" i="6"/>
  <c r="AB151" i="91"/>
  <c r="AB153" i="91" s="1"/>
  <c r="M307" i="97"/>
  <c r="Q486" i="6"/>
  <c r="Y486" i="6"/>
  <c r="Y488" i="6"/>
  <c r="U311" i="97" s="1"/>
  <c r="U307" i="97"/>
  <c r="P340" i="97"/>
  <c r="T533" i="6"/>
  <c r="AI533" i="6"/>
  <c r="U360" i="6"/>
  <c r="AN14" i="71"/>
  <c r="AN18" i="12"/>
  <c r="O16" i="92"/>
  <c r="D13" i="91"/>
  <c r="BH94" i="68"/>
  <c r="BJ332" i="6" s="1"/>
  <c r="BJ333" i="6" s="1"/>
  <c r="BH93" i="68"/>
  <c r="AV154" i="6"/>
  <c r="BI298" i="97"/>
  <c r="BM477" i="6"/>
  <c r="BM479" i="6"/>
  <c r="BI302" i="97"/>
  <c r="AY315" i="6"/>
  <c r="AU123" i="91"/>
  <c r="AU125" i="91" s="1"/>
  <c r="AH14" i="71"/>
  <c r="AH18" i="12"/>
  <c r="AR12" i="71"/>
  <c r="AT22" i="60"/>
  <c r="AB558" i="6"/>
  <c r="AB560" i="6"/>
  <c r="W6" i="71" s="1"/>
  <c r="AB151" i="6"/>
  <c r="AC151" i="6"/>
  <c r="AM151" i="6"/>
  <c r="AL371" i="97"/>
  <c r="K104" i="60"/>
  <c r="I18" i="12"/>
  <c r="I20" i="12" s="1"/>
  <c r="I14" i="71"/>
  <c r="Q18" i="12"/>
  <c r="Q20" i="12" s="1"/>
  <c r="S104" i="60"/>
  <c r="G165" i="91"/>
  <c r="K378" i="6"/>
  <c r="AO356" i="6"/>
  <c r="AP203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 s="1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AF560" i="6" s="1"/>
  <c r="O522" i="6"/>
  <c r="K343" i="97"/>
  <c r="AI522" i="6"/>
  <c r="AE343" i="97"/>
  <c r="M495" i="6"/>
  <c r="I318" i="97" s="1"/>
  <c r="BC486" i="6"/>
  <c r="V450" i="6"/>
  <c r="L151" i="91"/>
  <c r="L153" i="91" s="1"/>
  <c r="X212" i="6"/>
  <c r="U157" i="59"/>
  <c r="AH120" i="91"/>
  <c r="AH162" i="91" s="1"/>
  <c r="AH36" i="92" s="1"/>
  <c r="AL360" i="6"/>
  <c r="AI159" i="59" s="1"/>
  <c r="AI161" i="59" s="1"/>
  <c r="AU12" i="71"/>
  <c r="AU29" i="71"/>
  <c r="AW22" i="60"/>
  <c r="AU16" i="12"/>
  <c r="C20" i="9"/>
  <c r="Z12" i="71"/>
  <c r="Z16" i="12"/>
  <c r="BB486" i="6"/>
  <c r="BB488" i="6" s="1"/>
  <c r="AX311" i="97" s="1"/>
  <c r="AX307" i="97"/>
  <c r="AJ334" i="97"/>
  <c r="AN513" i="6"/>
  <c r="BD345" i="97"/>
  <c r="AJ343" i="97"/>
  <c r="AN522" i="6"/>
  <c r="BI316" i="97"/>
  <c r="BM495" i="6"/>
  <c r="BI318" i="97" s="1"/>
  <c r="Y533" i="6"/>
  <c r="U356" i="97" s="1"/>
  <c r="AS533" i="6"/>
  <c r="G155" i="91"/>
  <c r="G162" i="91" s="1"/>
  <c r="G36" i="92" s="1"/>
  <c r="K360" i="6"/>
  <c r="H159" i="59" s="1"/>
  <c r="BG151" i="6"/>
  <c r="BF558" i="6"/>
  <c r="J558" i="6"/>
  <c r="J151" i="6"/>
  <c r="G515" i="6"/>
  <c r="C338" i="97" s="1"/>
  <c r="AM334" i="97"/>
  <c r="AQ513" i="6"/>
  <c r="O178" i="60"/>
  <c r="M15" i="71"/>
  <c r="N199" i="97"/>
  <c r="BG60" i="60"/>
  <c r="BE17" i="12"/>
  <c r="BK316" i="97"/>
  <c r="BO495" i="6"/>
  <c r="BK318" i="97" s="1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BH334" i="97"/>
  <c r="BL513" i="6"/>
  <c r="BI356" i="6"/>
  <c r="BC212" i="6"/>
  <c r="P360" i="6"/>
  <c r="M159" i="59" s="1"/>
  <c r="AK307" i="97"/>
  <c r="AO486" i="6"/>
  <c r="AK459" i="6"/>
  <c r="AB360" i="6"/>
  <c r="Y159" i="59" s="1"/>
  <c r="BA351" i="6"/>
  <c r="AW151" i="91"/>
  <c r="AW153" i="91" s="1"/>
  <c r="K162" i="91"/>
  <c r="K36" i="92" s="1"/>
  <c r="T360" i="6"/>
  <c r="Q159" i="59" s="1"/>
  <c r="BO212" i="6"/>
  <c r="BL157" i="59" s="1"/>
  <c r="BA235" i="97"/>
  <c r="BE414" i="6"/>
  <c r="J423" i="6"/>
  <c r="F244" i="97"/>
  <c r="AF27" i="92"/>
  <c r="W533" i="6"/>
  <c r="T160" i="59"/>
  <c r="AE212" i="6"/>
  <c r="AB157" i="59"/>
  <c r="AH212" i="6"/>
  <c r="AE157" i="59"/>
  <c r="H162" i="91"/>
  <c r="H36" i="92"/>
  <c r="I18" i="92"/>
  <c r="I27" i="92" s="1"/>
  <c r="AB307" i="97"/>
  <c r="N298" i="97"/>
  <c r="R477" i="6"/>
  <c r="R479" i="6" s="1"/>
  <c r="N302" i="97" s="1"/>
  <c r="BD316" i="97"/>
  <c r="BH495" i="6"/>
  <c r="BD318" i="97"/>
  <c r="AB212" i="6"/>
  <c r="M360" i="6"/>
  <c r="J159" i="59" s="1"/>
  <c r="BF316" i="97"/>
  <c r="BJ495" i="6"/>
  <c r="BF318" i="97"/>
  <c r="Y277" i="6"/>
  <c r="AY533" i="6"/>
  <c r="AG154" i="6"/>
  <c r="BG212" i="6"/>
  <c r="BO213" i="6" s="1"/>
  <c r="F22" i="9" s="1"/>
  <c r="BH212" i="6"/>
  <c r="BE157" i="59"/>
  <c r="U18" i="92"/>
  <c r="U27" i="92" s="1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T165" i="59" s="1"/>
  <c r="AW222" i="6"/>
  <c r="Y227" i="6"/>
  <c r="V165" i="59" s="1"/>
  <c r="Y222" i="6"/>
  <c r="AB292" i="6"/>
  <c r="Y165" i="59" s="1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 s="1"/>
  <c r="BI161" i="59" s="1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 s="1"/>
  <c r="AJ227" i="6"/>
  <c r="AG165" i="59"/>
  <c r="AR227" i="6"/>
  <c r="AO165" i="59" s="1"/>
  <c r="H61" i="59" s="1"/>
  <c r="G71" i="116" s="1"/>
  <c r="AV292" i="6"/>
  <c r="AS165" i="59" s="1"/>
  <c r="U222" i="6"/>
  <c r="AW292" i="6"/>
  <c r="AE222" i="6"/>
  <c r="BJ227" i="6"/>
  <c r="BG165" i="59" s="1"/>
  <c r="R292" i="6"/>
  <c r="R295" i="6" s="1"/>
  <c r="O222" i="6"/>
  <c r="AU257" i="6"/>
  <c r="AU273" i="6" s="1"/>
  <c r="AU275" i="6" s="1"/>
  <c r="AU259" i="6"/>
  <c r="AH273" i="6"/>
  <c r="AH275" i="6" s="1"/>
  <c r="O273" i="6"/>
  <c r="O275" i="6"/>
  <c r="X208" i="6"/>
  <c r="AT208" i="6"/>
  <c r="AS208" i="6"/>
  <c r="AT286" i="6"/>
  <c r="BE293" i="6"/>
  <c r="BE295" i="6"/>
  <c r="AT285" i="6"/>
  <c r="AT288" i="6"/>
  <c r="K219" i="97"/>
  <c r="O398" i="6"/>
  <c r="K221" i="97" s="1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 s="1"/>
  <c r="AR351" i="6"/>
  <c r="AK336" i="97"/>
  <c r="AO515" i="6"/>
  <c r="AK338" i="97"/>
  <c r="H3" i="59"/>
  <c r="BC560" i="6"/>
  <c r="AX8" i="12" s="1"/>
  <c r="Q452" i="6"/>
  <c r="M275" i="97" s="1"/>
  <c r="M273" i="97"/>
  <c r="AZ356" i="97"/>
  <c r="BA160" i="59"/>
  <c r="BC157" i="59"/>
  <c r="BA315" i="6"/>
  <c r="BA356" i="6"/>
  <c r="O264" i="97"/>
  <c r="AW282" i="97"/>
  <c r="BA461" i="6"/>
  <c r="AW284" i="97" s="1"/>
  <c r="BB351" i="6"/>
  <c r="AX151" i="91"/>
  <c r="AX153" i="91" s="1"/>
  <c r="Y210" i="97"/>
  <c r="AC389" i="6"/>
  <c r="Y212" i="97" s="1"/>
  <c r="H221" i="97"/>
  <c r="H219" i="97"/>
  <c r="D54" i="59"/>
  <c r="C64" i="116" s="1"/>
  <c r="I210" i="97"/>
  <c r="M389" i="6"/>
  <c r="I212" i="97"/>
  <c r="AK210" i="97"/>
  <c r="P389" i="6"/>
  <c r="L212" i="97" s="1"/>
  <c r="L210" i="97"/>
  <c r="AP389" i="6"/>
  <c r="AL212" i="97" s="1"/>
  <c r="AL210" i="97"/>
  <c r="J6" i="71"/>
  <c r="J8" i="12"/>
  <c r="AU398" i="6"/>
  <c r="AQ221" i="97" s="1"/>
  <c r="F356" i="97"/>
  <c r="AS228" i="97"/>
  <c r="T157" i="59"/>
  <c r="O280" i="97"/>
  <c r="S459" i="6"/>
  <c r="BH8" i="12"/>
  <c r="BG273" i="6"/>
  <c r="BG275" i="6"/>
  <c r="AK356" i="6"/>
  <c r="BC264" i="97"/>
  <c r="AB459" i="6"/>
  <c r="BI237" i="97"/>
  <c r="BM416" i="6"/>
  <c r="BI239" i="97" s="1"/>
  <c r="BD336" i="97"/>
  <c r="BH515" i="6"/>
  <c r="BD338" i="97"/>
  <c r="BF488" i="6"/>
  <c r="BB311" i="97" s="1"/>
  <c r="L360" i="6"/>
  <c r="I159" i="59"/>
  <c r="AH250" i="6"/>
  <c r="D208" i="97"/>
  <c r="AN120" i="91"/>
  <c r="AN162" i="91" s="1"/>
  <c r="AN36" i="92" s="1"/>
  <c r="G6" i="10"/>
  <c r="G50" i="10"/>
  <c r="G8" i="10" s="1"/>
  <c r="AO33" i="29"/>
  <c r="AW280" i="97"/>
  <c r="B10" i="10"/>
  <c r="B72" i="10"/>
  <c r="B12" i="10"/>
  <c r="AE144" i="91"/>
  <c r="AG223" i="97"/>
  <c r="AV203" i="6"/>
  <c r="X226" i="97"/>
  <c r="T244" i="97"/>
  <c r="X423" i="6"/>
  <c r="X425" i="6"/>
  <c r="T248" i="97" s="1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AX250" i="6"/>
  <c r="E208" i="97"/>
  <c r="I387" i="6"/>
  <c r="AY93" i="68"/>
  <c r="BA323" i="6" s="1"/>
  <c r="AY94" i="68"/>
  <c r="J120" i="91"/>
  <c r="J162" i="91" s="1"/>
  <c r="J36" i="92" s="1"/>
  <c r="N360" i="6"/>
  <c r="X228" i="97"/>
  <c r="AY12" i="71"/>
  <c r="AY16" i="71"/>
  <c r="AY29" i="71" s="1"/>
  <c r="AY16" i="12"/>
  <c r="V533" i="6"/>
  <c r="R331" i="97"/>
  <c r="AQ298" i="97"/>
  <c r="AU477" i="6"/>
  <c r="AQ300" i="97"/>
  <c r="F148" i="91"/>
  <c r="E120" i="91"/>
  <c r="BG479" i="6"/>
  <c r="BC302" i="97" s="1"/>
  <c r="BM360" i="6"/>
  <c r="BJ159" i="59" s="1"/>
  <c r="AS268" i="6"/>
  <c r="AS273" i="6"/>
  <c r="AS275" i="6" s="1"/>
  <c r="E19" i="10"/>
  <c r="F14" i="10"/>
  <c r="F102" i="10"/>
  <c r="F16" i="10" s="1"/>
  <c r="D144" i="91"/>
  <c r="S223" i="97"/>
  <c r="BK360" i="6"/>
  <c r="BG148" i="91"/>
  <c r="BG162" i="91"/>
  <c r="BG36" i="92" s="1"/>
  <c r="AJ414" i="6"/>
  <c r="AF237" i="97" s="1"/>
  <c r="AF235" i="97"/>
  <c r="AM228" i="97"/>
  <c r="BK93" i="68"/>
  <c r="BM323" i="6" s="1"/>
  <c r="BK94" i="68"/>
  <c r="BM332" i="6" s="1"/>
  <c r="BI138" i="91" s="1"/>
  <c r="BI139" i="91" s="1"/>
  <c r="K405" i="6"/>
  <c r="G228" i="97" s="1"/>
  <c r="G226" i="97"/>
  <c r="AX148" i="91"/>
  <c r="AX162" i="91" s="1"/>
  <c r="AX36" i="92" s="1"/>
  <c r="BB360" i="6"/>
  <c r="AY159" i="59" s="1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 s="1"/>
  <c r="AY16" i="92"/>
  <c r="AY18" i="92" s="1"/>
  <c r="AY27" i="92" s="1"/>
  <c r="V153" i="6"/>
  <c r="U153" i="6"/>
  <c r="BL559" i="6"/>
  <c r="BL560" i="6" s="1"/>
  <c r="BL152" i="6"/>
  <c r="BM152" i="6"/>
  <c r="T259" i="6"/>
  <c r="T273" i="6"/>
  <c r="T275" i="6" s="1"/>
  <c r="T284" i="6" s="1"/>
  <c r="D14" i="91"/>
  <c r="D15" i="91" s="1"/>
  <c r="O17" i="92"/>
  <c r="O18" i="92" s="1"/>
  <c r="O27" i="92" s="1"/>
  <c r="K241" i="97"/>
  <c r="O533" i="6"/>
  <c r="N241" i="97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Z360" i="6"/>
  <c r="AW159" i="59" s="1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 s="1"/>
  <c r="AF123" i="91"/>
  <c r="AF125" i="91" s="1"/>
  <c r="AJ315" i="6"/>
  <c r="AR356" i="6"/>
  <c r="U208" i="97"/>
  <c r="Y387" i="6"/>
  <c r="BB208" i="97"/>
  <c r="BF387" i="6"/>
  <c r="BJ208" i="97"/>
  <c r="BN387" i="6"/>
  <c r="AP291" i="97"/>
  <c r="BK506" i="6"/>
  <c r="BG329" i="97" s="1"/>
  <c r="BG327" i="97"/>
  <c r="BB423" i="6"/>
  <c r="AX246" i="97" s="1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Z123" i="91"/>
  <c r="Z125" i="91" s="1"/>
  <c r="AD315" i="6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 s="1"/>
  <c r="BC360" i="6"/>
  <c r="AZ159" i="59" s="1"/>
  <c r="G324" i="6"/>
  <c r="C130" i="91"/>
  <c r="C132" i="91" s="1"/>
  <c r="W322" i="97"/>
  <c r="AA533" i="6"/>
  <c r="AX322" i="97"/>
  <c r="AW208" i="97"/>
  <c r="BA387" i="6"/>
  <c r="N210" i="97"/>
  <c r="R389" i="6"/>
  <c r="N212" i="97" s="1"/>
  <c r="H340" i="97"/>
  <c r="L533" i="6"/>
  <c r="S351" i="6"/>
  <c r="O151" i="91"/>
  <c r="O153" i="91"/>
  <c r="V351" i="6"/>
  <c r="R151" i="91"/>
  <c r="R153" i="91" s="1"/>
  <c r="U486" i="6"/>
  <c r="U488" i="6" s="1"/>
  <c r="Q311" i="97" s="1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 s="1"/>
  <c r="AM396" i="6"/>
  <c r="AI217" i="97"/>
  <c r="AO12" i="71"/>
  <c r="AO16" i="12"/>
  <c r="AO20" i="12" s="1"/>
  <c r="BD130" i="91"/>
  <c r="O232" i="97"/>
  <c r="S533" i="6"/>
  <c r="AN130" i="91"/>
  <c r="AD16" i="12"/>
  <c r="AD20" i="12" s="1"/>
  <c r="AD12" i="71"/>
  <c r="AK12" i="71"/>
  <c r="AM22" i="60"/>
  <c r="Y144" i="91"/>
  <c r="Y158" i="91"/>
  <c r="AC356" i="6"/>
  <c r="AJ389" i="6"/>
  <c r="AF212" i="97" s="1"/>
  <c r="BF273" i="6"/>
  <c r="BF275" i="6"/>
  <c r="BH250" i="6"/>
  <c r="BH273" i="6"/>
  <c r="BL315" i="6"/>
  <c r="BH123" i="91"/>
  <c r="BH125" i="91" s="1"/>
  <c r="Q123" i="91"/>
  <c r="Q125" i="91" s="1"/>
  <c r="U315" i="6"/>
  <c r="U356" i="6"/>
  <c r="AD199" i="97"/>
  <c r="AE178" i="60"/>
  <c r="AC19" i="12"/>
  <c r="AC15" i="71"/>
  <c r="AC16" i="71"/>
  <c r="AC29" i="71" s="1"/>
  <c r="Q33" i="29"/>
  <c r="AH226" i="97"/>
  <c r="AL405" i="6"/>
  <c r="BE214" i="97"/>
  <c r="BI533" i="6"/>
  <c r="AM244" i="97"/>
  <c r="M425" i="6"/>
  <c r="I248" i="97" s="1"/>
  <c r="I246" i="97"/>
  <c r="BH558" i="6"/>
  <c r="BI151" i="6"/>
  <c r="BH151" i="6"/>
  <c r="AU425" i="6"/>
  <c r="AQ248" i="97" s="1"/>
  <c r="AQ246" i="97"/>
  <c r="N450" i="6"/>
  <c r="X506" i="6"/>
  <c r="T329" i="97"/>
  <c r="T12" i="71"/>
  <c r="E13" i="71"/>
  <c r="AI13" i="71"/>
  <c r="M12" i="71"/>
  <c r="AB154" i="6"/>
  <c r="AA154" i="6"/>
  <c r="BJ155" i="6"/>
  <c r="I162" i="91"/>
  <c r="I36" i="92" s="1"/>
  <c r="X356" i="6"/>
  <c r="G212" i="6"/>
  <c r="G564" i="6" s="1"/>
  <c r="AV356" i="6"/>
  <c r="AR144" i="91"/>
  <c r="R14" i="71"/>
  <c r="R16" i="71" s="1"/>
  <c r="R29" i="71" s="1"/>
  <c r="T104" i="60"/>
  <c r="BG41" i="29"/>
  <c r="BG43" i="29" s="1"/>
  <c r="BI6" i="28" s="1"/>
  <c r="AV315" i="6"/>
  <c r="AR123" i="91"/>
  <c r="AR125" i="91" s="1"/>
  <c r="AI477" i="6"/>
  <c r="AE300" i="97"/>
  <c r="AE298" i="97"/>
  <c r="AQ151" i="6"/>
  <c r="AP151" i="6"/>
  <c r="L371" i="97"/>
  <c r="P551" i="6"/>
  <c r="AG14" i="71"/>
  <c r="AG16" i="71" s="1"/>
  <c r="AG29" i="71" s="1"/>
  <c r="AG18" i="12"/>
  <c r="AT151" i="91"/>
  <c r="AT153" i="91"/>
  <c r="AX351" i="6"/>
  <c r="AZ15" i="71"/>
  <c r="AZ16" i="71"/>
  <c r="AZ29" i="71" s="1"/>
  <c r="AZ19" i="12"/>
  <c r="AR18" i="12"/>
  <c r="AR14" i="71"/>
  <c r="Z203" i="6"/>
  <c r="L351" i="6"/>
  <c r="H151" i="91"/>
  <c r="C162" i="91"/>
  <c r="D262" i="97"/>
  <c r="AU351" i="6"/>
  <c r="AQ151" i="91"/>
  <c r="AQ153" i="91" s="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 s="1"/>
  <c r="AE237" i="97"/>
  <c r="AE282" i="97"/>
  <c r="AI461" i="6"/>
  <c r="AE284" i="97" s="1"/>
  <c r="AY360" i="6"/>
  <c r="AU134" i="91"/>
  <c r="AU162" i="91"/>
  <c r="AU36" i="92" s="1"/>
  <c r="X232" i="97"/>
  <c r="AB533" i="6"/>
  <c r="V123" i="91"/>
  <c r="V125" i="91" s="1"/>
  <c r="Z315" i="6"/>
  <c r="I130" i="91"/>
  <c r="I158" i="91" s="1"/>
  <c r="I33" i="92" s="1"/>
  <c r="M356" i="6"/>
  <c r="L14" i="71"/>
  <c r="J298" i="97"/>
  <c r="N477" i="6"/>
  <c r="N479" i="6" s="1"/>
  <c r="BI93" i="68"/>
  <c r="BI94" i="68"/>
  <c r="BK332" i="6" s="1"/>
  <c r="AR477" i="6"/>
  <c r="AN298" i="97"/>
  <c r="AU226" i="97"/>
  <c r="AY405" i="6"/>
  <c r="AF515" i="6"/>
  <c r="AB338" i="97" s="1"/>
  <c r="AB336" i="97"/>
  <c r="AA208" i="6"/>
  <c r="AA203" i="6"/>
  <c r="Z134" i="91"/>
  <c r="AD360" i="6"/>
  <c r="AA159" i="59" s="1"/>
  <c r="AG371" i="97"/>
  <c r="AH151" i="6"/>
  <c r="AI151" i="6"/>
  <c r="AR416" i="6"/>
  <c r="AN239" i="97" s="1"/>
  <c r="AN237" i="97"/>
  <c r="G262" i="97"/>
  <c r="K441" i="6"/>
  <c r="AX18" i="92"/>
  <c r="AX27" i="92" s="1"/>
  <c r="BD16" i="71"/>
  <c r="BD29" i="71" s="1"/>
  <c r="BC165" i="59"/>
  <c r="AN152" i="6"/>
  <c r="AM559" i="6"/>
  <c r="AM560" i="6" s="1"/>
  <c r="Z165" i="91"/>
  <c r="BK22" i="60"/>
  <c r="BI16" i="12"/>
  <c r="AR273" i="6"/>
  <c r="AR275" i="6" s="1"/>
  <c r="F5" i="9"/>
  <c r="S495" i="6"/>
  <c r="O318" i="97" s="1"/>
  <c r="O316" i="97"/>
  <c r="R450" i="6"/>
  <c r="N271" i="97"/>
  <c r="BE94" i="68"/>
  <c r="BG332" i="6" s="1"/>
  <c r="BE93" i="68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 s="1"/>
  <c r="BE18" i="92"/>
  <c r="BE27" i="92" s="1"/>
  <c r="AU165" i="59"/>
  <c r="AG177" i="60"/>
  <c r="AJ135" i="6"/>
  <c r="W165" i="59"/>
  <c r="S259" i="6"/>
  <c r="C255" i="97"/>
  <c r="AB18" i="92"/>
  <c r="AB27" i="92" s="1"/>
  <c r="W280" i="97"/>
  <c r="AP18" i="29"/>
  <c r="AZ18" i="92"/>
  <c r="AZ27" i="92" s="1"/>
  <c r="BN459" i="6"/>
  <c r="BJ280" i="97"/>
  <c r="Q273" i="6"/>
  <c r="Q275" i="6"/>
  <c r="E23" i="97"/>
  <c r="F23" i="97"/>
  <c r="P9" i="29"/>
  <c r="Q10" i="29" s="1"/>
  <c r="Q32" i="29" s="1"/>
  <c r="AF273" i="6"/>
  <c r="AF275" i="6" s="1"/>
  <c r="AK18" i="92"/>
  <c r="AK27" i="92" s="1"/>
  <c r="G18" i="29"/>
  <c r="BD9" i="29"/>
  <c r="BK513" i="6"/>
  <c r="G23" i="97"/>
  <c r="AX18" i="29"/>
  <c r="AY19" i="29" s="1"/>
  <c r="AY37" i="29" s="1"/>
  <c r="AY38" i="29" s="1"/>
  <c r="BA8" i="30" s="1"/>
  <c r="AW239" i="6"/>
  <c r="AW241" i="6" s="1"/>
  <c r="G257" i="6"/>
  <c r="G259" i="6" s="1"/>
  <c r="W257" i="6"/>
  <c r="W259" i="6" s="1"/>
  <c r="AE257" i="6"/>
  <c r="AE259" i="6"/>
  <c r="AM257" i="6"/>
  <c r="G313" i="6"/>
  <c r="O313" i="6"/>
  <c r="K123" i="91" s="1"/>
  <c r="AE313" i="6"/>
  <c r="AA123" i="91"/>
  <c r="AM313" i="6"/>
  <c r="AU313" i="6"/>
  <c r="AU315" i="6" s="1"/>
  <c r="BK313" i="6"/>
  <c r="BK315" i="6"/>
  <c r="N340" i="6"/>
  <c r="J144" i="91" s="1"/>
  <c r="N356" i="6"/>
  <c r="V340" i="6"/>
  <c r="R144" i="91" s="1"/>
  <c r="R158" i="91" s="1"/>
  <c r="R33" i="92" s="1"/>
  <c r="AD340" i="6"/>
  <c r="Z144" i="91" s="1"/>
  <c r="Z158" i="91" s="1"/>
  <c r="Z33" i="92" s="1"/>
  <c r="AL340" i="6"/>
  <c r="AH144" i="91"/>
  <c r="AT340" i="6"/>
  <c r="AT356" i="6" s="1"/>
  <c r="BB340" i="6"/>
  <c r="BJ340" i="6"/>
  <c r="BJ356" i="6"/>
  <c r="AZ67" i="68"/>
  <c r="AR67" i="68"/>
  <c r="Z67" i="68"/>
  <c r="AD495" i="6"/>
  <c r="Z318" i="97" s="1"/>
  <c r="W504" i="6"/>
  <c r="S327" i="97" s="1"/>
  <c r="L67" i="68"/>
  <c r="G468" i="6"/>
  <c r="G470" i="6" s="1"/>
  <c r="C293" i="97"/>
  <c r="BG414" i="6"/>
  <c r="BG416" i="6"/>
  <c r="BC239" i="97"/>
  <c r="AO432" i="6"/>
  <c r="AK255" i="97" s="1"/>
  <c r="BE432" i="6"/>
  <c r="BA255" i="97" s="1"/>
  <c r="AO441" i="6"/>
  <c r="AK264" i="97"/>
  <c r="AV441" i="6"/>
  <c r="L89" i="68"/>
  <c r="BC89" i="68"/>
  <c r="AA414" i="6"/>
  <c r="W237" i="97" s="1"/>
  <c r="AX432" i="6"/>
  <c r="AT255" i="97"/>
  <c r="BA504" i="6"/>
  <c r="BA506" i="6" s="1"/>
  <c r="AW329" i="97"/>
  <c r="AT513" i="6"/>
  <c r="AT515" i="6" s="1"/>
  <c r="AP338" i="97" s="1"/>
  <c r="J18" i="29"/>
  <c r="J19" i="29" s="1"/>
  <c r="J37" i="29" s="1"/>
  <c r="J38" i="29" s="1"/>
  <c r="L8" i="30" s="1"/>
  <c r="D9" i="29"/>
  <c r="BG192" i="6"/>
  <c r="BG208" i="6"/>
  <c r="BG561" i="6" s="1"/>
  <c r="BB9" i="12"/>
  <c r="AM414" i="6"/>
  <c r="AI236" i="97"/>
  <c r="AU504" i="6"/>
  <c r="AQ327" i="97" s="1"/>
  <c r="AW9" i="29"/>
  <c r="AW33" i="29" s="1"/>
  <c r="M257" i="6"/>
  <c r="M273" i="6" s="1"/>
  <c r="M275" i="6" s="1"/>
  <c r="AC257" i="6"/>
  <c r="AK257" i="6"/>
  <c r="AK259" i="6" s="1"/>
  <c r="BA257" i="6"/>
  <c r="BA273" i="6" s="1"/>
  <c r="BA275" i="6" s="1"/>
  <c r="BA259" i="6"/>
  <c r="BI257" i="6"/>
  <c r="BI273" i="6" s="1"/>
  <c r="K304" i="6"/>
  <c r="S304" i="6"/>
  <c r="O116" i="91"/>
  <c r="AA304" i="6"/>
  <c r="W116" i="91"/>
  <c r="AI304" i="6"/>
  <c r="AE116" i="91" s="1"/>
  <c r="AQ304" i="6"/>
  <c r="AM116" i="91" s="1"/>
  <c r="AY304" i="6"/>
  <c r="BO304" i="6"/>
  <c r="L340" i="6"/>
  <c r="L356" i="6"/>
  <c r="AB340" i="6"/>
  <c r="X144" i="91" s="1"/>
  <c r="X158" i="91" s="1"/>
  <c r="X33" i="92" s="1"/>
  <c r="AB356" i="6"/>
  <c r="AJ340" i="6"/>
  <c r="AF144" i="91" s="1"/>
  <c r="BH340" i="6"/>
  <c r="BD144" i="91"/>
  <c r="K414" i="6"/>
  <c r="K416" i="6" s="1"/>
  <c r="G239" i="97" s="1"/>
  <c r="BK414" i="6"/>
  <c r="BG237" i="97" s="1"/>
  <c r="BK416" i="6"/>
  <c r="BG239" i="97" s="1"/>
  <c r="BG236" i="97"/>
  <c r="BB432" i="6"/>
  <c r="BB434" i="6"/>
  <c r="AX257" i="97" s="1"/>
  <c r="V257" i="6"/>
  <c r="V273" i="6" s="1"/>
  <c r="V275" i="6" s="1"/>
  <c r="AD257" i="6"/>
  <c r="AL257" i="6"/>
  <c r="I266" i="6"/>
  <c r="Y266" i="6"/>
  <c r="Y268" i="6" s="1"/>
  <c r="AG266" i="6"/>
  <c r="AG268" i="6" s="1"/>
  <c r="AO266" i="6"/>
  <c r="AO268" i="6" s="1"/>
  <c r="AW266" i="6"/>
  <c r="BE266" i="6"/>
  <c r="BE268" i="6" s="1"/>
  <c r="BM266" i="6"/>
  <c r="BM273" i="6"/>
  <c r="O414" i="6"/>
  <c r="K237" i="97"/>
  <c r="BO414" i="6"/>
  <c r="BO416" i="6" s="1"/>
  <c r="BK239" i="97" s="1"/>
  <c r="AH423" i="6"/>
  <c r="AD246" i="97" s="1"/>
  <c r="K432" i="6"/>
  <c r="K434" i="6"/>
  <c r="G257" i="97" s="1"/>
  <c r="AJ468" i="6"/>
  <c r="AF291" i="97" s="1"/>
  <c r="BH468" i="6"/>
  <c r="BD291" i="97"/>
  <c r="BG495" i="6"/>
  <c r="BC318" i="97" s="1"/>
  <c r="G414" i="6"/>
  <c r="C237" i="97"/>
  <c r="W414" i="6"/>
  <c r="S237" i="97" s="1"/>
  <c r="AB432" i="6"/>
  <c r="AB434" i="6"/>
  <c r="X257" i="97" s="1"/>
  <c r="AQ432" i="6"/>
  <c r="AA441" i="6"/>
  <c r="W264" i="97" s="1"/>
  <c r="P495" i="6"/>
  <c r="L318" i="97"/>
  <c r="K257" i="6"/>
  <c r="AA257" i="6"/>
  <c r="AA273" i="6" s="1"/>
  <c r="AA275" i="6" s="1"/>
  <c r="AA259" i="6"/>
  <c r="AI257" i="6"/>
  <c r="AY257" i="6"/>
  <c r="BO257" i="6"/>
  <c r="BO259" i="6"/>
  <c r="J340" i="6"/>
  <c r="F144" i="91" s="1"/>
  <c r="R340" i="6"/>
  <c r="N144" i="91" s="1"/>
  <c r="Z340" i="6"/>
  <c r="Z356" i="6" s="1"/>
  <c r="AH340" i="6"/>
  <c r="AH356" i="6"/>
  <c r="AP340" i="6"/>
  <c r="AL144" i="91" s="1"/>
  <c r="AX340" i="6"/>
  <c r="AX356" i="6" s="1"/>
  <c r="BN340" i="6"/>
  <c r="BN356" i="6" s="1"/>
  <c r="BM441" i="6"/>
  <c r="BI264" i="97" s="1"/>
  <c r="K340" i="6"/>
  <c r="S340" i="6"/>
  <c r="AA340" i="6"/>
  <c r="AA356" i="6" s="1"/>
  <c r="AQ340" i="6"/>
  <c r="AM144" i="91" s="1"/>
  <c r="AM158" i="91" s="1"/>
  <c r="AM33" i="92" s="1"/>
  <c r="BO340" i="6"/>
  <c r="BK144" i="91" s="1"/>
  <c r="S414" i="6"/>
  <c r="O237" i="97"/>
  <c r="AQ414" i="6"/>
  <c r="AM237" i="97"/>
  <c r="I432" i="6"/>
  <c r="I434" i="6"/>
  <c r="E257" i="97" s="1"/>
  <c r="AC441" i="6"/>
  <c r="Y264" i="97"/>
  <c r="AY441" i="6"/>
  <c r="AP513" i="6"/>
  <c r="AP515" i="6"/>
  <c r="AL338" i="97" s="1"/>
  <c r="BB18" i="92"/>
  <c r="BB27" i="92" s="1"/>
  <c r="AY41" i="29"/>
  <c r="AY43" i="29" s="1"/>
  <c r="BA6" i="28" s="1"/>
  <c r="W16" i="92"/>
  <c r="Q16" i="71"/>
  <c r="Q29" i="71" s="1"/>
  <c r="AG16" i="92"/>
  <c r="AG18" i="92" s="1"/>
  <c r="AG27" i="92" s="1"/>
  <c r="BD16" i="92"/>
  <c r="Q41" i="29"/>
  <c r="Q43" i="29" s="1"/>
  <c r="S6" i="28" s="1"/>
  <c r="E10" i="10"/>
  <c r="AT18" i="92"/>
  <c r="AT27" i="92" s="1"/>
  <c r="G10" i="10"/>
  <c r="G22" i="10" s="1"/>
  <c r="G72" i="10"/>
  <c r="G12" i="10"/>
  <c r="D19" i="10"/>
  <c r="D173" i="10"/>
  <c r="D20" i="10" s="1"/>
  <c r="AD93" i="68"/>
  <c r="Y93" i="68"/>
  <c r="AA323" i="6" s="1"/>
  <c r="Y94" i="68"/>
  <c r="AA332" i="6" s="1"/>
  <c r="AA333" i="6" s="1"/>
  <c r="C23" i="97"/>
  <c r="G18" i="68"/>
  <c r="BF67" i="68"/>
  <c r="BA67" i="68"/>
  <c r="K67" i="68"/>
  <c r="AX67" i="68"/>
  <c r="X67" i="68"/>
  <c r="AH67" i="68"/>
  <c r="P67" i="68"/>
  <c r="W18" i="29"/>
  <c r="H17" i="68"/>
  <c r="AI18" i="29"/>
  <c r="Y67" i="68"/>
  <c r="J67" i="68"/>
  <c r="AU18" i="29"/>
  <c r="AD67" i="68"/>
  <c r="H15" i="68"/>
  <c r="P208" i="6"/>
  <c r="AU27" i="29"/>
  <c r="W94" i="68"/>
  <c r="Y332" i="6" s="1"/>
  <c r="U138" i="91" s="1"/>
  <c r="U139" i="91" s="1"/>
  <c r="W93" i="68"/>
  <c r="Y323" i="6" s="1"/>
  <c r="BA18" i="92"/>
  <c r="BA27" i="92" s="1"/>
  <c r="AP94" i="68"/>
  <c r="AR332" i="6" s="1"/>
  <c r="V67" i="68"/>
  <c r="N67" i="68"/>
  <c r="R165" i="59"/>
  <c r="AD165" i="59"/>
  <c r="AW165" i="59"/>
  <c r="P165" i="59"/>
  <c r="AX165" i="59"/>
  <c r="H165" i="59"/>
  <c r="AP165" i="59"/>
  <c r="AY165" i="59"/>
  <c r="M378" i="6"/>
  <c r="N165" i="59"/>
  <c r="K551" i="6"/>
  <c r="R551" i="6"/>
  <c r="R567" i="6" s="1"/>
  <c r="N374" i="97"/>
  <c r="J371" i="97"/>
  <c r="G371" i="97"/>
  <c r="J165" i="59"/>
  <c r="K165" i="59"/>
  <c r="Q230" i="6"/>
  <c r="M157" i="59"/>
  <c r="BB203" i="6"/>
  <c r="AE203" i="6"/>
  <c r="BA203" i="6"/>
  <c r="AL157" i="59"/>
  <c r="AG157" i="59"/>
  <c r="AN203" i="6"/>
  <c r="AU203" i="6"/>
  <c r="BF203" i="6"/>
  <c r="AC208" i="6"/>
  <c r="BK203" i="6"/>
  <c r="BK157" i="59"/>
  <c r="BL203" i="6"/>
  <c r="BE208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 s="1"/>
  <c r="S515" i="6"/>
  <c r="O338" i="97" s="1"/>
  <c r="Y515" i="6"/>
  <c r="U338" i="97" s="1"/>
  <c r="AL335" i="97"/>
  <c r="BJ336" i="97"/>
  <c r="AH336" i="97"/>
  <c r="BG513" i="6"/>
  <c r="BD515" i="6"/>
  <c r="AZ338" i="97" s="1"/>
  <c r="AP335" i="97"/>
  <c r="BG335" i="97"/>
  <c r="BK336" i="97"/>
  <c r="AI515" i="6"/>
  <c r="AE338" i="97" s="1"/>
  <c r="AC515" i="6"/>
  <c r="Y338" i="97"/>
  <c r="BC506" i="6"/>
  <c r="AY329" i="97"/>
  <c r="S326" i="97"/>
  <c r="AQ326" i="97"/>
  <c r="BC326" i="97"/>
  <c r="AN506" i="6"/>
  <c r="AJ329" i="97" s="1"/>
  <c r="AH504" i="6"/>
  <c r="Q504" i="6"/>
  <c r="R506" i="6"/>
  <c r="N329" i="97" s="1"/>
  <c r="AW326" i="97"/>
  <c r="BI326" i="97"/>
  <c r="AG506" i="6"/>
  <c r="AC329" i="97" s="1"/>
  <c r="W495" i="6"/>
  <c r="S318" i="97" s="1"/>
  <c r="I495" i="6"/>
  <c r="I529" i="6" s="1"/>
  <c r="E352" i="97" s="1"/>
  <c r="E318" i="97"/>
  <c r="BC317" i="97"/>
  <c r="AP318" i="97"/>
  <c r="L317" i="97"/>
  <c r="Z317" i="97"/>
  <c r="AS495" i="6"/>
  <c r="AO318" i="97" s="1"/>
  <c r="BN495" i="6"/>
  <c r="BJ318" i="97"/>
  <c r="AY486" i="6"/>
  <c r="S486" i="6"/>
  <c r="P309" i="97"/>
  <c r="AA486" i="6"/>
  <c r="BJ488" i="6"/>
  <c r="BF311" i="97" s="1"/>
  <c r="AI486" i="6"/>
  <c r="AE309" i="97" s="1"/>
  <c r="AQ486" i="6"/>
  <c r="BO486" i="6"/>
  <c r="AV300" i="97"/>
  <c r="AT300" i="97"/>
  <c r="L300" i="97"/>
  <c r="H479" i="6"/>
  <c r="D302" i="97" s="1"/>
  <c r="Q300" i="97"/>
  <c r="BD479" i="6"/>
  <c r="AZ302" i="97" s="1"/>
  <c r="AG479" i="6"/>
  <c r="AC302" i="97" s="1"/>
  <c r="V479" i="6"/>
  <c r="R302" i="97"/>
  <c r="AJ479" i="6"/>
  <c r="AF302" i="97" s="1"/>
  <c r="C290" i="97"/>
  <c r="AC468" i="6"/>
  <c r="AR468" i="6"/>
  <c r="AF290" i="97"/>
  <c r="BD290" i="97"/>
  <c r="W273" i="97"/>
  <c r="T452" i="6"/>
  <c r="P275" i="97" s="1"/>
  <c r="E273" i="97"/>
  <c r="S452" i="6"/>
  <c r="O275" i="97" s="1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 s="1"/>
  <c r="N434" i="6"/>
  <c r="J257" i="97" s="1"/>
  <c r="AV432" i="6"/>
  <c r="X254" i="97"/>
  <c r="AB255" i="97"/>
  <c r="BD434" i="6"/>
  <c r="AZ257" i="97"/>
  <c r="AZ434" i="6"/>
  <c r="AV257" i="97" s="1"/>
  <c r="AT254" i="97"/>
  <c r="BG434" i="6"/>
  <c r="BC257" i="97" s="1"/>
  <c r="H434" i="6"/>
  <c r="D257" i="97" s="1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 s="1"/>
  <c r="D246" i="97"/>
  <c r="AF425" i="6"/>
  <c r="AB248" i="97"/>
  <c r="BJ425" i="6"/>
  <c r="BF248" i="97"/>
  <c r="S425" i="6"/>
  <c r="O248" i="97" s="1"/>
  <c r="BF246" i="97"/>
  <c r="AD245" i="97"/>
  <c r="M246" i="97"/>
  <c r="G246" i="97"/>
  <c r="P416" i="6"/>
  <c r="L239" i="97" s="1"/>
  <c r="AY237" i="97"/>
  <c r="AH237" i="97"/>
  <c r="Q416" i="6"/>
  <c r="M239" i="97"/>
  <c r="BC416" i="6"/>
  <c r="AY239" i="97"/>
  <c r="V414" i="6"/>
  <c r="R237" i="97" s="1"/>
  <c r="AL416" i="6"/>
  <c r="AH239" i="97" s="1"/>
  <c r="N414" i="6"/>
  <c r="BB416" i="6"/>
  <c r="AX239" i="97" s="1"/>
  <c r="H416" i="6"/>
  <c r="D239" i="97" s="1"/>
  <c r="J414" i="6"/>
  <c r="J416" i="6" s="1"/>
  <c r="F239" i="97" s="1"/>
  <c r="AT228" i="97"/>
  <c r="AB228" i="97"/>
  <c r="E228" i="97"/>
  <c r="AK228" i="97"/>
  <c r="AJ228" i="97"/>
  <c r="AN228" i="97"/>
  <c r="AV219" i="97"/>
  <c r="V219" i="97"/>
  <c r="Z398" i="6"/>
  <c r="V221" i="97" s="1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8" i="91" s="1"/>
  <c r="BM351" i="6"/>
  <c r="Z151" i="91"/>
  <c r="Z153" i="91" s="1"/>
  <c r="T151" i="91"/>
  <c r="T153" i="91"/>
  <c r="C151" i="91"/>
  <c r="C153" i="91"/>
  <c r="J151" i="91"/>
  <c r="J153" i="91" s="1"/>
  <c r="AW351" i="6"/>
  <c r="BH351" i="6"/>
  <c r="AD144" i="91"/>
  <c r="P356" i="6"/>
  <c r="P561" i="6" s="1"/>
  <c r="K9" i="12" s="1"/>
  <c r="T144" i="91"/>
  <c r="T158" i="91" s="1"/>
  <c r="T33" i="92" s="1"/>
  <c r="S144" i="91"/>
  <c r="BF356" i="6"/>
  <c r="AC158" i="91"/>
  <c r="AC33" i="92"/>
  <c r="BE356" i="6"/>
  <c r="D125" i="91"/>
  <c r="D158" i="91"/>
  <c r="AO125" i="91"/>
  <c r="O356" i="6"/>
  <c r="BA123" i="91"/>
  <c r="AN123" i="91"/>
  <c r="AN158" i="91"/>
  <c r="AN33" i="92" s="1"/>
  <c r="R123" i="91"/>
  <c r="J123" i="91"/>
  <c r="J125" i="91"/>
  <c r="BE315" i="6"/>
  <c r="AR315" i="6"/>
  <c r="Q356" i="6"/>
  <c r="AS356" i="6"/>
  <c r="T356" i="6"/>
  <c r="AN356" i="6"/>
  <c r="AN561" i="6" s="1"/>
  <c r="AI9" i="12" s="1"/>
  <c r="AT315" i="6"/>
  <c r="S315" i="6"/>
  <c r="H315" i="6"/>
  <c r="W356" i="6"/>
  <c r="S123" i="91"/>
  <c r="S125" i="91"/>
  <c r="AZ123" i="91"/>
  <c r="AZ125" i="91"/>
  <c r="N116" i="91"/>
  <c r="BK116" i="91"/>
  <c r="BK158" i="91" s="1"/>
  <c r="BK33" i="92" s="1"/>
  <c r="Y356" i="6"/>
  <c r="U116" i="91"/>
  <c r="AI116" i="91"/>
  <c r="BJ273" i="6"/>
  <c r="BJ275" i="6" s="1"/>
  <c r="BJ286" i="6" s="1"/>
  <c r="BL273" i="6"/>
  <c r="BL275" i="6"/>
  <c r="Q268" i="6"/>
  <c r="AF268" i="6"/>
  <c r="AK268" i="6"/>
  <c r="BB273" i="6"/>
  <c r="BB275" i="6" s="1"/>
  <c r="AR259" i="6"/>
  <c r="AQ259" i="6"/>
  <c r="AQ273" i="6"/>
  <c r="BJ259" i="6"/>
  <c r="P275" i="6"/>
  <c r="AG259" i="6"/>
  <c r="BE259" i="6"/>
  <c r="O259" i="6"/>
  <c r="L259" i="6"/>
  <c r="AT284" i="6"/>
  <c r="AT289" i="6" s="1"/>
  <c r="AQ151" i="59"/>
  <c r="AJ273" i="6"/>
  <c r="AJ259" i="6"/>
  <c r="G241" i="6"/>
  <c r="AN241" i="6"/>
  <c r="AN273" i="6"/>
  <c r="AZ284" i="6"/>
  <c r="AC533" i="6"/>
  <c r="AI396" i="6"/>
  <c r="AI398" i="6" s="1"/>
  <c r="AE221" i="97" s="1"/>
  <c r="K486" i="6"/>
  <c r="AE425" i="6"/>
  <c r="AA248" i="97"/>
  <c r="BL165" i="59"/>
  <c r="AL425" i="6"/>
  <c r="AH248" i="97"/>
  <c r="BF300" i="97"/>
  <c r="AG486" i="6"/>
  <c r="AC309" i="97" s="1"/>
  <c r="N307" i="97"/>
  <c r="M486" i="6"/>
  <c r="M488" i="6" s="1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 s="1"/>
  <c r="BI246" i="97"/>
  <c r="L389" i="6"/>
  <c r="H212" i="97"/>
  <c r="H210" i="97"/>
  <c r="BH300" i="97"/>
  <c r="BL479" i="6"/>
  <c r="BH302" i="97"/>
  <c r="AP246" i="97"/>
  <c r="AP533" i="6"/>
  <c r="H16" i="91"/>
  <c r="AB6" i="71"/>
  <c r="AF165" i="59"/>
  <c r="BE20" i="12"/>
  <c r="AZ488" i="6"/>
  <c r="AV311" i="97" s="1"/>
  <c r="Y20" i="12"/>
  <c r="H144" i="91"/>
  <c r="BJ165" i="59"/>
  <c r="Y33" i="92"/>
  <c r="BL524" i="6"/>
  <c r="BH347" i="97"/>
  <c r="S300" i="97"/>
  <c r="V488" i="6"/>
  <c r="R311" i="97" s="1"/>
  <c r="BC533" i="6"/>
  <c r="AT219" i="97"/>
  <c r="K371" i="97"/>
  <c r="AQ16" i="71"/>
  <c r="AQ29" i="71" s="1"/>
  <c r="N533" i="6"/>
  <c r="AD416" i="6"/>
  <c r="Z239" i="97" s="1"/>
  <c r="Z237" i="97"/>
  <c r="BG486" i="6"/>
  <c r="AQ396" i="6"/>
  <c r="BF165" i="59"/>
  <c r="AB160" i="59"/>
  <c r="G533" i="6"/>
  <c r="C356" i="97" s="1"/>
  <c r="O277" i="6"/>
  <c r="AB425" i="6"/>
  <c r="X248" i="97" s="1"/>
  <c r="AN309" i="97"/>
  <c r="AO461" i="6"/>
  <c r="AK284" i="97"/>
  <c r="O461" i="6"/>
  <c r="K284" i="97"/>
  <c r="D273" i="97"/>
  <c r="AC246" i="97"/>
  <c r="AR524" i="6"/>
  <c r="AN347" i="97"/>
  <c r="T309" i="97"/>
  <c r="AP336" i="97"/>
  <c r="F8" i="12"/>
  <c r="AW309" i="97"/>
  <c r="BA488" i="6"/>
  <c r="AW311" i="97" s="1"/>
  <c r="AS160" i="59"/>
  <c r="AR356" i="97"/>
  <c r="W345" i="97"/>
  <c r="AA524" i="6"/>
  <c r="W347" i="97"/>
  <c r="BI160" i="59"/>
  <c r="BH356" i="97"/>
  <c r="AQ160" i="59"/>
  <c r="AP356" i="97"/>
  <c r="BB356" i="97"/>
  <c r="BC160" i="59"/>
  <c r="I56" i="59" s="1"/>
  <c r="H66" i="116" s="1"/>
  <c r="BB160" i="59"/>
  <c r="BA356" i="97"/>
  <c r="T17" i="12"/>
  <c r="V60" i="60"/>
  <c r="T13" i="71"/>
  <c r="T16" i="71" s="1"/>
  <c r="T29" i="71" s="1"/>
  <c r="N522" i="6"/>
  <c r="J343" i="97"/>
  <c r="Z307" i="97"/>
  <c r="AD486" i="6"/>
  <c r="BJ219" i="97"/>
  <c r="BN398" i="6"/>
  <c r="BJ221" i="97" s="1"/>
  <c r="AS434" i="6"/>
  <c r="AO257" i="97" s="1"/>
  <c r="AO255" i="97"/>
  <c r="W522" i="6"/>
  <c r="S343" i="97"/>
  <c r="AQ343" i="97"/>
  <c r="AU522" i="6"/>
  <c r="AU524" i="6" s="1"/>
  <c r="AI343" i="97"/>
  <c r="AM522" i="6"/>
  <c r="J307" i="97"/>
  <c r="N486" i="6"/>
  <c r="AH486" i="6"/>
  <c r="AD307" i="97"/>
  <c r="L307" i="97"/>
  <c r="P486" i="6"/>
  <c r="BA360" i="6"/>
  <c r="AX159" i="59" s="1"/>
  <c r="BJ558" i="6"/>
  <c r="BJ560" i="6" s="1"/>
  <c r="BJ151" i="6"/>
  <c r="BK151" i="6"/>
  <c r="AB515" i="6"/>
  <c r="X338" i="97"/>
  <c r="X336" i="97"/>
  <c r="BB558" i="6"/>
  <c r="BB560" i="6" s="1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 s="1"/>
  <c r="AD29" i="71" s="1"/>
  <c r="AL309" i="97"/>
  <c r="AP488" i="6"/>
  <c r="AL311" i="97"/>
  <c r="BN425" i="6"/>
  <c r="BJ248" i="97" s="1"/>
  <c r="BJ246" i="97"/>
  <c r="BE158" i="91"/>
  <c r="BE33" i="92" s="1"/>
  <c r="AX255" i="97"/>
  <c r="P16" i="71"/>
  <c r="P29" i="71" s="1"/>
  <c r="AF360" i="6"/>
  <c r="AE165" i="59"/>
  <c r="AT461" i="6"/>
  <c r="AP284" i="97" s="1"/>
  <c r="AK19" i="12"/>
  <c r="AL199" i="97"/>
  <c r="AK15" i="71"/>
  <c r="AC343" i="97"/>
  <c r="AG522" i="6"/>
  <c r="AW522" i="6"/>
  <c r="AS343" i="97"/>
  <c r="AK343" i="97"/>
  <c r="AO522" i="6"/>
  <c r="J165" i="91"/>
  <c r="N378" i="6"/>
  <c r="N567" i="6"/>
  <c r="BJ389" i="6"/>
  <c r="BF212" i="97" s="1"/>
  <c r="BF210" i="97"/>
  <c r="BC178" i="60"/>
  <c r="BA15" i="71"/>
  <c r="BB199" i="97"/>
  <c r="BA19" i="12"/>
  <c r="BA20" i="12" s="1"/>
  <c r="AU343" i="97"/>
  <c r="AY522" i="6"/>
  <c r="K522" i="6"/>
  <c r="G343" i="97"/>
  <c r="AF309" i="97"/>
  <c r="AJ488" i="6"/>
  <c r="AF311" i="97"/>
  <c r="AY559" i="6"/>
  <c r="AY560" i="6" s="1"/>
  <c r="AY152" i="6"/>
  <c r="T336" i="97"/>
  <c r="X515" i="6"/>
  <c r="T338" i="97"/>
  <c r="BO533" i="6"/>
  <c r="BK356" i="97" s="1"/>
  <c r="BO534" i="6"/>
  <c r="F64" i="9"/>
  <c r="V144" i="91"/>
  <c r="V158" i="91" s="1"/>
  <c r="V33" i="92" s="1"/>
  <c r="AJ452" i="6"/>
  <c r="AF275" i="97" s="1"/>
  <c r="BO459" i="6"/>
  <c r="BK282" i="97" s="1"/>
  <c r="AI246" i="97"/>
  <c r="AK533" i="6"/>
  <c r="AK479" i="6"/>
  <c r="AG302" i="97" s="1"/>
  <c r="X165" i="59"/>
  <c r="AK356" i="97"/>
  <c r="Y16" i="71"/>
  <c r="Y29" i="71" s="1"/>
  <c r="AD300" i="97"/>
  <c r="AN277" i="6"/>
  <c r="AI16" i="12"/>
  <c r="W343" i="97"/>
  <c r="AF343" i="97"/>
  <c r="BD8" i="12"/>
  <c r="AW307" i="97"/>
  <c r="AG533" i="6"/>
  <c r="AD160" i="59" s="1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 s="1"/>
  <c r="AB158" i="91"/>
  <c r="AB33" i="92" s="1"/>
  <c r="AY425" i="6"/>
  <c r="AU248" i="97"/>
  <c r="BJ309" i="97"/>
  <c r="R336" i="97"/>
  <c r="AY371" i="97"/>
  <c r="AD396" i="6"/>
  <c r="U160" i="59"/>
  <c r="BG160" i="59"/>
  <c r="BG161" i="59" s="1"/>
  <c r="AU533" i="6"/>
  <c r="AL564" i="6"/>
  <c r="AV345" i="97"/>
  <c r="BJ16" i="71"/>
  <c r="BJ29" i="71" s="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 s="1"/>
  <c r="BN559" i="6"/>
  <c r="BN560" i="6" s="1"/>
  <c r="BN152" i="6"/>
  <c r="BC479" i="6"/>
  <c r="AY302" i="97" s="1"/>
  <c r="AY300" i="97"/>
  <c r="P425" i="6"/>
  <c r="L248" i="97"/>
  <c r="AR165" i="59"/>
  <c r="BH398" i="6"/>
  <c r="BD221" i="97" s="1"/>
  <c r="F6" i="9"/>
  <c r="T389" i="6"/>
  <c r="P212" i="97" s="1"/>
  <c r="AW533" i="6"/>
  <c r="AL558" i="6"/>
  <c r="AL151" i="6"/>
  <c r="AP307" i="97"/>
  <c r="AT486" i="6"/>
  <c r="AR307" i="97"/>
  <c r="AV486" i="6"/>
  <c r="AV488" i="6" s="1"/>
  <c r="BH479" i="6"/>
  <c r="BD302" i="97" s="1"/>
  <c r="BD300" i="97"/>
  <c r="AQ158" i="59"/>
  <c r="AT279" i="6"/>
  <c r="F309" i="97"/>
  <c r="J488" i="6"/>
  <c r="F311" i="97"/>
  <c r="AS515" i="6"/>
  <c r="AO338" i="97" s="1"/>
  <c r="AO336" i="97"/>
  <c r="AV416" i="6"/>
  <c r="AR239" i="97"/>
  <c r="AR237" i="97"/>
  <c r="BD255" i="97"/>
  <c r="BH434" i="6"/>
  <c r="BD257" i="97" s="1"/>
  <c r="S264" i="97"/>
  <c r="AC356" i="97"/>
  <c r="L488" i="6"/>
  <c r="H311" i="97" s="1"/>
  <c r="H309" i="97"/>
  <c r="AI41" i="29"/>
  <c r="AI43" i="29" s="1"/>
  <c r="AK6" i="28" s="1"/>
  <c r="AS300" i="97"/>
  <c r="AW479" i="6"/>
  <c r="AS302" i="97"/>
  <c r="AC524" i="6"/>
  <c r="Y347" i="97"/>
  <c r="Y345" i="97"/>
  <c r="J389" i="6"/>
  <c r="F212" i="97" s="1"/>
  <c r="F210" i="97"/>
  <c r="AQ123" i="91"/>
  <c r="AQ125" i="91" s="1"/>
  <c r="AQ158" i="91"/>
  <c r="S356" i="97"/>
  <c r="AU356" i="6"/>
  <c r="G416" i="6"/>
  <c r="C239" i="97" s="1"/>
  <c r="V160" i="59"/>
  <c r="AJ560" i="6"/>
  <c r="AE6" i="71" s="1"/>
  <c r="BD160" i="59"/>
  <c r="I311" i="97"/>
  <c r="BI165" i="59"/>
  <c r="Q8" i="12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 s="1"/>
  <c r="BK165" i="59"/>
  <c r="AS560" i="6"/>
  <c r="AN8" i="12" s="1"/>
  <c r="BF20" i="12"/>
  <c r="AZ459" i="6"/>
  <c r="AZ529" i="6"/>
  <c r="AV352" i="97" s="1"/>
  <c r="AO479" i="6"/>
  <c r="AK302" i="97" s="1"/>
  <c r="AK300" i="97"/>
  <c r="N515" i="6"/>
  <c r="J338" i="97" s="1"/>
  <c r="G273" i="6"/>
  <c r="BI158" i="91"/>
  <c r="BI33" i="92" s="1"/>
  <c r="AE356" i="6"/>
  <c r="BJ564" i="6"/>
  <c r="AC165" i="59"/>
  <c r="AM165" i="59"/>
  <c r="F300" i="97"/>
  <c r="BN564" i="6"/>
  <c r="BE41" i="29"/>
  <c r="BE43" i="29" s="1"/>
  <c r="BG6" i="28" s="1"/>
  <c r="BD8" i="36" s="1"/>
  <c r="AP345" i="97"/>
  <c r="AT524" i="6"/>
  <c r="AP347" i="97"/>
  <c r="M300" i="97"/>
  <c r="Q479" i="6"/>
  <c r="M302" i="97" s="1"/>
  <c r="BF560" i="6"/>
  <c r="BA6" i="71" s="1"/>
  <c r="O315" i="6"/>
  <c r="H237" i="97"/>
  <c r="D23" i="10"/>
  <c r="AC20" i="12"/>
  <c r="AN416" i="6"/>
  <c r="AJ239" i="97" s="1"/>
  <c r="AJ237" i="97"/>
  <c r="L479" i="6"/>
  <c r="H302" i="97"/>
  <c r="H300" i="97"/>
  <c r="BB336" i="97"/>
  <c r="BF515" i="6"/>
  <c r="BB338" i="97" s="1"/>
  <c r="D309" i="97"/>
  <c r="H488" i="6"/>
  <c r="D311" i="97" s="1"/>
  <c r="AT94" i="68"/>
  <c r="AV332" i="6" s="1"/>
  <c r="AT93" i="68"/>
  <c r="AT250" i="97"/>
  <c r="AX533" i="6"/>
  <c r="AT356" i="97" s="1"/>
  <c r="AG217" i="97"/>
  <c r="AK396" i="6"/>
  <c r="D280" i="97"/>
  <c r="AB280" i="97"/>
  <c r="AF459" i="6"/>
  <c r="T280" i="97"/>
  <c r="X459" i="6"/>
  <c r="T282" i="97" s="1"/>
  <c r="V522" i="6"/>
  <c r="R345" i="97" s="1"/>
  <c r="R343" i="97"/>
  <c r="W486" i="6"/>
  <c r="S307" i="97"/>
  <c r="AJ255" i="97"/>
  <c r="AN434" i="6"/>
  <c r="AJ257" i="97"/>
  <c r="AA237" i="97"/>
  <c r="AE416" i="6"/>
  <c r="AA239" i="97" s="1"/>
  <c r="BJ20" i="12"/>
  <c r="Q551" i="6"/>
  <c r="M374" i="97" s="1"/>
  <c r="M371" i="97"/>
  <c r="AB217" i="97"/>
  <c r="AF396" i="6"/>
  <c r="AB219" i="97" s="1"/>
  <c r="AC396" i="6"/>
  <c r="Y217" i="97"/>
  <c r="AK217" i="97"/>
  <c r="AO396" i="6"/>
  <c r="AM459" i="6"/>
  <c r="AI280" i="97"/>
  <c r="AY280" i="97"/>
  <c r="BC459" i="6"/>
  <c r="AL522" i="6"/>
  <c r="AL524" i="6" s="1"/>
  <c r="AH347" i="97" s="1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 s="1"/>
  <c r="H282" i="97"/>
  <c r="L461" i="6"/>
  <c r="H284" i="97" s="1"/>
  <c r="AL488" i="6"/>
  <c r="AH311" i="97"/>
  <c r="AH309" i="97"/>
  <c r="E371" i="97"/>
  <c r="I551" i="6"/>
  <c r="E374" i="97" s="1"/>
  <c r="AJ396" i="6"/>
  <c r="AF217" i="97"/>
  <c r="AS396" i="6"/>
  <c r="AO217" i="97"/>
  <c r="AL396" i="6"/>
  <c r="AL398" i="6" s="1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 s="1"/>
  <c r="O425" i="6"/>
  <c r="K248" i="97"/>
  <c r="K246" i="97"/>
  <c r="V425" i="6"/>
  <c r="R248" i="97"/>
  <c r="R246" i="97"/>
  <c r="M158" i="91"/>
  <c r="M33" i="92" s="1"/>
  <c r="AU264" i="97"/>
  <c r="N300" i="97"/>
  <c r="I16" i="71"/>
  <c r="I29" i="71" s="1"/>
  <c r="AZ20" i="12"/>
  <c r="G210" i="97"/>
  <c r="I533" i="6"/>
  <c r="AH533" i="6"/>
  <c r="BD425" i="6"/>
  <c r="AZ248" i="97" s="1"/>
  <c r="AP396" i="6"/>
  <c r="AL217" i="97"/>
  <c r="AW396" i="6"/>
  <c r="AS217" i="97"/>
  <c r="AG488" i="6"/>
  <c r="AC311" i="97" s="1"/>
  <c r="AH459" i="6"/>
  <c r="AD280" i="97"/>
  <c r="Z343" i="97"/>
  <c r="AD522" i="6"/>
  <c r="AD529" i="6" s="1"/>
  <c r="Z352" i="97" s="1"/>
  <c r="BK486" i="6"/>
  <c r="BG307" i="97"/>
  <c r="BE307" i="97"/>
  <c r="BI486" i="6"/>
  <c r="BH16" i="71"/>
  <c r="BH29" i="71" s="1"/>
  <c r="AK425" i="6"/>
  <c r="AG248" i="97"/>
  <c r="AG246" i="97"/>
  <c r="H371" i="97"/>
  <c r="L551" i="6"/>
  <c r="H374" i="97" s="1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 s="1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AO564" i="6"/>
  <c r="BG504" i="6"/>
  <c r="BF16" i="71"/>
  <c r="BF29" i="71" s="1"/>
  <c r="AG450" i="6"/>
  <c r="BD165" i="59"/>
  <c r="F21" i="91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 s="1"/>
  <c r="AP273" i="97"/>
  <c r="AT452" i="6"/>
  <c r="AP275" i="97" s="1"/>
  <c r="W425" i="6"/>
  <c r="S248" i="97"/>
  <c r="S246" i="97"/>
  <c r="G8" i="36"/>
  <c r="BK162" i="91"/>
  <c r="BK36" i="92"/>
  <c r="J280" i="97"/>
  <c r="BK524" i="6"/>
  <c r="BG347" i="97"/>
  <c r="F371" i="97"/>
  <c r="J551" i="6"/>
  <c r="F374" i="97" s="1"/>
  <c r="AH396" i="6"/>
  <c r="AD217" i="97"/>
  <c r="BF217" i="97"/>
  <c r="BJ396" i="6"/>
  <c r="BJ398" i="6" s="1"/>
  <c r="Z459" i="6"/>
  <c r="V280" i="97"/>
  <c r="AX459" i="6"/>
  <c r="AT282" i="97" s="1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 s="1"/>
  <c r="BF336" i="97"/>
  <c r="BJ515" i="6"/>
  <c r="BF338" i="97" s="1"/>
  <c r="BC425" i="6"/>
  <c r="AY248" i="97" s="1"/>
  <c r="AY246" i="97"/>
  <c r="Q524" i="6"/>
  <c r="M347" i="97" s="1"/>
  <c r="M345" i="97"/>
  <c r="BG282" i="97"/>
  <c r="BK461" i="6"/>
  <c r="BG284" i="97"/>
  <c r="AH389" i="6"/>
  <c r="AD212" i="97" s="1"/>
  <c r="AD210" i="97"/>
  <c r="AW158" i="91"/>
  <c r="AW33" i="92"/>
  <c r="BM504" i="6"/>
  <c r="BI327" i="97" s="1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 s="1"/>
  <c r="T461" i="6"/>
  <c r="P284" i="97" s="1"/>
  <c r="P282" i="97"/>
  <c r="Y246" i="97"/>
  <c r="AC425" i="6"/>
  <c r="Y248" i="97"/>
  <c r="AM479" i="6"/>
  <c r="AI302" i="97"/>
  <c r="AI300" i="97"/>
  <c r="AP237" i="97"/>
  <c r="AT416" i="6"/>
  <c r="AP239" i="97" s="1"/>
  <c r="AU515" i="6"/>
  <c r="AQ338" i="97" s="1"/>
  <c r="AQ336" i="97"/>
  <c r="W336" i="97"/>
  <c r="AA515" i="6"/>
  <c r="W338" i="97" s="1"/>
  <c r="BO356" i="6"/>
  <c r="AO273" i="6"/>
  <c r="S157" i="59"/>
  <c r="K158" i="59"/>
  <c r="M165" i="91"/>
  <c r="AE271" i="97"/>
  <c r="AI450" i="6"/>
  <c r="AE273" i="97" s="1"/>
  <c r="BB271" i="97"/>
  <c r="BF450" i="6"/>
  <c r="AV450" i="6"/>
  <c r="AR271" i="97"/>
  <c r="AN450" i="6"/>
  <c r="AJ273" i="97" s="1"/>
  <c r="AN529" i="6"/>
  <c r="AJ271" i="97"/>
  <c r="BK325" i="97"/>
  <c r="BO504" i="6"/>
  <c r="AS325" i="97"/>
  <c r="AW504" i="6"/>
  <c r="BD325" i="97"/>
  <c r="BH504" i="6"/>
  <c r="AU325" i="97"/>
  <c r="AY504" i="6"/>
  <c r="AY506" i="6" s="1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BP548" i="6"/>
  <c r="BM371" i="97" s="1"/>
  <c r="J29" i="97" s="1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 s="1"/>
  <c r="W325" i="97"/>
  <c r="AP325" i="97"/>
  <c r="AT504" i="6"/>
  <c r="Y325" i="97"/>
  <c r="AC504" i="6"/>
  <c r="E16" i="92"/>
  <c r="D16" i="91"/>
  <c r="BE345" i="97"/>
  <c r="BI524" i="6"/>
  <c r="BE347" i="97" s="1"/>
  <c r="I237" i="97"/>
  <c r="M416" i="6"/>
  <c r="I239" i="97" s="1"/>
  <c r="BK160" i="59"/>
  <c r="AX160" i="59"/>
  <c r="AW356" i="97"/>
  <c r="H160" i="59"/>
  <c r="AC237" i="97"/>
  <c r="AG416" i="6"/>
  <c r="AC239" i="97"/>
  <c r="X450" i="6"/>
  <c r="X452" i="6" s="1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 s="1"/>
  <c r="X16" i="12"/>
  <c r="X12" i="71"/>
  <c r="Z22" i="60"/>
  <c r="AB153" i="6"/>
  <c r="AT336" i="97"/>
  <c r="AX515" i="6"/>
  <c r="AT338" i="97"/>
  <c r="BI515" i="6"/>
  <c r="BE338" i="97" s="1"/>
  <c r="BE336" i="97"/>
  <c r="C210" i="97"/>
  <c r="G389" i="6"/>
  <c r="C212" i="97"/>
  <c r="AE524" i="6"/>
  <c r="AA347" i="97" s="1"/>
  <c r="AA345" i="97"/>
  <c r="BG356" i="97"/>
  <c r="BH160" i="59"/>
  <c r="J378" i="6"/>
  <c r="F165" i="91"/>
  <c r="S271" i="97"/>
  <c r="W450" i="6"/>
  <c r="W452" i="6" s="1"/>
  <c r="AW271" i="97"/>
  <c r="BA450" i="6"/>
  <c r="BD271" i="97"/>
  <c r="BH450" i="6"/>
  <c r="AL325" i="97"/>
  <c r="AP504" i="6"/>
  <c r="D325" i="97"/>
  <c r="L325" i="97"/>
  <c r="P504" i="6"/>
  <c r="P506" i="6" s="1"/>
  <c r="M504" i="6"/>
  <c r="I325" i="97"/>
  <c r="AX425" i="6"/>
  <c r="AT248" i="97"/>
  <c r="AT246" i="97"/>
  <c r="BF144" i="91"/>
  <c r="G237" i="97"/>
  <c r="W506" i="6"/>
  <c r="S329" i="97" s="1"/>
  <c r="O165" i="59"/>
  <c r="U165" i="59"/>
  <c r="AN178" i="60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 s="1"/>
  <c r="G282" i="97"/>
  <c r="N461" i="6"/>
  <c r="J284" i="97" s="1"/>
  <c r="J282" i="97"/>
  <c r="AZ345" i="97"/>
  <c r="BD524" i="6"/>
  <c r="AZ347" i="97"/>
  <c r="AX336" i="97"/>
  <c r="BB515" i="6"/>
  <c r="AX338" i="97" s="1"/>
  <c r="D356" i="97"/>
  <c r="E160" i="59"/>
  <c r="T246" i="97"/>
  <c r="Q529" i="6"/>
  <c r="M352" i="97" s="1"/>
  <c r="AU506" i="6"/>
  <c r="AQ329" i="97"/>
  <c r="R529" i="6"/>
  <c r="N352" i="97" s="1"/>
  <c r="S213" i="6"/>
  <c r="AT564" i="6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 s="1"/>
  <c r="BK246" i="97"/>
  <c r="BO425" i="6"/>
  <c r="BK248" i="97" s="1"/>
  <c r="AE488" i="6"/>
  <c r="AA311" i="97"/>
  <c r="AA309" i="97"/>
  <c r="AI291" i="97"/>
  <c r="Y8" i="12"/>
  <c r="Y6" i="71"/>
  <c r="AQ33" i="92"/>
  <c r="BH356" i="6"/>
  <c r="T165" i="59"/>
  <c r="S165" i="59"/>
  <c r="D160" i="59"/>
  <c r="D56" i="59" s="1"/>
  <c r="BO360" i="6"/>
  <c r="BL159" i="59" s="1"/>
  <c r="AR450" i="6"/>
  <c r="AR452" i="6" s="1"/>
  <c r="AN275" i="97" s="1"/>
  <c r="AN271" i="97"/>
  <c r="BO450" i="6"/>
  <c r="BK271" i="97"/>
  <c r="BE450" i="6"/>
  <c r="BA271" i="97"/>
  <c r="AS271" i="97"/>
  <c r="AW450" i="6"/>
  <c r="AS504" i="6"/>
  <c r="AS506" i="6" s="1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 s="1"/>
  <c r="AT237" i="97"/>
  <c r="AM345" i="97"/>
  <c r="AQ524" i="6"/>
  <c r="AM347" i="97" s="1"/>
  <c r="AE273" i="6"/>
  <c r="AE275" i="6" s="1"/>
  <c r="AQ356" i="6"/>
  <c r="BL564" i="6"/>
  <c r="M356" i="97"/>
  <c r="N160" i="59"/>
  <c r="AO488" i="6"/>
  <c r="AK311" i="97" s="1"/>
  <c r="AK309" i="97"/>
  <c r="BL515" i="6"/>
  <c r="BH338" i="97"/>
  <c r="BH336" i="97"/>
  <c r="Q157" i="59"/>
  <c r="AJ309" i="97"/>
  <c r="AN488" i="6"/>
  <c r="AJ311" i="97" s="1"/>
  <c r="Q160" i="59"/>
  <c r="P356" i="97"/>
  <c r="I398" i="6"/>
  <c r="E221" i="97"/>
  <c r="E219" i="97"/>
  <c r="BI228" i="97"/>
  <c r="E3" i="59"/>
  <c r="AL264" i="97"/>
  <c r="AJ160" i="59"/>
  <c r="AI356" i="97"/>
  <c r="E157" i="59"/>
  <c r="AI524" i="6"/>
  <c r="AE347" i="97"/>
  <c r="AE345" i="97"/>
  <c r="BD488" i="6"/>
  <c r="AZ311" i="97" s="1"/>
  <c r="W8" i="12"/>
  <c r="AA160" i="59"/>
  <c r="Z356" i="97"/>
  <c r="AN6" i="71"/>
  <c r="AJ264" i="97"/>
  <c r="AP210" i="97"/>
  <c r="AT389" i="6"/>
  <c r="AP212" i="97" s="1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 s="1"/>
  <c r="K356" i="6"/>
  <c r="S356" i="6"/>
  <c r="V356" i="6"/>
  <c r="AD356" i="6"/>
  <c r="AI356" i="6"/>
  <c r="AJ356" i="6"/>
  <c r="AP356" i="6"/>
  <c r="BB356" i="6"/>
  <c r="BG356" i="6"/>
  <c r="BK356" i="6"/>
  <c r="Y273" i="6"/>
  <c r="M259" i="6"/>
  <c r="BH275" i="6"/>
  <c r="G144" i="91"/>
  <c r="AB529" i="6"/>
  <c r="X352" i="97" s="1"/>
  <c r="AR160" i="59"/>
  <c r="AQ356" i="97"/>
  <c r="R273" i="97"/>
  <c r="V452" i="6"/>
  <c r="R275" i="97"/>
  <c r="E356" i="97"/>
  <c r="F160" i="59"/>
  <c r="M309" i="97"/>
  <c r="Q488" i="6"/>
  <c r="M311" i="97"/>
  <c r="AH425" i="6"/>
  <c r="AD248" i="97" s="1"/>
  <c r="BB158" i="91"/>
  <c r="BB33" i="92" s="1"/>
  <c r="C123" i="91"/>
  <c r="C125" i="91"/>
  <c r="AQ416" i="6"/>
  <c r="AM239" i="97"/>
  <c r="AI237" i="97"/>
  <c r="BE434" i="6"/>
  <c r="BA257" i="97"/>
  <c r="AU479" i="6"/>
  <c r="AQ302" i="97"/>
  <c r="AJ564" i="6"/>
  <c r="I165" i="59"/>
  <c r="AH165" i="59"/>
  <c r="AJ165" i="59"/>
  <c r="AV160" i="59"/>
  <c r="AU356" i="97"/>
  <c r="Q515" i="6"/>
  <c r="M338" i="97" s="1"/>
  <c r="M336" i="97"/>
  <c r="I371" i="97"/>
  <c r="M551" i="6"/>
  <c r="I374" i="97"/>
  <c r="AP160" i="59"/>
  <c r="AO356" i="97"/>
  <c r="AN524" i="6"/>
  <c r="AJ347" i="97" s="1"/>
  <c r="AJ345" i="97"/>
  <c r="AY309" i="97"/>
  <c r="BC488" i="6"/>
  <c r="AY311" i="97"/>
  <c r="V246" i="97"/>
  <c r="Z425" i="6"/>
  <c r="V248" i="97"/>
  <c r="AN425" i="6"/>
  <c r="AJ248" i="97" s="1"/>
  <c r="AJ246" i="97"/>
  <c r="AB356" i="97"/>
  <c r="AC160" i="59"/>
  <c r="AX488" i="6"/>
  <c r="AT311" i="97"/>
  <c r="AT309" i="97"/>
  <c r="AX434" i="6"/>
  <c r="AT257" i="97" s="1"/>
  <c r="M567" i="6"/>
  <c r="T285" i="6"/>
  <c r="BG123" i="91"/>
  <c r="BG125" i="91"/>
  <c r="AO158" i="91"/>
  <c r="AO33" i="92"/>
  <c r="BJ144" i="91"/>
  <c r="AM416" i="6"/>
  <c r="AI239" i="97"/>
  <c r="K564" i="6"/>
  <c r="M165" i="59"/>
  <c r="AB165" i="59"/>
  <c r="AR158" i="91"/>
  <c r="AR33" i="92" s="1"/>
  <c r="AN16" i="71"/>
  <c r="AN29" i="71" s="1"/>
  <c r="M210" i="97"/>
  <c r="AY356" i="97"/>
  <c r="AZ160" i="59"/>
  <c r="AM336" i="97"/>
  <c r="AQ515" i="6"/>
  <c r="AM338" i="97" s="1"/>
  <c r="AF160" i="59"/>
  <c r="AE356" i="97"/>
  <c r="AI210" i="97"/>
  <c r="AM389" i="6"/>
  <c r="AI212" i="97"/>
  <c r="AG264" i="97"/>
  <c r="BL160" i="59"/>
  <c r="W210" i="97"/>
  <c r="AA389" i="6"/>
  <c r="W212" i="97" s="1"/>
  <c r="BG228" i="97"/>
  <c r="BO273" i="6"/>
  <c r="BO275" i="6" s="1"/>
  <c r="AG273" i="6"/>
  <c r="AN20" i="12"/>
  <c r="AG282" i="97"/>
  <c r="AK461" i="6"/>
  <c r="AG284" i="97" s="1"/>
  <c r="W160" i="59"/>
  <c r="V356" i="97"/>
  <c r="V309" i="97"/>
  <c r="Z488" i="6"/>
  <c r="V311" i="97" s="1"/>
  <c r="AR159" i="59"/>
  <c r="AR161" i="59" s="1"/>
  <c r="AU564" i="6"/>
  <c r="BD237" i="97"/>
  <c r="BH416" i="6"/>
  <c r="BD239" i="97" s="1"/>
  <c r="J157" i="59"/>
  <c r="M564" i="6"/>
  <c r="T8" i="12"/>
  <c r="T6" i="71"/>
  <c r="K336" i="97"/>
  <c r="O515" i="6"/>
  <c r="K338" i="97"/>
  <c r="AQ8" i="12"/>
  <c r="O389" i="6"/>
  <c r="K212" i="97" s="1"/>
  <c r="K210" i="97"/>
  <c r="AA18" i="92"/>
  <c r="AA27" i="92" s="1"/>
  <c r="BC237" i="97"/>
  <c r="BC315" i="6"/>
  <c r="O416" i="6"/>
  <c r="K239" i="97" s="1"/>
  <c r="AO434" i="6"/>
  <c r="AK257" i="97" s="1"/>
  <c r="D157" i="59"/>
  <c r="G488" i="6"/>
  <c r="C311" i="97" s="1"/>
  <c r="C309" i="97"/>
  <c r="AU228" i="97"/>
  <c r="D264" i="97"/>
  <c r="Q309" i="97"/>
  <c r="BO461" i="6"/>
  <c r="BK284" i="97" s="1"/>
  <c r="BH159" i="59"/>
  <c r="AE8" i="12"/>
  <c r="AC259" i="6"/>
  <c r="AC273" i="6"/>
  <c r="AC275" i="6" s="1"/>
  <c r="AN293" i="6" s="1"/>
  <c r="AN295" i="6" s="1"/>
  <c r="J158" i="91"/>
  <c r="J33" i="92" s="1"/>
  <c r="AM259" i="6"/>
  <c r="AM273" i="6"/>
  <c r="AM275" i="6" s="1"/>
  <c r="AH228" i="97"/>
  <c r="AW210" i="97"/>
  <c r="BA389" i="6"/>
  <c r="AW212" i="97"/>
  <c r="X389" i="6"/>
  <c r="T212" i="97" s="1"/>
  <c r="T210" i="97"/>
  <c r="BK425" i="6"/>
  <c r="BG248" i="97"/>
  <c r="BG246" i="97"/>
  <c r="H389" i="6"/>
  <c r="D212" i="97" s="1"/>
  <c r="D210" i="97"/>
  <c r="AY259" i="6"/>
  <c r="AY273" i="6"/>
  <c r="AY275" i="6"/>
  <c r="AY284" i="6" s="1"/>
  <c r="K19" i="29"/>
  <c r="K37" i="29"/>
  <c r="K38" i="29" s="1"/>
  <c r="M8" i="30" s="1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 s="1"/>
  <c r="BF425" i="6"/>
  <c r="BB248" i="97" s="1"/>
  <c r="BB246" i="97"/>
  <c r="T286" i="6"/>
  <c r="T289" i="6" s="1"/>
  <c r="T279" i="6"/>
  <c r="Q151" i="59"/>
  <c r="T288" i="6"/>
  <c r="AJ416" i="6"/>
  <c r="AF239" i="97" s="1"/>
  <c r="AG356" i="97"/>
  <c r="AD259" i="6"/>
  <c r="AD273" i="6"/>
  <c r="AD275" i="6" s="1"/>
  <c r="BC94" i="68"/>
  <c r="BE332" i="6" s="1"/>
  <c r="BC93" i="68"/>
  <c r="BE323" i="6" s="1"/>
  <c r="AE19" i="12"/>
  <c r="AF199" i="97"/>
  <c r="V159" i="59"/>
  <c r="AN300" i="97"/>
  <c r="AR479" i="6"/>
  <c r="AN302" i="97"/>
  <c r="AY160" i="59"/>
  <c r="AX356" i="97"/>
  <c r="AA273" i="97"/>
  <c r="AE452" i="6"/>
  <c r="AA275" i="97" s="1"/>
  <c r="D3" i="59"/>
  <c r="G560" i="6"/>
  <c r="D5" i="59"/>
  <c r="V8" i="12"/>
  <c r="V6" i="71"/>
  <c r="BB425" i="6"/>
  <c r="AX248" i="97" s="1"/>
  <c r="BB210" i="97"/>
  <c r="BF389" i="6"/>
  <c r="BB212" i="97"/>
  <c r="BG210" i="97"/>
  <c r="BK389" i="6"/>
  <c r="BG212" i="97" s="1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 s="1"/>
  <c r="X282" i="97"/>
  <c r="O282" i="97"/>
  <c r="S461" i="6"/>
  <c r="O284" i="97" s="1"/>
  <c r="AI259" i="6"/>
  <c r="AI273" i="6"/>
  <c r="AI275" i="6" s="1"/>
  <c r="BD293" i="6"/>
  <c r="BD295" i="6" s="1"/>
  <c r="BK237" i="97"/>
  <c r="V259" i="6"/>
  <c r="AD398" i="6"/>
  <c r="Z221" i="97" s="1"/>
  <c r="Z219" i="97"/>
  <c r="AS284" i="6"/>
  <c r="AX144" i="91"/>
  <c r="AO529" i="6"/>
  <c r="BM268" i="6"/>
  <c r="Q158" i="91"/>
  <c r="Q33" i="92"/>
  <c r="W416" i="6"/>
  <c r="S239" i="97" s="1"/>
  <c r="AA416" i="6"/>
  <c r="W239" i="97"/>
  <c r="E255" i="97"/>
  <c r="C291" i="97"/>
  <c r="AK273" i="6"/>
  <c r="AQ19" i="29"/>
  <c r="AQ37" i="29"/>
  <c r="AQ38" i="29" s="1"/>
  <c r="AS8" i="30" s="1"/>
  <c r="W158" i="59"/>
  <c r="J302" i="97"/>
  <c r="J300" i="97"/>
  <c r="AJ157" i="59"/>
  <c r="W273" i="6"/>
  <c r="W275" i="6" s="1"/>
  <c r="BE273" i="6"/>
  <c r="BE561" i="6" s="1"/>
  <c r="AZ9" i="12" s="1"/>
  <c r="BE275" i="6"/>
  <c r="O144" i="91"/>
  <c r="R157" i="59"/>
  <c r="BE356" i="97"/>
  <c r="BF160" i="59"/>
  <c r="F264" i="97"/>
  <c r="D55" i="59"/>
  <c r="C65" i="116" s="1"/>
  <c r="S160" i="59"/>
  <c r="R356" i="97"/>
  <c r="I389" i="6"/>
  <c r="E212" i="97" s="1"/>
  <c r="E210" i="97"/>
  <c r="AZ564" i="6"/>
  <c r="AW157" i="59"/>
  <c r="W19" i="29"/>
  <c r="W37" i="29" s="1"/>
  <c r="W38" i="29" s="1"/>
  <c r="Y8" i="30" s="1"/>
  <c r="AJ19" i="29"/>
  <c r="AJ37" i="29" s="1"/>
  <c r="AJ38" i="29" s="1"/>
  <c r="AL8" i="30" s="1"/>
  <c r="AI19" i="29"/>
  <c r="AI37" i="29" s="1"/>
  <c r="AI38" i="29" s="1"/>
  <c r="AK8" i="30" s="1"/>
  <c r="BK177" i="59"/>
  <c r="BL13" i="28"/>
  <c r="BK178" i="59" s="1"/>
  <c r="G374" i="97"/>
  <c r="K567" i="6"/>
  <c r="V345" i="97"/>
  <c r="Z524" i="6"/>
  <c r="V347" i="97" s="1"/>
  <c r="BB345" i="97"/>
  <c r="AL345" i="97"/>
  <c r="AP524" i="6"/>
  <c r="AL347" i="97" s="1"/>
  <c r="R524" i="6"/>
  <c r="N347" i="97"/>
  <c r="N345" i="97"/>
  <c r="BG515" i="6"/>
  <c r="BC338" i="97" s="1"/>
  <c r="BC336" i="97"/>
  <c r="M327" i="97"/>
  <c r="Q506" i="6"/>
  <c r="M329" i="97"/>
  <c r="AD327" i="97"/>
  <c r="AH506" i="6"/>
  <c r="AD329" i="97" s="1"/>
  <c r="W309" i="97"/>
  <c r="AA488" i="6"/>
  <c r="W311" i="97"/>
  <c r="AI488" i="6"/>
  <c r="AE311" i="97" s="1"/>
  <c r="BC309" i="97"/>
  <c r="BG488" i="6"/>
  <c r="BC311" i="97" s="1"/>
  <c r="K488" i="6"/>
  <c r="G311" i="97"/>
  <c r="G309" i="97"/>
  <c r="AY488" i="6"/>
  <c r="AU311" i="97" s="1"/>
  <c r="AN291" i="97"/>
  <c r="Y291" i="97"/>
  <c r="BB264" i="97"/>
  <c r="AD264" i="97"/>
  <c r="Q255" i="97"/>
  <c r="U434" i="6"/>
  <c r="Q257" i="97"/>
  <c r="AR255" i="97"/>
  <c r="AV434" i="6"/>
  <c r="AR257" i="97" s="1"/>
  <c r="J237" i="97"/>
  <c r="N416" i="6"/>
  <c r="J239" i="97" s="1"/>
  <c r="V529" i="6"/>
  <c r="R352" i="97" s="1"/>
  <c r="V416" i="6"/>
  <c r="R239" i="97" s="1"/>
  <c r="F237" i="97"/>
  <c r="AU219" i="97"/>
  <c r="AY398" i="6"/>
  <c r="AU221" i="97"/>
  <c r="O219" i="97"/>
  <c r="S398" i="6"/>
  <c r="O221" i="97"/>
  <c r="G219" i="97"/>
  <c r="K398" i="6"/>
  <c r="G221" i="97"/>
  <c r="AI529" i="6"/>
  <c r="AE352" i="97" s="1"/>
  <c r="AE219" i="97"/>
  <c r="BC219" i="97"/>
  <c r="BG398" i="6"/>
  <c r="BC221" i="97" s="1"/>
  <c r="AD158" i="91"/>
  <c r="AD33" i="92"/>
  <c r="AZ158" i="91"/>
  <c r="AZ33" i="92"/>
  <c r="R125" i="91"/>
  <c r="AN125" i="91"/>
  <c r="BA125" i="91"/>
  <c r="BA158" i="91"/>
  <c r="BA33" i="92"/>
  <c r="U158" i="91"/>
  <c r="U33" i="92" s="1"/>
  <c r="AO275" i="6"/>
  <c r="AO284" i="6" s="1"/>
  <c r="AO289" i="6" s="1"/>
  <c r="AE295" i="6"/>
  <c r="AR151" i="59"/>
  <c r="AU286" i="6"/>
  <c r="AU284" i="6"/>
  <c r="AH285" i="6"/>
  <c r="AH279" i="6"/>
  <c r="AH286" i="6"/>
  <c r="BM275" i="6"/>
  <c r="U279" i="6"/>
  <c r="U286" i="6"/>
  <c r="U288" i="6"/>
  <c r="U284" i="6"/>
  <c r="R151" i="59"/>
  <c r="U285" i="6"/>
  <c r="AF293" i="6"/>
  <c r="AV279" i="6"/>
  <c r="AV286" i="6"/>
  <c r="BC151" i="59"/>
  <c r="BF284" i="6"/>
  <c r="O288" i="6"/>
  <c r="O284" i="6"/>
  <c r="L151" i="59"/>
  <c r="O285" i="6"/>
  <c r="Z293" i="6"/>
  <c r="O286" i="6"/>
  <c r="AG275" i="6"/>
  <c r="BI151" i="59"/>
  <c r="BL285" i="6"/>
  <c r="BL284" i="6"/>
  <c r="Q284" i="6"/>
  <c r="Q285" i="6"/>
  <c r="Q279" i="6"/>
  <c r="BI275" i="6"/>
  <c r="BD285" i="6"/>
  <c r="BD284" i="6"/>
  <c r="BD289" i="6" s="1"/>
  <c r="BD288" i="6"/>
  <c r="G275" i="6"/>
  <c r="AJ275" i="6"/>
  <c r="P151" i="59"/>
  <c r="S284" i="6"/>
  <c r="S279" i="6"/>
  <c r="BG288" i="6"/>
  <c r="BG289" i="6" s="1"/>
  <c r="BD151" i="59"/>
  <c r="BG286" i="6"/>
  <c r="BG284" i="6"/>
  <c r="BG285" i="6"/>
  <c r="BJ284" i="6"/>
  <c r="BJ279" i="6"/>
  <c r="BG151" i="59"/>
  <c r="BJ288" i="6"/>
  <c r="BJ285" i="6"/>
  <c r="BJ289" i="6" s="1"/>
  <c r="AQ275" i="6"/>
  <c r="AU285" i="6"/>
  <c r="P285" i="6"/>
  <c r="P279" i="6"/>
  <c r="P297" i="6" s="1"/>
  <c r="P288" i="6"/>
  <c r="P286" i="6"/>
  <c r="AA293" i="6"/>
  <c r="AA295" i="6" s="1"/>
  <c r="P284" i="6"/>
  <c r="M151" i="59"/>
  <c r="BB286" i="6"/>
  <c r="BB285" i="6"/>
  <c r="BC288" i="6"/>
  <c r="BN293" i="6"/>
  <c r="BN295" i="6" s="1"/>
  <c r="BC279" i="6"/>
  <c r="BC285" i="6"/>
  <c r="BC284" i="6"/>
  <c r="BC286" i="6"/>
  <c r="BC289" i="6" s="1"/>
  <c r="AZ151" i="59"/>
  <c r="AN275" i="6"/>
  <c r="K160" i="59"/>
  <c r="J356" i="97"/>
  <c r="BH286" i="6"/>
  <c r="AZ461" i="6"/>
  <c r="AV284" i="97"/>
  <c r="AV282" i="97"/>
  <c r="AT160" i="59"/>
  <c r="AJ529" i="6"/>
  <c r="AJ561" i="6" s="1"/>
  <c r="AE9" i="12" s="1"/>
  <c r="AF352" i="97"/>
  <c r="BH288" i="6"/>
  <c r="BG529" i="6"/>
  <c r="AS356" i="97"/>
  <c r="BJ529" i="6"/>
  <c r="BF352" i="97"/>
  <c r="BE529" i="6"/>
  <c r="Q567" i="6"/>
  <c r="AR311" i="97"/>
  <c r="AR309" i="97"/>
  <c r="G345" i="97"/>
  <c r="K524" i="6"/>
  <c r="G347" i="97" s="1"/>
  <c r="P345" i="97"/>
  <c r="T524" i="6"/>
  <c r="P347" i="97" s="1"/>
  <c r="T529" i="6"/>
  <c r="X524" i="6"/>
  <c r="T347" i="97" s="1"/>
  <c r="T345" i="97"/>
  <c r="AU345" i="97"/>
  <c r="AY524" i="6"/>
  <c r="AU347" i="97"/>
  <c r="AD309" i="97"/>
  <c r="AH488" i="6"/>
  <c r="AD311" i="97" s="1"/>
  <c r="W524" i="6"/>
  <c r="S347" i="97"/>
  <c r="S345" i="97"/>
  <c r="AT488" i="6"/>
  <c r="AP311" i="97" s="1"/>
  <c r="BL488" i="6"/>
  <c r="BH311" i="97" s="1"/>
  <c r="BH309" i="97"/>
  <c r="J309" i="97"/>
  <c r="N488" i="6"/>
  <c r="J311" i="97" s="1"/>
  <c r="AO524" i="6"/>
  <c r="AK347" i="97"/>
  <c r="AK345" i="97"/>
  <c r="AF524" i="6"/>
  <c r="AB347" i="97"/>
  <c r="AB345" i="97"/>
  <c r="AD488" i="6"/>
  <c r="Z311" i="97"/>
  <c r="Z309" i="97"/>
  <c r="AE284" i="6"/>
  <c r="AC273" i="97"/>
  <c r="AG8" i="12"/>
  <c r="AG6" i="71"/>
  <c r="AG345" i="97"/>
  <c r="AK524" i="6"/>
  <c r="AG347" i="97"/>
  <c r="AE286" i="6"/>
  <c r="AG452" i="6"/>
  <c r="AC275" i="97" s="1"/>
  <c r="AL529" i="6"/>
  <c r="AH352" i="97" s="1"/>
  <c r="AR345" i="97"/>
  <c r="AV524" i="6"/>
  <c r="AR347" i="97" s="1"/>
  <c r="X345" i="97"/>
  <c r="AB524" i="6"/>
  <c r="X347" i="97" s="1"/>
  <c r="L309" i="97"/>
  <c r="P488" i="6"/>
  <c r="L311" i="97"/>
  <c r="AQ345" i="97"/>
  <c r="AQ347" i="97"/>
  <c r="AW524" i="6"/>
  <c r="AS347" i="97" s="1"/>
  <c r="AS345" i="97"/>
  <c r="J567" i="6"/>
  <c r="BA8" i="12"/>
  <c r="AY279" i="6"/>
  <c r="U529" i="6"/>
  <c r="BI282" i="97"/>
  <c r="BM461" i="6"/>
  <c r="BI284" i="97" s="1"/>
  <c r="V282" i="97"/>
  <c r="Z461" i="6"/>
  <c r="V284" i="97" s="1"/>
  <c r="AC488" i="6"/>
  <c r="Y311" i="97" s="1"/>
  <c r="Y309" i="97"/>
  <c r="BH461" i="6"/>
  <c r="BD284" i="97" s="1"/>
  <c r="BD282" i="97"/>
  <c r="AP398" i="6"/>
  <c r="AL221" i="97" s="1"/>
  <c r="AL219" i="97"/>
  <c r="AR461" i="6"/>
  <c r="AN284" i="97"/>
  <c r="AN282" i="97"/>
  <c r="BA309" i="97"/>
  <c r="BE488" i="6"/>
  <c r="BA311" i="97"/>
  <c r="AK398" i="6"/>
  <c r="AG221" i="97" s="1"/>
  <c r="AG219" i="97"/>
  <c r="U219" i="97"/>
  <c r="Y398" i="6"/>
  <c r="U221" i="97" s="1"/>
  <c r="V524" i="6"/>
  <c r="R347" i="97" s="1"/>
  <c r="BM506" i="6"/>
  <c r="BI329" i="97" s="1"/>
  <c r="AU461" i="6"/>
  <c r="AQ284" i="97" s="1"/>
  <c r="AQ282" i="97"/>
  <c r="BC282" i="97"/>
  <c r="BG461" i="6"/>
  <c r="BC284" i="97" s="1"/>
  <c r="BB524" i="6"/>
  <c r="AX347" i="97" s="1"/>
  <c r="AX345" i="97"/>
  <c r="AJ461" i="6"/>
  <c r="AF284" i="97"/>
  <c r="AF282" i="97"/>
  <c r="AD282" i="97"/>
  <c r="AH461" i="6"/>
  <c r="AD284" i="97" s="1"/>
  <c r="AH345" i="97"/>
  <c r="X461" i="6"/>
  <c r="T284" i="97" s="1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 s="1"/>
  <c r="AL158" i="91"/>
  <c r="AL33" i="92" s="1"/>
  <c r="M398" i="6"/>
  <c r="I221" i="97"/>
  <c r="I219" i="97"/>
  <c r="L567" i="6"/>
  <c r="BF282" i="97"/>
  <c r="BJ461" i="6"/>
  <c r="BF284" i="97" s="1"/>
  <c r="AB282" i="97"/>
  <c r="AS309" i="97"/>
  <c r="AW488" i="6"/>
  <c r="AS311" i="97" s="1"/>
  <c r="AK488" i="6"/>
  <c r="AG311" i="97" s="1"/>
  <c r="AG309" i="97"/>
  <c r="AK352" i="97"/>
  <c r="BJ158" i="91"/>
  <c r="BJ33" i="92" s="1"/>
  <c r="U461" i="6"/>
  <c r="Q284" i="97" s="1"/>
  <c r="Q282" i="97"/>
  <c r="AV398" i="6"/>
  <c r="AR221" i="97" s="1"/>
  <c r="AR219" i="97"/>
  <c r="AX461" i="6"/>
  <c r="AT284" i="97" s="1"/>
  <c r="AD356" i="97"/>
  <c r="AE160" i="59"/>
  <c r="AW219" i="97"/>
  <c r="BA398" i="6"/>
  <c r="AW221" i="97" s="1"/>
  <c r="BG309" i="97"/>
  <c r="BK488" i="6"/>
  <c r="BG311" i="97" s="1"/>
  <c r="AS219" i="97"/>
  <c r="AW398" i="6"/>
  <c r="AS221" i="97" s="1"/>
  <c r="BF345" i="97"/>
  <c r="BJ524" i="6"/>
  <c r="BF347" i="97" s="1"/>
  <c r="AM461" i="6"/>
  <c r="AI284" i="97" s="1"/>
  <c r="AI282" i="97"/>
  <c r="K311" i="97"/>
  <c r="K309" i="97"/>
  <c r="BB398" i="6"/>
  <c r="AX221" i="97" s="1"/>
  <c r="AX219" i="97"/>
  <c r="E309" i="97"/>
  <c r="I488" i="6"/>
  <c r="E311" i="97" s="1"/>
  <c r="L282" i="97"/>
  <c r="P461" i="6"/>
  <c r="L284" i="97" s="1"/>
  <c r="BC327" i="97"/>
  <c r="BG506" i="6"/>
  <c r="BC329" i="97" s="1"/>
  <c r="BE461" i="6"/>
  <c r="BA284" i="97" s="1"/>
  <c r="BA282" i="97"/>
  <c r="AT398" i="6"/>
  <c r="AP221" i="97"/>
  <c r="AP219" i="97"/>
  <c r="Z345" i="97"/>
  <c r="AD524" i="6"/>
  <c r="Z347" i="97" s="1"/>
  <c r="AH221" i="97"/>
  <c r="AH219" i="97"/>
  <c r="AK219" i="97"/>
  <c r="AO398" i="6"/>
  <c r="AK221" i="97" s="1"/>
  <c r="W488" i="6"/>
  <c r="S311" i="97" s="1"/>
  <c r="S309" i="97"/>
  <c r="D282" i="97"/>
  <c r="H461" i="6"/>
  <c r="D284" i="97" s="1"/>
  <c r="G158" i="91"/>
  <c r="G33" i="92"/>
  <c r="BA352" i="97"/>
  <c r="AJ352" i="97"/>
  <c r="AP371" i="97"/>
  <c r="G29" i="97"/>
  <c r="AQ165" i="59"/>
  <c r="G506" i="6"/>
  <c r="C329" i="97"/>
  <c r="C327" i="97"/>
  <c r="G529" i="6"/>
  <c r="BJ327" i="97"/>
  <c r="BN506" i="6"/>
  <c r="BJ329" i="97"/>
  <c r="BN529" i="6"/>
  <c r="BJ352" i="97" s="1"/>
  <c r="BI452" i="6"/>
  <c r="BE275" i="97"/>
  <c r="BE273" i="97"/>
  <c r="I327" i="97"/>
  <c r="M506" i="6"/>
  <c r="I329" i="97" s="1"/>
  <c r="AO273" i="97"/>
  <c r="AS452" i="6"/>
  <c r="AO275" i="97"/>
  <c r="AX273" i="97"/>
  <c r="BB452" i="6"/>
  <c r="AX275" i="97" s="1"/>
  <c r="AU329" i="97"/>
  <c r="AU327" i="97"/>
  <c r="J161" i="59"/>
  <c r="G3" i="59"/>
  <c r="AQ560" i="6"/>
  <c r="AO327" i="97"/>
  <c r="AO329" i="97"/>
  <c r="AN273" i="97"/>
  <c r="L452" i="6"/>
  <c r="H275" i="97" s="1"/>
  <c r="H273" i="97"/>
  <c r="AI327" i="97"/>
  <c r="AM506" i="6"/>
  <c r="AI329" i="97" s="1"/>
  <c r="AH273" i="97"/>
  <c r="AL452" i="6"/>
  <c r="AH275" i="97" s="1"/>
  <c r="L327" i="97"/>
  <c r="L329" i="97"/>
  <c r="P529" i="6"/>
  <c r="L352" i="97" s="1"/>
  <c r="BA452" i="6"/>
  <c r="AW275" i="97"/>
  <c r="AW273" i="97"/>
  <c r="AP327" i="97"/>
  <c r="AT506" i="6"/>
  <c r="AP329" i="97" s="1"/>
  <c r="BE506" i="6"/>
  <c r="BA329" i="97"/>
  <c r="BA327" i="97"/>
  <c r="AN452" i="6"/>
  <c r="AJ275" i="97"/>
  <c r="BK273" i="97"/>
  <c r="BO452" i="6"/>
  <c r="BK275" i="97"/>
  <c r="AV151" i="59"/>
  <c r="AI285" i="6"/>
  <c r="AC284" i="6"/>
  <c r="AS273" i="97"/>
  <c r="AW452" i="6"/>
  <c r="AS275" i="97" s="1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 s="1"/>
  <c r="H506" i="6"/>
  <c r="D329" i="97"/>
  <c r="D327" i="97"/>
  <c r="S275" i="97"/>
  <c r="S273" i="97"/>
  <c r="O327" i="97"/>
  <c r="S506" i="6"/>
  <c r="O329" i="97" s="1"/>
  <c r="BM452" i="6"/>
  <c r="BI275" i="97" s="1"/>
  <c r="BI273" i="97"/>
  <c r="AR273" i="97"/>
  <c r="AV452" i="6"/>
  <c r="AR275" i="97"/>
  <c r="AY285" i="6"/>
  <c r="AX327" i="97"/>
  <c r="BB506" i="6"/>
  <c r="AX329" i="97"/>
  <c r="T273" i="97"/>
  <c r="T275" i="97"/>
  <c r="AA506" i="6"/>
  <c r="W329" i="97" s="1"/>
  <c r="BH327" i="97"/>
  <c r="BL506" i="6"/>
  <c r="BH329" i="97" s="1"/>
  <c r="Z452" i="6"/>
  <c r="V275" i="97"/>
  <c r="V273" i="97"/>
  <c r="AW506" i="6"/>
  <c r="AS329" i="97"/>
  <c r="AS327" i="97"/>
  <c r="BB273" i="97"/>
  <c r="BF452" i="6"/>
  <c r="BB275" i="97" s="1"/>
  <c r="U506" i="6"/>
  <c r="Q329" i="97" s="1"/>
  <c r="Q327" i="97"/>
  <c r="BJ293" i="6"/>
  <c r="O158" i="91"/>
  <c r="O33" i="92" s="1"/>
  <c r="BE452" i="6"/>
  <c r="BA275" i="97"/>
  <c r="BA273" i="97"/>
  <c r="AP452" i="6"/>
  <c r="AL275" i="97" s="1"/>
  <c r="AL273" i="97"/>
  <c r="AM529" i="6"/>
  <c r="AI352" i="97" s="1"/>
  <c r="F327" i="97"/>
  <c r="J506" i="6"/>
  <c r="F329" i="97"/>
  <c r="AZ327" i="97"/>
  <c r="BD506" i="6"/>
  <c r="AZ329" i="97" s="1"/>
  <c r="BJ452" i="6"/>
  <c r="BF275" i="97" s="1"/>
  <c r="BF273" i="97"/>
  <c r="K506" i="6"/>
  <c r="G329" i="97" s="1"/>
  <c r="G327" i="97"/>
  <c r="BH452" i="6"/>
  <c r="BD275" i="97" s="1"/>
  <c r="BD273" i="97"/>
  <c r="AC506" i="6"/>
  <c r="Y329" i="97" s="1"/>
  <c r="Y327" i="97"/>
  <c r="AY286" i="6"/>
  <c r="K529" i="6"/>
  <c r="AY288" i="6"/>
  <c r="Z151" i="59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 s="1"/>
  <c r="BO506" i="6"/>
  <c r="BK329" i="97" s="1"/>
  <c r="BK327" i="97"/>
  <c r="AI452" i="6"/>
  <c r="AE275" i="97" s="1"/>
  <c r="BG33" i="92"/>
  <c r="AQ285" i="6"/>
  <c r="AX158" i="91"/>
  <c r="AX33" i="92" s="1"/>
  <c r="AI284" i="6"/>
  <c r="AC161" i="59"/>
  <c r="AQ284" i="6"/>
  <c r="AQ288" i="6"/>
  <c r="S151" i="59"/>
  <c r="V284" i="6"/>
  <c r="V288" i="6"/>
  <c r="V286" i="6"/>
  <c r="V279" i="6"/>
  <c r="AG293" i="6"/>
  <c r="AG295" i="6"/>
  <c r="V285" i="6"/>
  <c r="AK275" i="6"/>
  <c r="AQ286" i="6"/>
  <c r="AX293" i="6"/>
  <c r="AX295" i="6"/>
  <c r="AM288" i="6"/>
  <c r="AM279" i="6"/>
  <c r="AM285" i="6"/>
  <c r="AJ151" i="59"/>
  <c r="AM284" i="6"/>
  <c r="AM286" i="6"/>
  <c r="F158" i="91"/>
  <c r="F33" i="92" s="1"/>
  <c r="BI9" i="36"/>
  <c r="Q352" i="97"/>
  <c r="G352" i="97"/>
  <c r="BC352" i="97"/>
  <c r="BL293" i="6"/>
  <c r="BL295" i="6" s="1"/>
  <c r="BA284" i="6"/>
  <c r="BA279" i="6"/>
  <c r="BA288" i="6"/>
  <c r="BM285" i="6"/>
  <c r="BM289" i="6" s="1"/>
  <c r="BM279" i="6"/>
  <c r="BM284" i="6"/>
  <c r="BM286" i="6"/>
  <c r="BM288" i="6"/>
  <c r="BJ151" i="59"/>
  <c r="BE279" i="6"/>
  <c r="BE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 s="1"/>
  <c r="O289" i="6"/>
  <c r="BI284" i="6"/>
  <c r="BI286" i="6"/>
  <c r="BI285" i="6"/>
  <c r="BF151" i="59"/>
  <c r="BI288" i="6"/>
  <c r="BI289" i="6" s="1"/>
  <c r="M279" i="6"/>
  <c r="M286" i="6"/>
  <c r="X293" i="6"/>
  <c r="M285" i="6"/>
  <c r="J151" i="59"/>
  <c r="M284" i="6"/>
  <c r="M288" i="6"/>
  <c r="M289" i="6" s="1"/>
  <c r="M297" i="6" s="1"/>
  <c r="T151" i="59"/>
  <c r="W285" i="6"/>
  <c r="W284" i="6"/>
  <c r="W286" i="6"/>
  <c r="W288" i="6"/>
  <c r="AH293" i="6"/>
  <c r="AJ285" i="6"/>
  <c r="P289" i="6"/>
  <c r="BO286" i="6"/>
  <c r="BL151" i="59"/>
  <c r="BO288" i="6"/>
  <c r="BO285" i="6"/>
  <c r="BO284" i="6"/>
  <c r="BO289" i="6" s="1"/>
  <c r="Z295" i="6"/>
  <c r="AF295" i="6"/>
  <c r="D151" i="59"/>
  <c r="G279" i="6"/>
  <c r="BJ295" i="6"/>
  <c r="AY289" i="6"/>
  <c r="AY293" i="6"/>
  <c r="AY295" i="6" s="1"/>
  <c r="AY297" i="6" s="1"/>
  <c r="AK151" i="59"/>
  <c r="AN285" i="6"/>
  <c r="AN288" i="6"/>
  <c r="P352" i="97"/>
  <c r="AL6" i="71"/>
  <c r="G5" i="59"/>
  <c r="AL8" i="12"/>
  <c r="G531" i="6"/>
  <c r="C352" i="97"/>
  <c r="C26" i="97"/>
  <c r="V289" i="6"/>
  <c r="AV293" i="6"/>
  <c r="AV295" i="6"/>
  <c r="AK286" i="6"/>
  <c r="AK285" i="6"/>
  <c r="AK288" i="6"/>
  <c r="AK284" i="6"/>
  <c r="AH151" i="59"/>
  <c r="AL295" i="6"/>
  <c r="AZ295" i="6"/>
  <c r="AH295" i="6"/>
  <c r="X295" i="6"/>
  <c r="W289" i="6"/>
  <c r="G544" i="6"/>
  <c r="C367" i="97" s="1"/>
  <c r="C354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 s="1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C9" i="47" s="1"/>
  <c r="D9" i="47" s="1"/>
  <c r="Q333" i="6"/>
  <c r="G96" i="68"/>
  <c r="AY36" i="92"/>
  <c r="D47" i="59"/>
  <c r="C57" i="116" s="1"/>
  <c r="I19" i="29"/>
  <c r="I37" i="29" s="1"/>
  <c r="I38" i="29" s="1"/>
  <c r="K8" i="30" s="1"/>
  <c r="H19" i="29"/>
  <c r="H37" i="29"/>
  <c r="H38" i="29" s="1"/>
  <c r="J8" i="30" s="1"/>
  <c r="J9" i="30" s="1"/>
  <c r="J40" i="30" s="1"/>
  <c r="BD158" i="91"/>
  <c r="AE158" i="91"/>
  <c r="C139" i="91"/>
  <c r="C158" i="91"/>
  <c r="C18" i="91" s="1"/>
  <c r="AE172" i="59"/>
  <c r="AC8" i="36"/>
  <c r="F16" i="91"/>
  <c r="BA208" i="6"/>
  <c r="AO16" i="92"/>
  <c r="G16" i="91"/>
  <c r="BF28" i="29"/>
  <c r="BF46" i="29" s="1"/>
  <c r="BF47" i="29" s="1"/>
  <c r="BH7" i="30" s="1"/>
  <c r="BG28" i="29"/>
  <c r="BG46" i="29" s="1"/>
  <c r="BG47" i="29" s="1"/>
  <c r="BI7" i="30" s="1"/>
  <c r="BF41" i="29"/>
  <c r="BF43" i="29" s="1"/>
  <c r="BH6" i="28" s="1"/>
  <c r="AK208" i="6"/>
  <c r="X16" i="92"/>
  <c r="X18" i="92"/>
  <c r="X27" i="92" s="1"/>
  <c r="B6" i="10"/>
  <c r="B22" i="10" s="1"/>
  <c r="B50" i="10"/>
  <c r="B8" i="10" s="1"/>
  <c r="G176" i="6"/>
  <c r="G208" i="6"/>
  <c r="H93" i="68"/>
  <c r="J323" i="6" s="1"/>
  <c r="H94" i="68"/>
  <c r="G21" i="91"/>
  <c r="AB93" i="68"/>
  <c r="AB94" i="68"/>
  <c r="AD332" i="6" s="1"/>
  <c r="Z94" i="68"/>
  <c r="AB332" i="6" s="1"/>
  <c r="Z93" i="68"/>
  <c r="H13" i="91"/>
  <c r="BK16" i="92"/>
  <c r="BL94" i="68"/>
  <c r="BN332" i="6" s="1"/>
  <c r="BL93" i="68"/>
  <c r="BN323" i="6" s="1"/>
  <c r="F173" i="10"/>
  <c r="F20" i="10"/>
  <c r="AW18" i="92"/>
  <c r="AW27" i="92" s="1"/>
  <c r="AO94" i="68"/>
  <c r="AQ332" i="6" s="1"/>
  <c r="AO93" i="68"/>
  <c r="AQ323" i="6" s="1"/>
  <c r="AQ324" i="6" s="1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J14" i="68"/>
  <c r="AB9" i="29"/>
  <c r="AZ27" i="29"/>
  <c r="AZ28" i="29" s="1"/>
  <c r="AZ46" i="29" s="1"/>
  <c r="AZ47" i="29" s="1"/>
  <c r="BB7" i="30" s="1"/>
  <c r="BJ163" i="6"/>
  <c r="BJ165" i="6"/>
  <c r="BJ208" i="6" s="1"/>
  <c r="BJ561" i="6" s="1"/>
  <c r="BE9" i="12" s="1"/>
  <c r="L163" i="6"/>
  <c r="L165" i="6" s="1"/>
  <c r="L208" i="6" s="1"/>
  <c r="AF163" i="6"/>
  <c r="AF165" i="6" s="1"/>
  <c r="AF208" i="6" s="1"/>
  <c r="AX163" i="6"/>
  <c r="AX165" i="6" s="1"/>
  <c r="AD163" i="6"/>
  <c r="AD165" i="6"/>
  <c r="AR163" i="6"/>
  <c r="AR165" i="6"/>
  <c r="AR208" i="6" s="1"/>
  <c r="AV163" i="6"/>
  <c r="AV165" i="6" s="1"/>
  <c r="AV208" i="6" s="1"/>
  <c r="BN163" i="6"/>
  <c r="BN165" i="6" s="1"/>
  <c r="BN208" i="6" s="1"/>
  <c r="H163" i="6"/>
  <c r="H165" i="6"/>
  <c r="H208" i="6" s="1"/>
  <c r="BB163" i="6"/>
  <c r="BB165" i="6"/>
  <c r="BB208" i="6" s="1"/>
  <c r="AM27" i="29"/>
  <c r="Q18" i="29"/>
  <c r="R19" i="29" s="1"/>
  <c r="R37" i="29" s="1"/>
  <c r="R38" i="29" s="1"/>
  <c r="T8" i="30" s="1"/>
  <c r="BH9" i="29"/>
  <c r="BH33" i="29" s="1"/>
  <c r="I18" i="68"/>
  <c r="F16" i="68"/>
  <c r="G16" i="68"/>
  <c r="I67" i="68"/>
  <c r="H33" i="68"/>
  <c r="H35" i="68" s="1"/>
  <c r="G34" i="68"/>
  <c r="G35" i="68" s="1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AD208" i="6"/>
  <c r="AD561" i="6" s="1"/>
  <c r="Y9" i="12" s="1"/>
  <c r="F20" i="68"/>
  <c r="BD33" i="92"/>
  <c r="G20" i="68"/>
  <c r="D12" i="33"/>
  <c r="AX208" i="6"/>
  <c r="I20" i="68"/>
  <c r="AB33" i="29"/>
  <c r="C33" i="92"/>
  <c r="AM41" i="29"/>
  <c r="AM43" i="29" s="1"/>
  <c r="AO6" i="28" s="1"/>
  <c r="AM28" i="29"/>
  <c r="AM46" i="29" s="1"/>
  <c r="AM47" i="29" s="1"/>
  <c r="AO7" i="30" s="1"/>
  <c r="G210" i="6"/>
  <c r="C10" i="67"/>
  <c r="C39" i="64"/>
  <c r="C9" i="64" s="1"/>
  <c r="C124" i="116" s="1"/>
  <c r="AS27" i="50"/>
  <c r="AO27" i="50"/>
  <c r="AW27" i="50"/>
  <c r="AR27" i="50"/>
  <c r="AY27" i="50"/>
  <c r="AX27" i="50"/>
  <c r="AV27" i="50"/>
  <c r="AP27" i="50"/>
  <c r="AT27" i="50"/>
  <c r="AU27" i="50"/>
  <c r="AQ27" i="50"/>
  <c r="D150" i="59"/>
  <c r="G214" i="6"/>
  <c r="G221" i="6"/>
  <c r="G223" i="6"/>
  <c r="G219" i="6"/>
  <c r="G220" i="6"/>
  <c r="G224" i="6"/>
  <c r="C17" i="48"/>
  <c r="E114" i="59" s="1"/>
  <c r="E27" i="29" l="1"/>
  <c r="E41" i="29" s="1"/>
  <c r="E43" i="29" s="1"/>
  <c r="G6" i="28" s="1"/>
  <c r="F172" i="59" s="1"/>
  <c r="I155" i="6"/>
  <c r="F27" i="29"/>
  <c r="E18" i="29"/>
  <c r="E10" i="29"/>
  <c r="E32" i="29" s="1"/>
  <c r="E34" i="29" s="1"/>
  <c r="G12" i="28" s="1"/>
  <c r="BI8" i="36"/>
  <c r="BK172" i="59"/>
  <c r="S172" i="59"/>
  <c r="Q8" i="36"/>
  <c r="AI10" i="29"/>
  <c r="AI32" i="29" s="1"/>
  <c r="AI34" i="29" s="1"/>
  <c r="AK12" i="28" s="1"/>
  <c r="AJ177" i="59" s="1"/>
  <c r="AH33" i="29"/>
  <c r="BK33" i="29"/>
  <c r="BK10" i="29"/>
  <c r="BK32" i="29" s="1"/>
  <c r="BI10" i="29"/>
  <c r="BI32" i="29" s="1"/>
  <c r="BI34" i="29" s="1"/>
  <c r="BK12" i="28" s="1"/>
  <c r="BK13" i="28" s="1"/>
  <c r="BH9" i="36" s="1"/>
  <c r="BF172" i="59"/>
  <c r="BI162" i="91"/>
  <c r="BI36" i="92" s="1"/>
  <c r="AJ155" i="6"/>
  <c r="H20" i="12"/>
  <c r="AB162" i="91"/>
  <c r="AB36" i="92" s="1"/>
  <c r="W360" i="6"/>
  <c r="AR155" i="6"/>
  <c r="BI152" i="6"/>
  <c r="BF154" i="6"/>
  <c r="S360" i="6"/>
  <c r="P159" i="59" s="1"/>
  <c r="S19" i="29"/>
  <c r="S37" i="29" s="1"/>
  <c r="S38" i="29" s="1"/>
  <c r="U8" i="30" s="1"/>
  <c r="AX360" i="6"/>
  <c r="AA152" i="6"/>
  <c r="X19" i="29"/>
  <c r="X37" i="29" s="1"/>
  <c r="X38" i="29" s="1"/>
  <c r="Z8" i="30" s="1"/>
  <c r="O152" i="6"/>
  <c r="BG360" i="6"/>
  <c r="BD159" i="59" s="1"/>
  <c r="BF162" i="91"/>
  <c r="BF36" i="92" s="1"/>
  <c r="Q34" i="29"/>
  <c r="S12" i="28" s="1"/>
  <c r="AJ16" i="71"/>
  <c r="AJ29" i="71" s="1"/>
  <c r="T9" i="30"/>
  <c r="T40" i="30" s="1"/>
  <c r="Q24" i="36" s="1"/>
  <c r="AP162" i="91"/>
  <c r="AP36" i="92" s="1"/>
  <c r="Q360" i="6"/>
  <c r="N159" i="59" s="1"/>
  <c r="AL18" i="92"/>
  <c r="AL27" i="92" s="1"/>
  <c r="BL153" i="6"/>
  <c r="AG172" i="59"/>
  <c r="AE8" i="36"/>
  <c r="AD19" i="29"/>
  <c r="AD37" i="29" s="1"/>
  <c r="AD38" i="29" s="1"/>
  <c r="AF8" i="30" s="1"/>
  <c r="AE19" i="29"/>
  <c r="AE37" i="29" s="1"/>
  <c r="AE38" i="29" s="1"/>
  <c r="AG8" i="30" s="1"/>
  <c r="AD8" i="12"/>
  <c r="AD6" i="71"/>
  <c r="BI41" i="29"/>
  <c r="BI43" i="29" s="1"/>
  <c r="BK6" i="28" s="1"/>
  <c r="BJ28" i="29"/>
  <c r="BJ46" i="29" s="1"/>
  <c r="BJ47" i="29" s="1"/>
  <c r="BL7" i="30" s="1"/>
  <c r="AE41" i="29"/>
  <c r="AE43" i="29" s="1"/>
  <c r="AG6" i="28" s="1"/>
  <c r="AE28" i="29"/>
  <c r="AE46" i="29" s="1"/>
  <c r="AE47" i="29" s="1"/>
  <c r="AG7" i="30" s="1"/>
  <c r="J41" i="29"/>
  <c r="J43" i="29" s="1"/>
  <c r="L6" i="28" s="1"/>
  <c r="J28" i="29"/>
  <c r="J46" i="29" s="1"/>
  <c r="J47" i="29" s="1"/>
  <c r="L7" i="30" s="1"/>
  <c r="L9" i="30" s="1"/>
  <c r="L40" i="30" s="1"/>
  <c r="I28" i="29"/>
  <c r="I46" i="29" s="1"/>
  <c r="I47" i="29" s="1"/>
  <c r="K7" i="30" s="1"/>
  <c r="I41" i="29"/>
  <c r="I43" i="29" s="1"/>
  <c r="K6" i="28" s="1"/>
  <c r="AZ33" i="29"/>
  <c r="AT6" i="71"/>
  <c r="AT8" i="12"/>
  <c r="AX8" i="36"/>
  <c r="AZ172" i="59"/>
  <c r="AX564" i="6"/>
  <c r="AU159" i="59"/>
  <c r="AU161" i="59" s="1"/>
  <c r="AA6" i="71"/>
  <c r="AA8" i="12"/>
  <c r="AY6" i="71"/>
  <c r="AY8" i="12"/>
  <c r="AO19" i="29"/>
  <c r="AO37" i="29" s="1"/>
  <c r="AO38" i="29" s="1"/>
  <c r="AQ8" i="30" s="1"/>
  <c r="AP19" i="29"/>
  <c r="AP37" i="29" s="1"/>
  <c r="AP38" i="29" s="1"/>
  <c r="AR8" i="30" s="1"/>
  <c r="AA33" i="29"/>
  <c r="AA10" i="29"/>
  <c r="AA32" i="29" s="1"/>
  <c r="AA34" i="29" s="1"/>
  <c r="AC12" i="28" s="1"/>
  <c r="AC13" i="28" s="1"/>
  <c r="AK28" i="29"/>
  <c r="AK46" i="29" s="1"/>
  <c r="AK47" i="29" s="1"/>
  <c r="AM7" i="30" s="1"/>
  <c r="AM9" i="30" s="1"/>
  <c r="AM40" i="30" s="1"/>
  <c r="AK48" i="64" s="1"/>
  <c r="AK50" i="64" s="1"/>
  <c r="AG28" i="29"/>
  <c r="AG46" i="29" s="1"/>
  <c r="AG47" i="29" s="1"/>
  <c r="AI7" i="30" s="1"/>
  <c r="AG41" i="29"/>
  <c r="AG43" i="29" s="1"/>
  <c r="AI6" i="28" s="1"/>
  <c r="U41" i="29"/>
  <c r="U43" i="29" s="1"/>
  <c r="W6" i="28" s="1"/>
  <c r="U28" i="29"/>
  <c r="U46" i="29" s="1"/>
  <c r="U47" i="29" s="1"/>
  <c r="W7" i="30" s="1"/>
  <c r="R177" i="59"/>
  <c r="S13" i="28"/>
  <c r="M172" i="59"/>
  <c r="K8" i="36"/>
  <c r="AO18" i="92"/>
  <c r="AO27" i="92" s="1"/>
  <c r="AZ41" i="29"/>
  <c r="AZ43" i="29" s="1"/>
  <c r="BB6" i="28" s="1"/>
  <c r="AY8" i="36" s="1"/>
  <c r="AN28" i="29"/>
  <c r="AN46" i="29" s="1"/>
  <c r="AN47" i="29" s="1"/>
  <c r="AP7" i="30" s="1"/>
  <c r="H15" i="91"/>
  <c r="Z564" i="6"/>
  <c r="H5" i="59"/>
  <c r="AV564" i="6"/>
  <c r="N152" i="6"/>
  <c r="BH559" i="6"/>
  <c r="BH560" i="6" s="1"/>
  <c r="L16" i="71"/>
  <c r="L29" i="71" s="1"/>
  <c r="BG14" i="71"/>
  <c r="BI104" i="60"/>
  <c r="AK155" i="6"/>
  <c r="AT120" i="91"/>
  <c r="AT162" i="91" s="1"/>
  <c r="AT36" i="92" s="1"/>
  <c r="W16" i="71"/>
  <c r="W29" i="71" s="1"/>
  <c r="BC14" i="71"/>
  <c r="O120" i="91"/>
  <c r="O162" i="91" s="1"/>
  <c r="O36" i="92" s="1"/>
  <c r="M14" i="71"/>
  <c r="AB14" i="71"/>
  <c r="BA153" i="6"/>
  <c r="BK18" i="29"/>
  <c r="AK9" i="29"/>
  <c r="AD9" i="29"/>
  <c r="AB16" i="71"/>
  <c r="AB29" i="71" s="1"/>
  <c r="AM8" i="12"/>
  <c r="N559" i="6"/>
  <c r="N560" i="6" s="1"/>
  <c r="I8" i="12" s="1"/>
  <c r="G15" i="10"/>
  <c r="G23" i="10" s="1"/>
  <c r="AJ152" i="6"/>
  <c r="BG16" i="71"/>
  <c r="BG29" i="71" s="1"/>
  <c r="BC104" i="60"/>
  <c r="V162" i="91"/>
  <c r="V36" i="92" s="1"/>
  <c r="AD104" i="60"/>
  <c r="U10" i="29"/>
  <c r="U32" i="29" s="1"/>
  <c r="AE153" i="6"/>
  <c r="AW18" i="29"/>
  <c r="L18" i="29"/>
  <c r="AY9" i="29"/>
  <c r="AY10" i="29" s="1"/>
  <c r="AY32" i="29" s="1"/>
  <c r="N9" i="29"/>
  <c r="N33" i="29" s="1"/>
  <c r="E102" i="10"/>
  <c r="E16" i="10" s="1"/>
  <c r="BA16" i="71"/>
  <c r="BA29" i="71" s="1"/>
  <c r="AO10" i="29"/>
  <c r="AO32" i="29" s="1"/>
  <c r="BC120" i="91"/>
  <c r="BC162" i="91" s="1"/>
  <c r="BC36" i="92" s="1"/>
  <c r="AI152" i="6"/>
  <c r="AS20" i="12"/>
  <c r="AH20" i="12"/>
  <c r="P162" i="91"/>
  <c r="P36" i="92" s="1"/>
  <c r="BM153" i="6"/>
  <c r="AQ18" i="92"/>
  <c r="AQ27" i="92" s="1"/>
  <c r="X27" i="29"/>
  <c r="AX9" i="29"/>
  <c r="AX33" i="29" s="1"/>
  <c r="BG18" i="92"/>
  <c r="BG27" i="92" s="1"/>
  <c r="AS161" i="59"/>
  <c r="AJ10" i="29"/>
  <c r="AJ32" i="29" s="1"/>
  <c r="AJ34" i="29" s="1"/>
  <c r="AL12" i="28" s="1"/>
  <c r="BC16" i="71"/>
  <c r="BC29" i="71" s="1"/>
  <c r="BA154" i="6"/>
  <c r="BB154" i="6"/>
  <c r="O27" i="29"/>
  <c r="B5" i="9"/>
  <c r="P10" i="29"/>
  <c r="P32" i="29" s="1"/>
  <c r="P33" i="29"/>
  <c r="AI8" i="12"/>
  <c r="S120" i="91"/>
  <c r="AM162" i="91"/>
  <c r="AM36" i="92" s="1"/>
  <c r="L162" i="91"/>
  <c r="L36" i="92" s="1"/>
  <c r="M18" i="12"/>
  <c r="M20" i="12" s="1"/>
  <c r="R162" i="91"/>
  <c r="R36" i="92" s="1"/>
  <c r="AI360" i="6"/>
  <c r="AX27" i="29"/>
  <c r="K9" i="29"/>
  <c r="K33" i="29" s="1"/>
  <c r="BK27" i="29"/>
  <c r="AX6" i="71"/>
  <c r="P20" i="12"/>
  <c r="AY20" i="12"/>
  <c r="BH152" i="6"/>
  <c r="T564" i="6"/>
  <c r="AQ20" i="12"/>
  <c r="BC18" i="12"/>
  <c r="V18" i="12"/>
  <c r="Y8" i="36"/>
  <c r="C102" i="10"/>
  <c r="C16" i="10" s="1"/>
  <c r="C24" i="10" s="1"/>
  <c r="AJ162" i="91"/>
  <c r="AJ36" i="92" s="1"/>
  <c r="AV162" i="91"/>
  <c r="AV36" i="92" s="1"/>
  <c r="AC27" i="29"/>
  <c r="AD28" i="29" s="1"/>
  <c r="AD46" i="29" s="1"/>
  <c r="AD47" i="29" s="1"/>
  <c r="AF7" i="30" s="1"/>
  <c r="M27" i="29"/>
  <c r="N28" i="29" s="1"/>
  <c r="N46" i="29" s="1"/>
  <c r="N47" i="29" s="1"/>
  <c r="P7" i="30" s="1"/>
  <c r="BG18" i="29"/>
  <c r="BH19" i="29" s="1"/>
  <c r="BH37" i="29" s="1"/>
  <c r="BH38" i="29" s="1"/>
  <c r="BJ8" i="30" s="1"/>
  <c r="AF18" i="29"/>
  <c r="AF19" i="29" s="1"/>
  <c r="AF37" i="29" s="1"/>
  <c r="AF38" i="29" s="1"/>
  <c r="AH8" i="30" s="1"/>
  <c r="P18" i="29"/>
  <c r="P19" i="29" s="1"/>
  <c r="P37" i="29" s="1"/>
  <c r="P38" i="29" s="1"/>
  <c r="R8" i="30" s="1"/>
  <c r="R9" i="29"/>
  <c r="N145" i="6"/>
  <c r="N153" i="6" s="1"/>
  <c r="BD41" i="29"/>
  <c r="BD43" i="29" s="1"/>
  <c r="BF6" i="28" s="1"/>
  <c r="AC10" i="29"/>
  <c r="AC32" i="29" s="1"/>
  <c r="AC34" i="29" s="1"/>
  <c r="AE12" i="28" s="1"/>
  <c r="BK18" i="92"/>
  <c r="BK27" i="92" s="1"/>
  <c r="BC159" i="59"/>
  <c r="AT16" i="71"/>
  <c r="AT29" i="71" s="1"/>
  <c r="BJ18" i="92"/>
  <c r="BJ27" i="92" s="1"/>
  <c r="N564" i="6"/>
  <c r="BH20" i="12"/>
  <c r="X104" i="60"/>
  <c r="AS10" i="29"/>
  <c r="AS32" i="29" s="1"/>
  <c r="AS34" i="29" s="1"/>
  <c r="AU12" i="28" s="1"/>
  <c r="AH16" i="71"/>
  <c r="AH29" i="71" s="1"/>
  <c r="AF162" i="91"/>
  <c r="AF36" i="92" s="1"/>
  <c r="AQ155" i="6"/>
  <c r="AZ18" i="29"/>
  <c r="AZ19" i="29" s="1"/>
  <c r="AZ37" i="29" s="1"/>
  <c r="AZ38" i="29" s="1"/>
  <c r="BB8" i="30" s="1"/>
  <c r="BB9" i="30" s="1"/>
  <c r="BB40" i="30" s="1"/>
  <c r="BB9" i="29"/>
  <c r="BB10" i="29" s="1"/>
  <c r="BB32" i="29" s="1"/>
  <c r="AT9" i="29"/>
  <c r="I77" i="6"/>
  <c r="I146" i="6"/>
  <c r="J154" i="6" s="1"/>
  <c r="E111" i="91"/>
  <c r="E17" i="92" s="1"/>
  <c r="E18" i="92" s="1"/>
  <c r="E27" i="92" s="1"/>
  <c r="BP76" i="6"/>
  <c r="BM111" i="91" s="1"/>
  <c r="J155" i="6"/>
  <c r="I144" i="6"/>
  <c r="F19" i="29"/>
  <c r="F37" i="29" s="1"/>
  <c r="F38" i="29" s="1"/>
  <c r="H8" i="30" s="1"/>
  <c r="J153" i="6"/>
  <c r="G13" i="28"/>
  <c r="F177" i="59"/>
  <c r="H154" i="6"/>
  <c r="D33" i="29"/>
  <c r="E20" i="12"/>
  <c r="D8" i="36"/>
  <c r="H152" i="6"/>
  <c r="E28" i="29"/>
  <c r="E46" i="29" s="1"/>
  <c r="E47" i="29" s="1"/>
  <c r="G7" i="30" s="1"/>
  <c r="K152" i="6"/>
  <c r="E14" i="71"/>
  <c r="E16" i="71" s="1"/>
  <c r="E29" i="71" s="1"/>
  <c r="H77" i="6"/>
  <c r="D16" i="29"/>
  <c r="D18" i="29" s="1"/>
  <c r="E19" i="29" s="1"/>
  <c r="E37" i="29" s="1"/>
  <c r="E38" i="29" s="1"/>
  <c r="G8" i="30" s="1"/>
  <c r="G104" i="60"/>
  <c r="E103" i="60"/>
  <c r="D111" i="91"/>
  <c r="G19" i="29"/>
  <c r="G37" i="29" s="1"/>
  <c r="G38" i="29" s="1"/>
  <c r="I8" i="30" s="1"/>
  <c r="X41" i="29"/>
  <c r="X43" i="29" s="1"/>
  <c r="Z6" i="28" s="1"/>
  <c r="X28" i="29"/>
  <c r="X46" i="29" s="1"/>
  <c r="X47" i="29" s="1"/>
  <c r="Z7" i="30" s="1"/>
  <c r="AA158" i="59"/>
  <c r="AA161" i="59" s="1"/>
  <c r="AD564" i="6"/>
  <c r="R8" i="12"/>
  <c r="R6" i="71"/>
  <c r="Z145" i="6"/>
  <c r="AD155" i="6"/>
  <c r="AC49" i="6"/>
  <c r="X13" i="71" s="1"/>
  <c r="X16" i="71" s="1"/>
  <c r="X29" i="71" s="1"/>
  <c r="AC144" i="6"/>
  <c r="Y27" i="29"/>
  <c r="Y152" i="6"/>
  <c r="AB147" i="6"/>
  <c r="AB155" i="6" s="1"/>
  <c r="V8" i="36"/>
  <c r="W152" i="6"/>
  <c r="X152" i="6"/>
  <c r="Y19" i="29"/>
  <c r="Y37" i="29" s="1"/>
  <c r="Y38" i="29" s="1"/>
  <c r="AA8" i="30" s="1"/>
  <c r="T158" i="59"/>
  <c r="BJ158" i="59"/>
  <c r="BM564" i="6"/>
  <c r="AL13" i="71"/>
  <c r="AN60" i="60"/>
  <c r="D34" i="9"/>
  <c r="AL17" i="12"/>
  <c r="AL20" i="12" s="1"/>
  <c r="AO172" i="59"/>
  <c r="AM8" i="36"/>
  <c r="AX17" i="12"/>
  <c r="AX20" i="12" s="1"/>
  <c r="AX13" i="71"/>
  <c r="E34" i="9"/>
  <c r="AZ60" i="60"/>
  <c r="BJ15" i="29"/>
  <c r="BJ18" i="29" s="1"/>
  <c r="BN146" i="6"/>
  <c r="T15" i="29"/>
  <c r="T18" i="29" s="1"/>
  <c r="X146" i="6"/>
  <c r="AQ6" i="29"/>
  <c r="AQ9" i="29" s="1"/>
  <c r="AR10" i="29" s="1"/>
  <c r="AR32" i="29" s="1"/>
  <c r="AU145" i="6"/>
  <c r="AW144" i="6"/>
  <c r="AW49" i="6"/>
  <c r="AT59" i="60"/>
  <c r="X10" i="29"/>
  <c r="X32" i="29" s="1"/>
  <c r="X34" i="29" s="1"/>
  <c r="Z12" i="28" s="1"/>
  <c r="W33" i="29"/>
  <c r="X17" i="12"/>
  <c r="X20" i="12" s="1"/>
  <c r="Z60" i="60"/>
  <c r="Z559" i="6"/>
  <c r="Z560" i="6" s="1"/>
  <c r="Z152" i="6"/>
  <c r="T147" i="6"/>
  <c r="U155" i="6" s="1"/>
  <c r="P24" i="29"/>
  <c r="P27" i="29" s="1"/>
  <c r="AA15" i="29"/>
  <c r="AA18" i="29" s="1"/>
  <c r="AE146" i="6"/>
  <c r="BA10" i="29"/>
  <c r="BA32" i="29" s="1"/>
  <c r="BA34" i="29" s="1"/>
  <c r="BC12" i="28" s="1"/>
  <c r="AI16" i="71"/>
  <c r="AI29" i="71" s="1"/>
  <c r="BE152" i="6"/>
  <c r="BF152" i="6"/>
  <c r="BE559" i="6"/>
  <c r="BE560" i="6" s="1"/>
  <c r="BE153" i="6"/>
  <c r="BD153" i="6"/>
  <c r="AR41" i="29"/>
  <c r="AR43" i="29" s="1"/>
  <c r="AT6" i="28" s="1"/>
  <c r="AS172" i="59" s="1"/>
  <c r="AR28" i="29"/>
  <c r="AR46" i="29" s="1"/>
  <c r="AR47" i="29" s="1"/>
  <c r="AT7" i="30" s="1"/>
  <c r="AS28" i="29"/>
  <c r="AS46" i="29" s="1"/>
  <c r="AS47" i="29" s="1"/>
  <c r="AU7" i="30" s="1"/>
  <c r="AO155" i="6"/>
  <c r="AN155" i="6"/>
  <c r="BA155" i="6"/>
  <c r="BB155" i="6"/>
  <c r="V24" i="29"/>
  <c r="V27" i="29" s="1"/>
  <c r="Z147" i="6"/>
  <c r="L6" i="29"/>
  <c r="L9" i="29" s="1"/>
  <c r="P145" i="6"/>
  <c r="Q153" i="6" s="1"/>
  <c r="BN49" i="6"/>
  <c r="BK59" i="60"/>
  <c r="Y564" i="6"/>
  <c r="V158" i="59"/>
  <c r="V161" i="59" s="1"/>
  <c r="BE33" i="29"/>
  <c r="BE10" i="29"/>
  <c r="BE32" i="29" s="1"/>
  <c r="AW172" i="59"/>
  <c r="AU8" i="36"/>
  <c r="AO24" i="29"/>
  <c r="AO27" i="29" s="1"/>
  <c r="AS147" i="6"/>
  <c r="AS155" i="6" s="1"/>
  <c r="AH24" i="29"/>
  <c r="AH27" i="29" s="1"/>
  <c r="AL147" i="6"/>
  <c r="AK146" i="6"/>
  <c r="AG15" i="29"/>
  <c r="W145" i="6"/>
  <c r="S6" i="29"/>
  <c r="S9" i="29" s="1"/>
  <c r="S10" i="29" s="1"/>
  <c r="S32" i="29" s="1"/>
  <c r="T49" i="6"/>
  <c r="Q59" i="60"/>
  <c r="T144" i="6"/>
  <c r="E11" i="10"/>
  <c r="E23" i="10" s="1"/>
  <c r="E72" i="10"/>
  <c r="E12" i="10" s="1"/>
  <c r="E24" i="10" s="1"/>
  <c r="AG155" i="6"/>
  <c r="AF155" i="6"/>
  <c r="P154" i="6"/>
  <c r="Q154" i="6"/>
  <c r="BH24" i="29"/>
  <c r="BL147" i="6"/>
  <c r="BA24" i="29"/>
  <c r="BA27" i="29" s="1"/>
  <c r="BE147" i="6"/>
  <c r="BE155" i="6" s="1"/>
  <c r="AT24" i="29"/>
  <c r="AT27" i="29" s="1"/>
  <c r="AX147" i="6"/>
  <c r="BG19" i="29"/>
  <c r="BG37" i="29" s="1"/>
  <c r="BG38" i="29" s="1"/>
  <c r="BI8" i="30" s="1"/>
  <c r="BI9" i="30" s="1"/>
  <c r="BI40" i="30" s="1"/>
  <c r="AT15" i="29"/>
  <c r="AT18" i="29" s="1"/>
  <c r="AT19" i="29" s="1"/>
  <c r="AT37" i="29" s="1"/>
  <c r="AT38" i="29" s="1"/>
  <c r="AV8" i="30" s="1"/>
  <c r="AX146" i="6"/>
  <c r="AX154" i="6" s="1"/>
  <c r="AM15" i="29"/>
  <c r="AM18" i="29" s="1"/>
  <c r="AN19" i="29" s="1"/>
  <c r="AN37" i="29" s="1"/>
  <c r="AN38" i="29" s="1"/>
  <c r="AP8" i="30" s="1"/>
  <c r="AQ146" i="6"/>
  <c r="BC6" i="29"/>
  <c r="BC9" i="29" s="1"/>
  <c r="BG145" i="6"/>
  <c r="BA172" i="59"/>
  <c r="AF28" i="29"/>
  <c r="AF46" i="29" s="1"/>
  <c r="AF47" i="29" s="1"/>
  <c r="AH7" i="30" s="1"/>
  <c r="BF10" i="29"/>
  <c r="BF32" i="29" s="1"/>
  <c r="BF34" i="29" s="1"/>
  <c r="BH12" i="28" s="1"/>
  <c r="AK41" i="29"/>
  <c r="AK43" i="29" s="1"/>
  <c r="AM6" i="28" s="1"/>
  <c r="AL28" i="29"/>
  <c r="AL46" i="29" s="1"/>
  <c r="AL47" i="29" s="1"/>
  <c r="AN7" i="30" s="1"/>
  <c r="AM33" i="29"/>
  <c r="AN10" i="29"/>
  <c r="AN32" i="29" s="1"/>
  <c r="AN34" i="29" s="1"/>
  <c r="AP12" i="28" s="1"/>
  <c r="P155" i="6"/>
  <c r="Y6" i="29"/>
  <c r="Y9" i="29" s="1"/>
  <c r="AC145" i="6"/>
  <c r="C33" i="9"/>
  <c r="C5" i="9" s="1"/>
  <c r="AE144" i="6"/>
  <c r="AE49" i="6"/>
  <c r="AB59" i="60"/>
  <c r="BK41" i="29"/>
  <c r="BK43" i="29" s="1"/>
  <c r="BM6" i="28" s="1"/>
  <c r="BK28" i="29"/>
  <c r="BK46" i="29" s="1"/>
  <c r="BK47" i="29" s="1"/>
  <c r="BM7" i="30" s="1"/>
  <c r="BJ177" i="59"/>
  <c r="AO8" i="12"/>
  <c r="AX16" i="71"/>
  <c r="AX29" i="71" s="1"/>
  <c r="AI17" i="12"/>
  <c r="AK60" i="60"/>
  <c r="AM154" i="6"/>
  <c r="AN154" i="6"/>
  <c r="AM13" i="71"/>
  <c r="AM16" i="71" s="1"/>
  <c r="AM29" i="71" s="1"/>
  <c r="AO60" i="60"/>
  <c r="AM17" i="12"/>
  <c r="X60" i="60"/>
  <c r="V17" i="12"/>
  <c r="V13" i="71"/>
  <c r="V16" i="71" s="1"/>
  <c r="V29" i="71" s="1"/>
  <c r="AS6" i="71"/>
  <c r="AS8" i="12"/>
  <c r="BE15" i="29"/>
  <c r="BE18" i="29" s="1"/>
  <c r="BI146" i="6"/>
  <c r="N15" i="29"/>
  <c r="N18" i="29" s="1"/>
  <c r="O19" i="29" s="1"/>
  <c r="O37" i="29" s="1"/>
  <c r="O38" i="29" s="1"/>
  <c r="Q8" i="30" s="1"/>
  <c r="R146" i="6"/>
  <c r="R154" i="6" s="1"/>
  <c r="AE6" i="29"/>
  <c r="AE9" i="29" s="1"/>
  <c r="AI145" i="6"/>
  <c r="AJ153" i="6" s="1"/>
  <c r="AH59" i="60"/>
  <c r="AK49" i="6"/>
  <c r="AK144" i="6"/>
  <c r="BJ178" i="59"/>
  <c r="AB10" i="29"/>
  <c r="AB32" i="29" s="1"/>
  <c r="AB34" i="29" s="1"/>
  <c r="AD12" i="28" s="1"/>
  <c r="AL19" i="29"/>
  <c r="AL37" i="29" s="1"/>
  <c r="AL38" i="29" s="1"/>
  <c r="AN8" i="30" s="1"/>
  <c r="AW154" i="6"/>
  <c r="V154" i="6"/>
  <c r="W154" i="6"/>
  <c r="AV152" i="6"/>
  <c r="AU152" i="6"/>
  <c r="AU559" i="6"/>
  <c r="AU560" i="6" s="1"/>
  <c r="AP153" i="6"/>
  <c r="AO153" i="6"/>
  <c r="AY60" i="60"/>
  <c r="AW13" i="71"/>
  <c r="AW16" i="71" s="1"/>
  <c r="AW29" i="71" s="1"/>
  <c r="AW17" i="12"/>
  <c r="AW20" i="12" s="1"/>
  <c r="BD154" i="6"/>
  <c r="BE154" i="6"/>
  <c r="AU155" i="6"/>
  <c r="AD33" i="29"/>
  <c r="AD10" i="29"/>
  <c r="AD32" i="29" s="1"/>
  <c r="AM59" i="60"/>
  <c r="AP49" i="6"/>
  <c r="AP144" i="6"/>
  <c r="AP152" i="6" s="1"/>
  <c r="AI20" i="12"/>
  <c r="AV19" i="29"/>
  <c r="AV37" i="29" s="1"/>
  <c r="AV38" i="29" s="1"/>
  <c r="AX8" i="30" s="1"/>
  <c r="T20" i="12"/>
  <c r="AC277" i="6"/>
  <c r="AC279" i="6" s="1"/>
  <c r="AG18" i="29"/>
  <c r="AG19" i="29" s="1"/>
  <c r="AG37" i="29" s="1"/>
  <c r="AG38" i="29" s="1"/>
  <c r="AI8" i="30" s="1"/>
  <c r="AZ560" i="6"/>
  <c r="AL16" i="71"/>
  <c r="AL29" i="71" s="1"/>
  <c r="W161" i="59"/>
  <c r="AS16" i="71"/>
  <c r="AS29" i="71" s="1"/>
  <c r="BK277" i="6"/>
  <c r="BG155" i="6"/>
  <c r="BH27" i="29"/>
  <c r="V9" i="29"/>
  <c r="V33" i="29" s="1"/>
  <c r="AM20" i="12"/>
  <c r="AQ153" i="6"/>
  <c r="BG9" i="29"/>
  <c r="AO16" i="71"/>
  <c r="AO29" i="71" s="1"/>
  <c r="BI277" i="6"/>
  <c r="BI279" i="6" s="1"/>
  <c r="BG277" i="6"/>
  <c r="BD20" i="12"/>
  <c r="V20" i="12"/>
  <c r="AB27" i="29"/>
  <c r="AB41" i="29" s="1"/>
  <c r="AB43" i="29" s="1"/>
  <c r="AD6" i="28" s="1"/>
  <c r="AA8" i="36" s="1"/>
  <c r="BK34" i="29"/>
  <c r="BM12" i="28" s="1"/>
  <c r="D6" i="9"/>
  <c r="AP155" i="6"/>
  <c r="C11" i="10"/>
  <c r="C23" i="10" s="1"/>
  <c r="AY154" i="6"/>
  <c r="BC153" i="6"/>
  <c r="R277" i="6"/>
  <c r="O158" i="59" s="1"/>
  <c r="AO34" i="29"/>
  <c r="AQ12" i="28" s="1"/>
  <c r="G24" i="10"/>
  <c r="Q158" i="59"/>
  <c r="Q161" i="59" s="1"/>
  <c r="U18" i="29"/>
  <c r="V19" i="29" s="1"/>
  <c r="V37" i="29" s="1"/>
  <c r="V38" i="29" s="1"/>
  <c r="X8" i="30" s="1"/>
  <c r="O172" i="59"/>
  <c r="M8" i="36"/>
  <c r="O28" i="29"/>
  <c r="O46" i="29" s="1"/>
  <c r="O47" i="29" s="1"/>
  <c r="Q7" i="30" s="1"/>
  <c r="P28" i="29"/>
  <c r="P46" i="29" s="1"/>
  <c r="P47" i="29" s="1"/>
  <c r="R7" i="30" s="1"/>
  <c r="R9" i="30" s="1"/>
  <c r="O41" i="29"/>
  <c r="O43" i="29" s="1"/>
  <c r="Q6" i="28" s="1"/>
  <c r="L19" i="29"/>
  <c r="L37" i="29" s="1"/>
  <c r="L38" i="29" s="1"/>
  <c r="N8" i="30" s="1"/>
  <c r="M19" i="29"/>
  <c r="M37" i="29" s="1"/>
  <c r="M38" i="29" s="1"/>
  <c r="O8" i="30" s="1"/>
  <c r="L8" i="12"/>
  <c r="L6" i="71"/>
  <c r="I6" i="71"/>
  <c r="S49" i="6"/>
  <c r="O279" i="6"/>
  <c r="O297" i="6" s="1"/>
  <c r="L158" i="59"/>
  <c r="L161" i="59" s="1"/>
  <c r="O564" i="6"/>
  <c r="K27" i="29"/>
  <c r="M16" i="71"/>
  <c r="M29" i="71" s="1"/>
  <c r="S144" i="6"/>
  <c r="P59" i="60"/>
  <c r="Q147" i="6"/>
  <c r="J6" i="29"/>
  <c r="J9" i="29" s="1"/>
  <c r="O153" i="6"/>
  <c r="AU309" i="97"/>
  <c r="AY529" i="6"/>
  <c r="AU352" i="97" s="1"/>
  <c r="AA158" i="91"/>
  <c r="AA33" i="92" s="1"/>
  <c r="AA125" i="91"/>
  <c r="AH172" i="59"/>
  <c r="AF8" i="36"/>
  <c r="C36" i="92"/>
  <c r="C27" i="91"/>
  <c r="BF8" i="36"/>
  <c r="BH172" i="59"/>
  <c r="J273" i="97"/>
  <c r="N452" i="6"/>
  <c r="J275" i="97" s="1"/>
  <c r="Z285" i="6"/>
  <c r="W151" i="59"/>
  <c r="AK293" i="6"/>
  <c r="AK295" i="6" s="1"/>
  <c r="Z288" i="6"/>
  <c r="Z279" i="6"/>
  <c r="Z286" i="6"/>
  <c r="Z284" i="6"/>
  <c r="W396" i="6"/>
  <c r="S217" i="97"/>
  <c r="H33" i="29"/>
  <c r="H10" i="29"/>
  <c r="H32" i="29" s="1"/>
  <c r="H34" i="29" s="1"/>
  <c r="J12" i="28" s="1"/>
  <c r="I10" i="29"/>
  <c r="I32" i="29" s="1"/>
  <c r="I34" i="29" s="1"/>
  <c r="K12" i="28" s="1"/>
  <c r="BC396" i="6"/>
  <c r="AY217" i="97"/>
  <c r="P6" i="71"/>
  <c r="P8" i="12"/>
  <c r="AU293" i="6"/>
  <c r="AU295" i="6" s="1"/>
  <c r="AJ286" i="6"/>
  <c r="AG151" i="59"/>
  <c r="AJ288" i="6"/>
  <c r="AJ284" i="6"/>
  <c r="D33" i="92"/>
  <c r="AD255" i="97"/>
  <c r="AH434" i="6"/>
  <c r="AD257" i="97" s="1"/>
  <c r="AQ434" i="6"/>
  <c r="AM257" i="97" s="1"/>
  <c r="AM255" i="97"/>
  <c r="BB177" i="59"/>
  <c r="BC13" i="28"/>
  <c r="AE33" i="92"/>
  <c r="BD172" i="59"/>
  <c r="BB8" i="36"/>
  <c r="AN172" i="59"/>
  <c r="AL8" i="36"/>
  <c r="BC293" i="6"/>
  <c r="BC295" i="6" s="1"/>
  <c r="BC297" i="6" s="1"/>
  <c r="AR288" i="6"/>
  <c r="AO151" i="59"/>
  <c r="AR279" i="6"/>
  <c r="AR285" i="6"/>
  <c r="AR284" i="6"/>
  <c r="AR286" i="6"/>
  <c r="J12" i="33"/>
  <c r="R48" i="64"/>
  <c r="R50" i="64" s="1"/>
  <c r="D22" i="33"/>
  <c r="R18" i="34"/>
  <c r="G24" i="36"/>
  <c r="H48" i="64"/>
  <c r="H50" i="64" s="1"/>
  <c r="H18" i="34"/>
  <c r="AP461" i="6"/>
  <c r="AL284" i="97" s="1"/>
  <c r="AL282" i="97"/>
  <c r="BC161" i="59"/>
  <c r="BE8" i="36"/>
  <c r="BG172" i="59"/>
  <c r="L561" i="6"/>
  <c r="G9" i="12" s="1"/>
  <c r="C66" i="116"/>
  <c r="AM356" i="6"/>
  <c r="AM561" i="6" s="1"/>
  <c r="AH9" i="12" s="1"/>
  <c r="AI123" i="91"/>
  <c r="AM315" i="6"/>
  <c r="BG6" i="71"/>
  <c r="BG8" i="12"/>
  <c r="S8" i="36"/>
  <c r="U172" i="59"/>
  <c r="D41" i="33"/>
  <c r="AK18" i="34"/>
  <c r="AK177" i="59"/>
  <c r="AL13" i="28"/>
  <c r="BK515" i="6"/>
  <c r="BG338" i="97" s="1"/>
  <c r="BK529" i="6"/>
  <c r="BG352" i="97" s="1"/>
  <c r="BG336" i="97"/>
  <c r="M529" i="6"/>
  <c r="I345" i="97"/>
  <c r="M524" i="6"/>
  <c r="I347" i="97" s="1"/>
  <c r="AY228" i="97"/>
  <c r="BC529" i="6"/>
  <c r="AY352" i="97" s="1"/>
  <c r="BL158" i="59"/>
  <c r="BL161" i="59" s="1"/>
  <c r="BO279" i="6"/>
  <c r="BO564" i="6"/>
  <c r="BN561" i="6"/>
  <c r="BI9" i="12" s="1"/>
  <c r="AD288" i="6"/>
  <c r="AD284" i="6"/>
  <c r="AA151" i="59"/>
  <c r="AD285" i="6"/>
  <c r="AD286" i="6"/>
  <c r="AD279" i="6"/>
  <c r="AO293" i="6"/>
  <c r="AO295" i="6" s="1"/>
  <c r="AO297" i="6" s="1"/>
  <c r="Y275" i="6"/>
  <c r="AH398" i="6"/>
  <c r="AD221" i="97" s="1"/>
  <c r="AD219" i="97"/>
  <c r="C160" i="91"/>
  <c r="C35" i="92" s="1"/>
  <c r="BK309" i="97"/>
  <c r="BO488" i="6"/>
  <c r="BK311" i="97" s="1"/>
  <c r="BO529" i="6"/>
  <c r="BK352" i="97" s="1"/>
  <c r="AD336" i="97"/>
  <c r="AH515" i="6"/>
  <c r="AD338" i="97" s="1"/>
  <c r="AN159" i="59"/>
  <c r="AN161" i="59" s="1"/>
  <c r="AQ564" i="6"/>
  <c r="BA159" i="59"/>
  <c r="G232" i="6"/>
  <c r="AU33" i="29"/>
  <c r="AV10" i="29"/>
  <c r="AV32" i="29" s="1"/>
  <c r="AV34" i="29" s="1"/>
  <c r="AX12" i="28" s="1"/>
  <c r="AU10" i="29"/>
  <c r="AU32" i="29" s="1"/>
  <c r="F178" i="59"/>
  <c r="D9" i="36"/>
  <c r="AV529" i="6"/>
  <c r="AR352" i="97" s="1"/>
  <c r="AR264" i="97"/>
  <c r="K125" i="91"/>
  <c r="K158" i="91"/>
  <c r="K33" i="92" s="1"/>
  <c r="R159" i="59"/>
  <c r="R161" i="59" s="1"/>
  <c r="BM488" i="6"/>
  <c r="BI311" i="97" s="1"/>
  <c r="BI309" i="97"/>
  <c r="AJ172" i="59"/>
  <c r="AH8" i="36"/>
  <c r="I268" i="6"/>
  <c r="I273" i="6"/>
  <c r="AP8" i="36"/>
  <c r="AR172" i="59"/>
  <c r="AH297" i="6"/>
  <c r="U289" i="6"/>
  <c r="K327" i="97"/>
  <c r="O506" i="6"/>
  <c r="K329" i="97" s="1"/>
  <c r="O529" i="6"/>
  <c r="K352" i="97" s="1"/>
  <c r="Y273" i="97"/>
  <c r="AC452" i="6"/>
  <c r="Y275" i="97" s="1"/>
  <c r="AC529" i="6"/>
  <c r="AI506" i="6"/>
  <c r="AE329" i="97" s="1"/>
  <c r="AE327" i="97"/>
  <c r="AS282" i="97"/>
  <c r="AW529" i="6"/>
  <c r="AS352" i="97" s="1"/>
  <c r="AW461" i="6"/>
  <c r="AS284" i="97" s="1"/>
  <c r="AU488" i="6"/>
  <c r="AQ311" i="97" s="1"/>
  <c r="AQ309" i="97"/>
  <c r="BH228" i="97"/>
  <c r="BL529" i="6"/>
  <c r="BH352" i="97" s="1"/>
  <c r="AG158" i="59"/>
  <c r="AG161" i="59" s="1"/>
  <c r="AJ279" i="6"/>
  <c r="S564" i="6"/>
  <c r="W217" i="97"/>
  <c r="AA396" i="6"/>
  <c r="D46" i="59"/>
  <c r="C56" i="116" s="1"/>
  <c r="BD28" i="29"/>
  <c r="BD46" i="29" s="1"/>
  <c r="BD47" i="29" s="1"/>
  <c r="BF7" i="30" s="1"/>
  <c r="BF9" i="30" s="1"/>
  <c r="BF40" i="30" s="1"/>
  <c r="BC28" i="29"/>
  <c r="BC46" i="29" s="1"/>
  <c r="BC47" i="29" s="1"/>
  <c r="BE7" i="30" s="1"/>
  <c r="BE9" i="30" s="1"/>
  <c r="BE40" i="30" s="1"/>
  <c r="AR561" i="6"/>
  <c r="AM9" i="12" s="1"/>
  <c r="B22" i="9"/>
  <c r="AS398" i="6"/>
  <c r="AO221" i="97" s="1"/>
  <c r="AO219" i="97"/>
  <c r="AS529" i="6"/>
  <c r="BI8" i="12"/>
  <c r="BI6" i="71"/>
  <c r="J345" i="97"/>
  <c r="N524" i="6"/>
  <c r="J347" i="97" s="1"/>
  <c r="BD157" i="59"/>
  <c r="BG219" i="97"/>
  <c r="BK398" i="6"/>
  <c r="BG221" i="97" s="1"/>
  <c r="I295" i="6"/>
  <c r="F165" i="59"/>
  <c r="AF172" i="59"/>
  <c r="AD8" i="36"/>
  <c r="AK13" i="28"/>
  <c r="AC345" i="97"/>
  <c r="AG524" i="6"/>
  <c r="AC347" i="97" s="1"/>
  <c r="J524" i="6"/>
  <c r="F347" i="97" s="1"/>
  <c r="F345" i="97"/>
  <c r="AI9" i="30"/>
  <c r="AI40" i="30" s="1"/>
  <c r="H153" i="91"/>
  <c r="H158" i="91"/>
  <c r="H33" i="92" s="1"/>
  <c r="AU13" i="28"/>
  <c r="AT177" i="59"/>
  <c r="X275" i="6"/>
  <c r="I160" i="59"/>
  <c r="H356" i="97"/>
  <c r="BE172" i="59"/>
  <c r="BC8" i="36"/>
  <c r="AK289" i="6"/>
  <c r="AM289" i="6"/>
  <c r="AC398" i="6"/>
  <c r="Y221" i="97" s="1"/>
  <c r="Y219" i="97"/>
  <c r="AW8" i="12"/>
  <c r="AW6" i="71"/>
  <c r="BE8" i="12"/>
  <c r="BE6" i="71"/>
  <c r="E8" i="12"/>
  <c r="E6" i="71"/>
  <c r="O309" i="97"/>
  <c r="S488" i="6"/>
  <c r="O311" i="97" s="1"/>
  <c r="AX524" i="6"/>
  <c r="AT347" i="97" s="1"/>
  <c r="AX529" i="6"/>
  <c r="AT352" i="97" s="1"/>
  <c r="AT345" i="97"/>
  <c r="P160" i="59"/>
  <c r="O356" i="97"/>
  <c r="AF9" i="30"/>
  <c r="AF40" i="30" s="1"/>
  <c r="G540" i="6"/>
  <c r="G535" i="6"/>
  <c r="C358" i="97" s="1"/>
  <c r="G541" i="6"/>
  <c r="C364" i="97" s="1"/>
  <c r="D153" i="59"/>
  <c r="D49" i="59" s="1"/>
  <c r="C59" i="116" s="1"/>
  <c r="G542" i="6"/>
  <c r="C365" i="97" s="1"/>
  <c r="BJ297" i="6"/>
  <c r="AQ289" i="6"/>
  <c r="AN286" i="6"/>
  <c r="AN284" i="6"/>
  <c r="AN289" i="6" s="1"/>
  <c r="AQ279" i="6"/>
  <c r="BB293" i="6"/>
  <c r="BB295" i="6" s="1"/>
  <c r="AN151" i="59"/>
  <c r="AG286" i="6"/>
  <c r="AD151" i="59"/>
  <c r="AG285" i="6"/>
  <c r="AG289" i="6" s="1"/>
  <c r="AG288" i="6"/>
  <c r="BF289" i="6"/>
  <c r="AU289" i="6"/>
  <c r="AI288" i="6"/>
  <c r="AI279" i="6"/>
  <c r="AI286" i="6"/>
  <c r="AI289" i="6" s="1"/>
  <c r="AF151" i="59"/>
  <c r="AT293" i="6"/>
  <c r="AT295" i="6" s="1"/>
  <c r="AT297" i="6" s="1"/>
  <c r="AB178" i="59"/>
  <c r="Z9" i="36"/>
  <c r="AM524" i="6"/>
  <c r="AI347" i="97" s="1"/>
  <c r="AI345" i="97"/>
  <c r="AM219" i="97"/>
  <c r="AQ398" i="6"/>
  <c r="AM221" i="97" s="1"/>
  <c r="BL288" i="6"/>
  <c r="BL289" i="6" s="1"/>
  <c r="BL279" i="6"/>
  <c r="BL286" i="6"/>
  <c r="AL259" i="6"/>
  <c r="AL273" i="6"/>
  <c r="AL275" i="6" s="1"/>
  <c r="BF286" i="6"/>
  <c r="BF288" i="6"/>
  <c r="BF285" i="6"/>
  <c r="BF279" i="6"/>
  <c r="W356" i="97"/>
  <c r="E31" i="97" s="1"/>
  <c r="X160" i="59"/>
  <c r="AE534" i="6"/>
  <c r="C64" i="9" s="1"/>
  <c r="U309" i="97"/>
  <c r="L425" i="6"/>
  <c r="H248" i="97" s="1"/>
  <c r="H246" i="97"/>
  <c r="Z9" i="30"/>
  <c r="Z40" i="30" s="1"/>
  <c r="Q19" i="29"/>
  <c r="Q37" i="29" s="1"/>
  <c r="Q38" i="29" s="1"/>
  <c r="S8" i="30" s="1"/>
  <c r="AD177" i="59"/>
  <c r="AE13" i="28"/>
  <c r="K161" i="59"/>
  <c r="D374" i="97"/>
  <c r="H567" i="6"/>
  <c r="BC461" i="6"/>
  <c r="AY284" i="97" s="1"/>
  <c r="AY282" i="97"/>
  <c r="AF461" i="6"/>
  <c r="AB284" i="97" s="1"/>
  <c r="AF529" i="6"/>
  <c r="AB352" i="97" s="1"/>
  <c r="AQ534" i="6"/>
  <c r="D64" i="9" s="1"/>
  <c r="AH160" i="59"/>
  <c r="G56" i="59" s="1"/>
  <c r="F66" i="116" s="1"/>
  <c r="BB284" i="6"/>
  <c r="BB289" i="6" s="1"/>
  <c r="BM293" i="6"/>
  <c r="BM295" i="6" s="1"/>
  <c r="BM297" i="6" s="1"/>
  <c r="AY151" i="59"/>
  <c r="BB288" i="6"/>
  <c r="BB279" i="6"/>
  <c r="BK434" i="6"/>
  <c r="BG257" i="97" s="1"/>
  <c r="BG255" i="97"/>
  <c r="AJ28" i="29"/>
  <c r="AJ46" i="29" s="1"/>
  <c r="AJ47" i="29" s="1"/>
  <c r="AL7" i="30" s="1"/>
  <c r="AL9" i="30" s="1"/>
  <c r="AL40" i="30" s="1"/>
  <c r="AJ41" i="29"/>
  <c r="AJ43" i="29" s="1"/>
  <c r="AL6" i="28" s="1"/>
  <c r="P8" i="36"/>
  <c r="R172" i="59"/>
  <c r="R356" i="6"/>
  <c r="AA285" i="6"/>
  <c r="AA289" i="6" s="1"/>
  <c r="AA297" i="6" s="1"/>
  <c r="AA279" i="6"/>
  <c r="X151" i="59"/>
  <c r="AA288" i="6"/>
  <c r="AZ157" i="59"/>
  <c r="AZ161" i="59" s="1"/>
  <c r="BC564" i="6"/>
  <c r="L356" i="97"/>
  <c r="M160" i="59"/>
  <c r="M161" i="59" s="1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 s="1"/>
  <c r="AE285" i="6"/>
  <c r="AE289" i="6" s="1"/>
  <c r="AK158" i="59"/>
  <c r="AK161" i="59" s="1"/>
  <c r="AN564" i="6"/>
  <c r="AN279" i="6"/>
  <c r="BG153" i="91"/>
  <c r="BO398" i="6"/>
  <c r="BK221" i="97" s="1"/>
  <c r="BK219" i="97"/>
  <c r="BF524" i="6"/>
  <c r="BB347" i="97" s="1"/>
  <c r="D24" i="10"/>
  <c r="N158" i="91"/>
  <c r="N33" i="92" s="1"/>
  <c r="AW327" i="97"/>
  <c r="BA529" i="6"/>
  <c r="AW352" i="97" s="1"/>
  <c r="AB293" i="6"/>
  <c r="AB295" i="6" s="1"/>
  <c r="N151" i="59"/>
  <c r="Q288" i="6"/>
  <c r="Q286" i="6"/>
  <c r="Q289" i="6" s="1"/>
  <c r="Q297" i="6" s="1"/>
  <c r="AG178" i="60"/>
  <c r="AE15" i="71"/>
  <c r="AY564" i="6"/>
  <c r="AV159" i="59"/>
  <c r="AV161" i="59" s="1"/>
  <c r="U564" i="6"/>
  <c r="AS293" i="6"/>
  <c r="AS295" i="6" s="1"/>
  <c r="AE151" i="59"/>
  <c r="AH288" i="6"/>
  <c r="AH284" i="6"/>
  <c r="AH289" i="6" s="1"/>
  <c r="AB564" i="6"/>
  <c r="Y157" i="59"/>
  <c r="Y161" i="59" s="1"/>
  <c r="AT159" i="59"/>
  <c r="AT161" i="59" s="1"/>
  <c r="AF561" i="6"/>
  <c r="AA9" i="12" s="1"/>
  <c r="AL327" i="97"/>
  <c r="AP529" i="6"/>
  <c r="AL352" i="97" s="1"/>
  <c r="AP506" i="6"/>
  <c r="AL329" i="97" s="1"/>
  <c r="E282" i="97"/>
  <c r="I461" i="6"/>
  <c r="E284" i="97" s="1"/>
  <c r="AP309" i="97"/>
  <c r="AT529" i="6"/>
  <c r="AP352" i="97" s="1"/>
  <c r="AD345" i="97"/>
  <c r="AH524" i="6"/>
  <c r="AD347" i="97" s="1"/>
  <c r="AH529" i="6"/>
  <c r="AD352" i="97" s="1"/>
  <c r="BA286" i="6"/>
  <c r="BA285" i="6"/>
  <c r="BA289" i="6" s="1"/>
  <c r="AX151" i="59"/>
  <c r="AC151" i="59"/>
  <c r="AF286" i="6"/>
  <c r="AF288" i="6"/>
  <c r="AF284" i="6"/>
  <c r="AQ293" i="6"/>
  <c r="AQ295" i="6" s="1"/>
  <c r="AQ297" i="6" s="1"/>
  <c r="AF285" i="6"/>
  <c r="AF279" i="6"/>
  <c r="AX157" i="59"/>
  <c r="BA564" i="6"/>
  <c r="BC213" i="6"/>
  <c r="E22" i="9" s="1"/>
  <c r="AZ288" i="6"/>
  <c r="AZ279" i="6"/>
  <c r="AZ285" i="6"/>
  <c r="AZ289" i="6" s="1"/>
  <c r="BK293" i="6"/>
  <c r="BK295" i="6" s="1"/>
  <c r="AZ286" i="6"/>
  <c r="AW151" i="59"/>
  <c r="L564" i="6"/>
  <c r="E16" i="91"/>
  <c r="BL110" i="91"/>
  <c r="P161" i="59"/>
  <c r="K9" i="30"/>
  <c r="K40" i="30" s="1"/>
  <c r="H318" i="97"/>
  <c r="L529" i="6"/>
  <c r="H352" i="97" s="1"/>
  <c r="AV130" i="91"/>
  <c r="AV158" i="91" s="1"/>
  <c r="AV33" i="92" s="1"/>
  <c r="AZ356" i="6"/>
  <c r="AF336" i="97"/>
  <c r="AJ515" i="6"/>
  <c r="AF338" i="97" s="1"/>
  <c r="AO152" i="6"/>
  <c r="AO559" i="6"/>
  <c r="AO560" i="6" s="1"/>
  <c r="S20" i="12"/>
  <c r="AR398" i="6"/>
  <c r="AN221" i="97" s="1"/>
  <c r="AN219" i="97"/>
  <c r="AH371" i="97"/>
  <c r="AI165" i="59"/>
  <c r="G61" i="59" s="1"/>
  <c r="F71" i="116" s="1"/>
  <c r="Z371" i="97"/>
  <c r="BL371" i="97" s="1"/>
  <c r="AA165" i="59"/>
  <c r="AC286" i="6"/>
  <c r="S286" i="6"/>
  <c r="AV288" i="6"/>
  <c r="D29" i="97"/>
  <c r="AP144" i="91"/>
  <c r="AP158" i="91" s="1"/>
  <c r="BE237" i="97"/>
  <c r="AM309" i="97"/>
  <c r="AQ488" i="6"/>
  <c r="AM311" i="97" s="1"/>
  <c r="BK161" i="59"/>
  <c r="AU41" i="29"/>
  <c r="AU43" i="29" s="1"/>
  <c r="AW6" i="28" s="1"/>
  <c r="AV28" i="29"/>
  <c r="AV46" i="29" s="1"/>
  <c r="AV47" i="29" s="1"/>
  <c r="AX7" i="30" s="1"/>
  <c r="AT144" i="91"/>
  <c r="AT158" i="91" s="1"/>
  <c r="AT33" i="92" s="1"/>
  <c r="J356" i="6"/>
  <c r="K259" i="6"/>
  <c r="K273" i="6"/>
  <c r="G356" i="6"/>
  <c r="G315" i="6"/>
  <c r="BJ282" i="97"/>
  <c r="BN461" i="6"/>
  <c r="BJ284" i="97" s="1"/>
  <c r="AS285" i="6"/>
  <c r="AS286" i="6"/>
  <c r="AP151" i="59"/>
  <c r="AS288" i="6"/>
  <c r="AH157" i="59"/>
  <c r="AQ213" i="6"/>
  <c r="D22" i="9" s="1"/>
  <c r="AX309" i="97"/>
  <c r="L158" i="91"/>
  <c r="L33" i="92" s="1"/>
  <c r="K345" i="97"/>
  <c r="O524" i="6"/>
  <c r="K347" i="97" s="1"/>
  <c r="AC479" i="6"/>
  <c r="Y302" i="97" s="1"/>
  <c r="Y300" i="97"/>
  <c r="AP158" i="59"/>
  <c r="AS564" i="6"/>
  <c r="AS279" i="6"/>
  <c r="BC278" i="6"/>
  <c r="E36" i="9" s="1"/>
  <c r="BD127" i="91"/>
  <c r="BD162" i="91" s="1"/>
  <c r="BD36" i="92" s="1"/>
  <c r="BH360" i="6"/>
  <c r="Z158" i="59"/>
  <c r="Z161" i="59" s="1"/>
  <c r="AC564" i="6"/>
  <c r="AY345" i="97"/>
  <c r="BC524" i="6"/>
  <c r="AY347" i="97" s="1"/>
  <c r="E6" i="9"/>
  <c r="BA157" i="59"/>
  <c r="S285" i="6"/>
  <c r="S289" i="6" s="1"/>
  <c r="BO293" i="6"/>
  <c r="BO295" i="6" s="1"/>
  <c r="BO297" i="6" s="1"/>
  <c r="AV285" i="6"/>
  <c r="AV289" i="6" s="1"/>
  <c r="AV297" i="6" s="1"/>
  <c r="AC288" i="6"/>
  <c r="AC285" i="6"/>
  <c r="AC289" i="6" s="1"/>
  <c r="AQ529" i="6"/>
  <c r="AM352" i="97" s="1"/>
  <c r="AM327" i="97"/>
  <c r="I61" i="59"/>
  <c r="H71" i="116" s="1"/>
  <c r="AW268" i="6"/>
  <c r="AW273" i="6"/>
  <c r="AX10" i="29"/>
  <c r="AX32" i="29" s="1"/>
  <c r="AX34" i="29" s="1"/>
  <c r="AZ12" i="28" s="1"/>
  <c r="AW10" i="29"/>
  <c r="AW32" i="29" s="1"/>
  <c r="AW34" i="29" s="1"/>
  <c r="AY12" i="28" s="1"/>
  <c r="U210" i="97"/>
  <c r="Y389" i="6"/>
  <c r="U212" i="97" s="1"/>
  <c r="F61" i="59"/>
  <c r="E71" i="116" s="1"/>
  <c r="F246" i="97"/>
  <c r="J425" i="6"/>
  <c r="F248" i="97" s="1"/>
  <c r="AF153" i="91"/>
  <c r="AF158" i="91"/>
  <c r="AF33" i="92" s="1"/>
  <c r="AN160" i="59"/>
  <c r="AM356" i="97"/>
  <c r="F31" i="97" s="1"/>
  <c r="H6" i="71"/>
  <c r="H8" i="12"/>
  <c r="M8" i="12"/>
  <c r="M6" i="71"/>
  <c r="AQ271" i="97"/>
  <c r="AU450" i="6"/>
  <c r="G356" i="97"/>
  <c r="S534" i="6"/>
  <c r="AU389" i="6"/>
  <c r="AQ212" i="97" s="1"/>
  <c r="AQ210" i="97"/>
  <c r="J461" i="6"/>
  <c r="F284" i="97" s="1"/>
  <c r="F282" i="97"/>
  <c r="BE127" i="91"/>
  <c r="BE162" i="91" s="1"/>
  <c r="BE36" i="92" s="1"/>
  <c r="BI360" i="6"/>
  <c r="BF159" i="59" s="1"/>
  <c r="E53" i="59"/>
  <c r="D63" i="116" s="1"/>
  <c r="V561" i="6"/>
  <c r="Q9" i="12" s="1"/>
  <c r="BE16" i="71"/>
  <c r="BE29" i="71" s="1"/>
  <c r="Q564" i="6"/>
  <c r="N158" i="59"/>
  <c r="E54" i="59" s="1"/>
  <c r="AY157" i="59"/>
  <c r="AY161" i="59" s="1"/>
  <c r="BB564" i="6"/>
  <c r="BI529" i="6"/>
  <c r="BE352" i="97" s="1"/>
  <c r="AD293" i="6"/>
  <c r="AD295" i="6" s="1"/>
  <c r="BA151" i="59"/>
  <c r="AS151" i="59"/>
  <c r="C31" i="97"/>
  <c r="W144" i="91"/>
  <c r="W158" i="91" s="1"/>
  <c r="W33" i="92" s="1"/>
  <c r="AU116" i="91"/>
  <c r="AU158" i="91" s="1"/>
  <c r="AU33" i="92" s="1"/>
  <c r="AY356" i="6"/>
  <c r="AY561" i="6" s="1"/>
  <c r="AT9" i="12" s="1"/>
  <c r="BI259" i="6"/>
  <c r="AP33" i="29"/>
  <c r="AP10" i="29"/>
  <c r="AP32" i="29" s="1"/>
  <c r="W564" i="6"/>
  <c r="T159" i="59"/>
  <c r="T161" i="59" s="1"/>
  <c r="BA237" i="97"/>
  <c r="BE416" i="6"/>
  <c r="BA239" i="97" s="1"/>
  <c r="AE276" i="6"/>
  <c r="C35" i="9" s="1"/>
  <c r="K165" i="91"/>
  <c r="D21" i="91" s="1"/>
  <c r="O378" i="6"/>
  <c r="O567" i="6" s="1"/>
  <c r="BB325" i="97"/>
  <c r="BF504" i="6"/>
  <c r="AQ159" i="59"/>
  <c r="BC361" i="6"/>
  <c r="E50" i="9" s="1"/>
  <c r="BC345" i="97"/>
  <c r="BG524" i="6"/>
  <c r="BC347" i="97" s="1"/>
  <c r="BM515" i="6"/>
  <c r="BI338" i="97" s="1"/>
  <c r="BM529" i="6"/>
  <c r="BI352" i="97" s="1"/>
  <c r="AO177" i="59"/>
  <c r="AP13" i="28"/>
  <c r="BG293" i="6"/>
  <c r="BG295" i="6" s="1"/>
  <c r="AQ161" i="59"/>
  <c r="X529" i="6"/>
  <c r="T352" i="97" s="1"/>
  <c r="Y356" i="97"/>
  <c r="Z160" i="59"/>
  <c r="L93" i="68"/>
  <c r="N323" i="6" s="1"/>
  <c r="J131" i="91" s="1"/>
  <c r="J132" i="91" s="1"/>
  <c r="L94" i="68"/>
  <c r="F39" i="68" s="1"/>
  <c r="L374" i="97"/>
  <c r="P567" i="6"/>
  <c r="AW161" i="59"/>
  <c r="AU288" i="6"/>
  <c r="BF293" i="6"/>
  <c r="BF295" i="6" s="1"/>
  <c r="AU279" i="6"/>
  <c r="H161" i="59"/>
  <c r="AE16" i="71"/>
  <c r="AE29" i="71" s="1"/>
  <c r="BO524" i="6"/>
  <c r="BK347" i="97" s="1"/>
  <c r="C8" i="12"/>
  <c r="C6" i="71"/>
  <c r="F155" i="91"/>
  <c r="F162" i="91" s="1"/>
  <c r="F36" i="92" s="1"/>
  <c r="J360" i="6"/>
  <c r="G159" i="59" s="1"/>
  <c r="AQ8" i="36"/>
  <c r="AS130" i="91"/>
  <c r="AS158" i="91" s="1"/>
  <c r="AS33" i="92" s="1"/>
  <c r="AW356" i="6"/>
  <c r="AY123" i="91"/>
  <c r="BC356" i="6"/>
  <c r="AM172" i="59"/>
  <c r="AK8" i="36"/>
  <c r="I425" i="6"/>
  <c r="E248" i="97" s="1"/>
  <c r="D162" i="91"/>
  <c r="R250" i="6"/>
  <c r="R273" i="6"/>
  <c r="R275" i="6" s="1"/>
  <c r="S250" i="6"/>
  <c r="BA162" i="91"/>
  <c r="BA36" i="92" s="1"/>
  <c r="AA127" i="91"/>
  <c r="AA162" i="91" s="1"/>
  <c r="AA36" i="92" s="1"/>
  <c r="AE360" i="6"/>
  <c r="C22" i="10"/>
  <c r="F10" i="10"/>
  <c r="F22" i="10" s="1"/>
  <c r="F72" i="10"/>
  <c r="F12" i="10" s="1"/>
  <c r="F24" i="10" s="1"/>
  <c r="AP259" i="6"/>
  <c r="AP273" i="6"/>
  <c r="BJ161" i="59"/>
  <c r="AC28" i="29"/>
  <c r="AC46" i="29" s="1"/>
  <c r="AC47" i="29" s="1"/>
  <c r="AE7" i="30" s="1"/>
  <c r="AE9" i="30" s="1"/>
  <c r="AE40" i="30" s="1"/>
  <c r="AC41" i="29"/>
  <c r="AC43" i="29" s="1"/>
  <c r="AE6" i="28" s="1"/>
  <c r="N250" i="6"/>
  <c r="N273" i="6"/>
  <c r="U162" i="91"/>
  <c r="U36" i="92" s="1"/>
  <c r="BH130" i="91"/>
  <c r="BH158" i="91" s="1"/>
  <c r="BH33" i="92" s="1"/>
  <c r="BL356" i="6"/>
  <c r="BL561" i="6" s="1"/>
  <c r="BG9" i="12" s="1"/>
  <c r="AL315" i="6"/>
  <c r="AH123" i="91"/>
  <c r="E345" i="97"/>
  <c r="AE396" i="6"/>
  <c r="AF389" i="6"/>
  <c r="AB212" i="97" s="1"/>
  <c r="AB210" i="97"/>
  <c r="O561" i="6"/>
  <c r="J9" i="12" s="1"/>
  <c r="AS123" i="91"/>
  <c r="AS125" i="91" s="1"/>
  <c r="AW315" i="6"/>
  <c r="AX315" i="6"/>
  <c r="AT123" i="91"/>
  <c r="AT125" i="91" s="1"/>
  <c r="E148" i="91"/>
  <c r="E162" i="91" s="1"/>
  <c r="E36" i="92" s="1"/>
  <c r="I360" i="6"/>
  <c r="AA212" i="6"/>
  <c r="BP212" i="6" s="1"/>
  <c r="B23" i="10"/>
  <c r="AL356" i="6"/>
  <c r="L273" i="6"/>
  <c r="L275" i="6" s="1"/>
  <c r="AJ123" i="91"/>
  <c r="BD268" i="6"/>
  <c r="BE360" i="6"/>
  <c r="BO361" i="6" s="1"/>
  <c r="F50" i="9" s="1"/>
  <c r="M148" i="91"/>
  <c r="M162" i="91" s="1"/>
  <c r="M36" i="92" s="1"/>
  <c r="J273" i="6"/>
  <c r="J275" i="6" s="1"/>
  <c r="F29" i="97"/>
  <c r="AO155" i="91"/>
  <c r="AO162" i="91" s="1"/>
  <c r="Y127" i="91"/>
  <c r="AX273" i="6"/>
  <c r="AX275" i="6" s="1"/>
  <c r="I315" i="6"/>
  <c r="E123" i="91"/>
  <c r="AO282" i="97"/>
  <c r="BN241" i="6"/>
  <c r="BN273" i="6"/>
  <c r="BN275" i="6" s="1"/>
  <c r="AT327" i="97"/>
  <c r="AX506" i="6"/>
  <c r="AT329" i="97" s="1"/>
  <c r="AW28" i="29"/>
  <c r="AW46" i="29" s="1"/>
  <c r="AW47" i="29" s="1"/>
  <c r="AY7" i="30" s="1"/>
  <c r="AW41" i="29"/>
  <c r="AW43" i="29" s="1"/>
  <c r="AY6" i="28" s="1"/>
  <c r="AX28" i="29"/>
  <c r="AX46" i="29" s="1"/>
  <c r="AX47" i="29" s="1"/>
  <c r="AZ7" i="30" s="1"/>
  <c r="BB6" i="71"/>
  <c r="H360" i="6"/>
  <c r="H564" i="6" s="1"/>
  <c r="AR33" i="29"/>
  <c r="BI561" i="6"/>
  <c r="BD9" i="12" s="1"/>
  <c r="N250" i="97"/>
  <c r="R533" i="6"/>
  <c r="BA560" i="6"/>
  <c r="F41" i="29"/>
  <c r="F43" i="29" s="1"/>
  <c r="H6" i="28" s="1"/>
  <c r="F28" i="29"/>
  <c r="F46" i="29" s="1"/>
  <c r="F47" i="29" s="1"/>
  <c r="H7" i="30" s="1"/>
  <c r="H9" i="30" s="1"/>
  <c r="H40" i="30" s="1"/>
  <c r="G28" i="29"/>
  <c r="G46" i="29" s="1"/>
  <c r="G47" i="29" s="1"/>
  <c r="I7" i="30" s="1"/>
  <c r="I9" i="30" s="1"/>
  <c r="I40" i="30" s="1"/>
  <c r="S162" i="91"/>
  <c r="S36" i="92" s="1"/>
  <c r="AL141" i="91"/>
  <c r="AP360" i="6"/>
  <c r="B19" i="10"/>
  <c r="B173" i="10"/>
  <c r="B20" i="10" s="1"/>
  <c r="B24" i="10" s="1"/>
  <c r="N134" i="91"/>
  <c r="R360" i="6"/>
  <c r="BF250" i="97"/>
  <c r="AJ20" i="12"/>
  <c r="AF488" i="6"/>
  <c r="AB311" i="97" s="1"/>
  <c r="AB309" i="97"/>
  <c r="Y162" i="91"/>
  <c r="Y36" i="92" s="1"/>
  <c r="AH300" i="97"/>
  <c r="AL479" i="6"/>
  <c r="AH302" i="97" s="1"/>
  <c r="BB28" i="29"/>
  <c r="BB46" i="29" s="1"/>
  <c r="BB47" i="29" s="1"/>
  <c r="BD7" i="30" s="1"/>
  <c r="BB41" i="29"/>
  <c r="BB43" i="29" s="1"/>
  <c r="BD6" i="28" s="1"/>
  <c r="AF356" i="6"/>
  <c r="Q315" i="6"/>
  <c r="AB273" i="6"/>
  <c r="AB275" i="6" s="1"/>
  <c r="BK273" i="6"/>
  <c r="BK275" i="6" s="1"/>
  <c r="F226" i="97"/>
  <c r="J405" i="6"/>
  <c r="F228" i="97" s="1"/>
  <c r="BD398" i="6"/>
  <c r="AZ221" i="97" s="1"/>
  <c r="AZ219" i="97"/>
  <c r="AR60" i="60"/>
  <c r="AP17" i="12"/>
  <c r="AP13" i="71"/>
  <c r="J14" i="71"/>
  <c r="J16" i="71" s="1"/>
  <c r="J29" i="71" s="1"/>
  <c r="J18" i="12"/>
  <c r="J20" i="12" s="1"/>
  <c r="L104" i="60"/>
  <c r="N10" i="29"/>
  <c r="N32" i="29" s="1"/>
  <c r="N34" i="29" s="1"/>
  <c r="P12" i="28" s="1"/>
  <c r="O10" i="29"/>
  <c r="O32" i="29" s="1"/>
  <c r="O34" i="29" s="1"/>
  <c r="Q12" i="28" s="1"/>
  <c r="M104" i="60"/>
  <c r="K18" i="12"/>
  <c r="K20" i="12" s="1"/>
  <c r="K14" i="71"/>
  <c r="S155" i="6"/>
  <c r="AN241" i="97"/>
  <c r="AR533" i="6"/>
  <c r="AV155" i="6"/>
  <c r="AT479" i="6"/>
  <c r="AP302" i="97" s="1"/>
  <c r="AP300" i="97"/>
  <c r="BC20" i="12"/>
  <c r="AH416" i="6"/>
  <c r="AD239" i="97" s="1"/>
  <c r="AD237" i="97"/>
  <c r="W208" i="6"/>
  <c r="Q561" i="6"/>
  <c r="L9" i="12" s="1"/>
  <c r="N123" i="91"/>
  <c r="N125" i="91" s="1"/>
  <c r="R315" i="6"/>
  <c r="X405" i="6"/>
  <c r="T228" i="97" s="1"/>
  <c r="T226" i="97"/>
  <c r="AK277" i="6"/>
  <c r="N60" i="60"/>
  <c r="L17" i="12"/>
  <c r="L20" i="12" s="1"/>
  <c r="BD356" i="97"/>
  <c r="H31" i="97" s="1"/>
  <c r="AS162" i="91"/>
  <c r="AS36" i="92" s="1"/>
  <c r="Q210" i="97"/>
  <c r="U389" i="6"/>
  <c r="Q212" i="97" s="1"/>
  <c r="AX208" i="97"/>
  <c r="AI561" i="6"/>
  <c r="AD9" i="12" s="1"/>
  <c r="AI141" i="91"/>
  <c r="AI162" i="91" s="1"/>
  <c r="AM360" i="6"/>
  <c r="AJ159" i="59" s="1"/>
  <c r="AJ161" i="59" s="1"/>
  <c r="AU208" i="6"/>
  <c r="U33" i="29"/>
  <c r="U34" i="29" s="1"/>
  <c r="W12" i="28" s="1"/>
  <c r="AH360" i="6"/>
  <c r="V360" i="6"/>
  <c r="BD356" i="6"/>
  <c r="BD277" i="6"/>
  <c r="BD564" i="6" s="1"/>
  <c r="AG277" i="6"/>
  <c r="X151" i="6"/>
  <c r="X558" i="6"/>
  <c r="X560" i="6" s="1"/>
  <c r="BB389" i="6"/>
  <c r="AX212" i="97" s="1"/>
  <c r="AX210" i="97"/>
  <c r="AO315" i="6"/>
  <c r="AK123" i="91"/>
  <c r="R203" i="6"/>
  <c r="BC203" i="6"/>
  <c r="BC208" i="6"/>
  <c r="AW324" i="6"/>
  <c r="AI153" i="6"/>
  <c r="T155" i="91"/>
  <c r="T162" i="91" s="1"/>
  <c r="T36" i="92" s="1"/>
  <c r="X360" i="6"/>
  <c r="N162" i="91"/>
  <c r="N36" i="92" s="1"/>
  <c r="BD387" i="6"/>
  <c r="AZ208" i="97"/>
  <c r="AJ219" i="97"/>
  <c r="H405" i="6"/>
  <c r="D228" i="97" s="1"/>
  <c r="D226" i="97"/>
  <c r="N405" i="6"/>
  <c r="J228" i="97" s="1"/>
  <c r="J226" i="97"/>
  <c r="AV132" i="91"/>
  <c r="BC199" i="97"/>
  <c r="BD178" i="60"/>
  <c r="AH93" i="68"/>
  <c r="AH94" i="68"/>
  <c r="AJ332" i="6" s="1"/>
  <c r="AF138" i="91" s="1"/>
  <c r="AF139" i="91" s="1"/>
  <c r="BD244" i="97"/>
  <c r="BH423" i="6"/>
  <c r="BH529" i="6" s="1"/>
  <c r="AX262" i="97"/>
  <c r="BB441" i="6"/>
  <c r="AX264" i="97" s="1"/>
  <c r="AF12" i="71"/>
  <c r="X273" i="97"/>
  <c r="AB452" i="6"/>
  <c r="X275" i="97" s="1"/>
  <c r="AK387" i="6"/>
  <c r="AX94" i="68"/>
  <c r="AZ332" i="6" s="1"/>
  <c r="AV138" i="91" s="1"/>
  <c r="AV139" i="91" s="1"/>
  <c r="AL208" i="6"/>
  <c r="AL561" i="6" s="1"/>
  <c r="AG9" i="12" s="1"/>
  <c r="BM208" i="6"/>
  <c r="BM561" i="6" s="1"/>
  <c r="BH9" i="12" s="1"/>
  <c r="BA210" i="97"/>
  <c r="BO561" i="6"/>
  <c r="BJ9" i="12" s="1"/>
  <c r="AZ162" i="91"/>
  <c r="S477" i="6"/>
  <c r="Z477" i="6"/>
  <c r="Z529" i="6" s="1"/>
  <c r="AG208" i="6"/>
  <c r="P558" i="6"/>
  <c r="P560" i="6" s="1"/>
  <c r="P151" i="6"/>
  <c r="AD226" i="97"/>
  <c r="AH405" i="6"/>
  <c r="AD228" i="97" s="1"/>
  <c r="BJ315" i="6"/>
  <c r="BF123" i="91"/>
  <c r="AQ561" i="6"/>
  <c r="AL9" i="12" s="1"/>
  <c r="BB19" i="12"/>
  <c r="BB20" i="12" s="1"/>
  <c r="BG425" i="6"/>
  <c r="BC248" i="97" s="1"/>
  <c r="BC246" i="97"/>
  <c r="U561" i="6"/>
  <c r="P9" i="12" s="1"/>
  <c r="BC324" i="6"/>
  <c r="U13" i="71"/>
  <c r="U16" i="71" s="1"/>
  <c r="U29" i="71" s="1"/>
  <c r="U17" i="12"/>
  <c r="U20" i="12" s="1"/>
  <c r="W60" i="60"/>
  <c r="M60" i="60"/>
  <c r="K13" i="71"/>
  <c r="I151" i="6"/>
  <c r="H151" i="6"/>
  <c r="BC151" i="91"/>
  <c r="BG351" i="6"/>
  <c r="D41" i="29"/>
  <c r="D43" i="29" s="1"/>
  <c r="F6" i="28" s="1"/>
  <c r="AC152" i="6"/>
  <c r="AR22" i="60"/>
  <c r="AP12" i="71"/>
  <c r="AP16" i="71" s="1"/>
  <c r="AP29" i="71" s="1"/>
  <c r="AP16" i="12"/>
  <c r="AQ132" i="91"/>
  <c r="Y477" i="6"/>
  <c r="Y529" i="6" s="1"/>
  <c r="G16" i="12"/>
  <c r="G20" i="12" s="1"/>
  <c r="I132" i="91"/>
  <c r="AL162" i="91"/>
  <c r="AL36" i="92" s="1"/>
  <c r="AO208" i="6"/>
  <c r="AO561" i="6" s="1"/>
  <c r="AJ9" i="12" s="1"/>
  <c r="I22" i="60"/>
  <c r="AH208" i="6"/>
  <c r="L18" i="92"/>
  <c r="L27" i="92" s="1"/>
  <c r="E14" i="10"/>
  <c r="E22" i="10" s="1"/>
  <c r="T208" i="6"/>
  <c r="T561" i="6" s="1"/>
  <c r="O9" i="12" s="1"/>
  <c r="AZ208" i="6"/>
  <c r="AZ561" i="6" s="1"/>
  <c r="AU9" i="12" s="1"/>
  <c r="AJ280" i="97"/>
  <c r="AT154" i="6"/>
  <c r="AR324" i="6"/>
  <c r="H495" i="6"/>
  <c r="D318" i="97" s="1"/>
  <c r="D316" i="97"/>
  <c r="AJ18" i="92"/>
  <c r="AJ27" i="92" s="1"/>
  <c r="H356" i="6"/>
  <c r="AG468" i="6"/>
  <c r="BA18" i="29"/>
  <c r="AL9" i="29"/>
  <c r="D23" i="97"/>
  <c r="AA27" i="29"/>
  <c r="AR18" i="29"/>
  <c r="AY324" i="6"/>
  <c r="F9" i="29"/>
  <c r="S27" i="29"/>
  <c r="J15" i="68"/>
  <c r="J20" i="68" s="1"/>
  <c r="M139" i="91"/>
  <c r="AP27" i="29"/>
  <c r="AG9" i="29"/>
  <c r="H268" i="6"/>
  <c r="H273" i="6"/>
  <c r="AI67" i="68"/>
  <c r="AG138" i="91"/>
  <c r="AG139" i="91" s="1"/>
  <c r="AK333" i="6"/>
  <c r="F55" i="46"/>
  <c r="AO67" i="49"/>
  <c r="B128" i="46"/>
  <c r="B133" i="46" s="1"/>
  <c r="B141" i="46" s="1"/>
  <c r="E41" i="46"/>
  <c r="D139" i="46"/>
  <c r="X324" i="6"/>
  <c r="A43" i="48"/>
  <c r="A85" i="82" s="1"/>
  <c r="B119" i="46"/>
  <c r="F8" i="46"/>
  <c r="G8" i="46" s="1"/>
  <c r="E120" i="46"/>
  <c r="AW138" i="59"/>
  <c r="O42" i="58"/>
  <c r="O81" i="91" s="1"/>
  <c r="O46" i="92" s="1"/>
  <c r="AI138" i="59"/>
  <c r="AQ138" i="59"/>
  <c r="AA138" i="59"/>
  <c r="F34" i="59" s="1"/>
  <c r="E44" i="116" s="1"/>
  <c r="G138" i="59"/>
  <c r="O138" i="59"/>
  <c r="W138" i="59"/>
  <c r="AM138" i="59"/>
  <c r="E194" i="46"/>
  <c r="E169" i="46"/>
  <c r="E178" i="46"/>
  <c r="F105" i="46"/>
  <c r="E155" i="46"/>
  <c r="D48" i="46"/>
  <c r="B98" i="46"/>
  <c r="B100" i="46" s="1"/>
  <c r="AM67" i="49"/>
  <c r="E107" i="46"/>
  <c r="B169" i="46"/>
  <c r="E121" i="46"/>
  <c r="E145" i="46"/>
  <c r="B104" i="46"/>
  <c r="D119" i="46"/>
  <c r="F119" i="46" s="1"/>
  <c r="E98" i="46"/>
  <c r="E146" i="46"/>
  <c r="B38" i="51"/>
  <c r="B144" i="46"/>
  <c r="A37" i="48"/>
  <c r="B41" i="51" s="1"/>
  <c r="D78" i="46"/>
  <c r="F78" i="46" s="1"/>
  <c r="G78" i="46" s="1"/>
  <c r="D239" i="46"/>
  <c r="E104" i="46"/>
  <c r="E129" i="46"/>
  <c r="F33" i="46"/>
  <c r="A80" i="48"/>
  <c r="E130" i="46"/>
  <c r="I37" i="51"/>
  <c r="F54" i="46"/>
  <c r="G54" i="46" s="1"/>
  <c r="E106" i="46"/>
  <c r="E131" i="46"/>
  <c r="D12" i="31"/>
  <c r="G44" i="92"/>
  <c r="AO44" i="92"/>
  <c r="G31" i="91"/>
  <c r="G31" i="59"/>
  <c r="F41" i="116" s="1"/>
  <c r="AC138" i="59"/>
  <c r="P44" i="92"/>
  <c r="E31" i="91"/>
  <c r="BA44" i="92"/>
  <c r="H31" i="91"/>
  <c r="S42" i="58"/>
  <c r="S81" i="91" s="1"/>
  <c r="S46" i="92" s="1"/>
  <c r="H135" i="59"/>
  <c r="P135" i="59"/>
  <c r="P138" i="59" s="1"/>
  <c r="AU135" i="59"/>
  <c r="AU138" i="59" s="1"/>
  <c r="K42" i="58"/>
  <c r="K81" i="91" s="1"/>
  <c r="K46" i="92" s="1"/>
  <c r="BH135" i="59"/>
  <c r="BK138" i="59"/>
  <c r="O77" i="91"/>
  <c r="O44" i="92" s="1"/>
  <c r="G42" i="58"/>
  <c r="G81" i="91" s="1"/>
  <c r="G46" i="92" s="1"/>
  <c r="BG42" i="58"/>
  <c r="BG81" i="91" s="1"/>
  <c r="BG46" i="92" s="1"/>
  <c r="AB77" i="91"/>
  <c r="BM134" i="59"/>
  <c r="AE138" i="59"/>
  <c r="BC138" i="59"/>
  <c r="F30" i="59"/>
  <c r="E40" i="116" s="1"/>
  <c r="P43" i="92"/>
  <c r="E30" i="91"/>
  <c r="AF43" i="92"/>
  <c r="F30" i="91"/>
  <c r="G43" i="92"/>
  <c r="D30" i="91"/>
  <c r="G30" i="91"/>
  <c r="AN43" i="92"/>
  <c r="BA43" i="92"/>
  <c r="H30" i="91"/>
  <c r="AD96" i="68"/>
  <c r="D123" i="46"/>
  <c r="BH333" i="6"/>
  <c r="AB138" i="91"/>
  <c r="AB139" i="91" s="1"/>
  <c r="AN131" i="91"/>
  <c r="AN132" i="91" s="1"/>
  <c r="AS333" i="6"/>
  <c r="AW96" i="68"/>
  <c r="AU131" i="91"/>
  <c r="AU132" i="91" s="1"/>
  <c r="U67" i="49"/>
  <c r="X67" i="49"/>
  <c r="S67" i="49"/>
  <c r="T67" i="49"/>
  <c r="AB67" i="49"/>
  <c r="W67" i="49"/>
  <c r="AG67" i="49"/>
  <c r="AK96" i="68"/>
  <c r="AN67" i="49"/>
  <c r="AL67" i="49"/>
  <c r="D189" i="46"/>
  <c r="F96" i="46"/>
  <c r="Y96" i="68"/>
  <c r="F238" i="46"/>
  <c r="F239" i="46" s="1"/>
  <c r="D33" i="46"/>
  <c r="D50" i="46" s="1"/>
  <c r="F48" i="46"/>
  <c r="G48" i="46" s="1"/>
  <c r="D69" i="46"/>
  <c r="D73" i="46" s="1"/>
  <c r="D164" i="46"/>
  <c r="G119" i="46"/>
  <c r="P131" i="91"/>
  <c r="P132" i="91" s="1"/>
  <c r="T324" i="6"/>
  <c r="E9" i="47"/>
  <c r="D8" i="47"/>
  <c r="G8" i="47" s="1"/>
  <c r="C8" i="47"/>
  <c r="C10" i="47" s="1"/>
  <c r="G6" i="47"/>
  <c r="E8" i="47"/>
  <c r="AF96" i="68"/>
  <c r="S333" i="6"/>
  <c r="H138" i="91"/>
  <c r="H139" i="91" s="1"/>
  <c r="F136" i="46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D25" i="46" s="1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16" i="46"/>
  <c r="I333" i="6"/>
  <c r="E138" i="91"/>
  <c r="E139" i="91" s="1"/>
  <c r="G11" i="46"/>
  <c r="BA131" i="91"/>
  <c r="BA132" i="91" s="1"/>
  <c r="BE324" i="6"/>
  <c r="C7" i="52"/>
  <c r="F23" i="46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AM96" i="68"/>
  <c r="BB96" i="68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BA96" i="68"/>
  <c r="BB131" i="91"/>
  <c r="BB132" i="91" s="1"/>
  <c r="BF96" i="68"/>
  <c r="K333" i="6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D67" i="49"/>
  <c r="AY131" i="91"/>
  <c r="AY132" i="91" s="1"/>
  <c r="BF138" i="91"/>
  <c r="BF139" i="91" s="1"/>
  <c r="AJ67" i="49"/>
  <c r="F113" i="46"/>
  <c r="G113" i="46" s="1"/>
  <c r="BL96" i="68"/>
  <c r="AQ138" i="91"/>
  <c r="AQ139" i="91" s="1"/>
  <c r="BD332" i="6"/>
  <c r="BJ96" i="68"/>
  <c r="AE67" i="49"/>
  <c r="AL138" i="91"/>
  <c r="AL139" i="91" s="1"/>
  <c r="AN96" i="68"/>
  <c r="AH67" i="49"/>
  <c r="D114" i="46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AA324" i="6"/>
  <c r="W131" i="91"/>
  <c r="W132" i="91" s="1"/>
  <c r="BK323" i="6"/>
  <c r="BI96" i="68"/>
  <c r="AJ138" i="91"/>
  <c r="AJ139" i="91" s="1"/>
  <c r="AN333" i="6"/>
  <c r="G61" i="46"/>
  <c r="F64" i="46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K324" i="6"/>
  <c r="G131" i="91"/>
  <c r="G132" i="91" s="1"/>
  <c r="BL333" i="6"/>
  <c r="BH138" i="91"/>
  <c r="BH139" i="91" s="1"/>
  <c r="V324" i="6"/>
  <c r="R131" i="91"/>
  <c r="R132" i="91" s="1"/>
  <c r="R324" i="6"/>
  <c r="N131" i="91"/>
  <c r="N132" i="91" s="1"/>
  <c r="T332" i="6"/>
  <c r="R96" i="6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G163" i="46"/>
  <c r="F164" i="46"/>
  <c r="F58" i="46"/>
  <c r="AZ324" i="6"/>
  <c r="D64" i="46"/>
  <c r="F213" i="46"/>
  <c r="G213" i="46" s="1"/>
  <c r="D214" i="46"/>
  <c r="BK131" i="91"/>
  <c r="BK132" i="91" s="1"/>
  <c r="AE332" i="6"/>
  <c r="AA138" i="91" s="1"/>
  <c r="AA139" i="91" s="1"/>
  <c r="B41" i="46"/>
  <c r="Y131" i="91"/>
  <c r="Y132" i="91" s="1"/>
  <c r="P333" i="6"/>
  <c r="AI323" i="6"/>
  <c r="B47" i="51"/>
  <c r="A61" i="82"/>
  <c r="B28" i="51"/>
  <c r="F111" i="46"/>
  <c r="A49" i="82"/>
  <c r="A86" i="48"/>
  <c r="G186" i="46"/>
  <c r="F189" i="46"/>
  <c r="G211" i="46"/>
  <c r="A70" i="48"/>
  <c r="A114" i="82" s="1"/>
  <c r="A73" i="82"/>
  <c r="W96" i="68"/>
  <c r="D58" i="46"/>
  <c r="D83" i="46"/>
  <c r="F86" i="46"/>
  <c r="F139" i="46"/>
  <c r="G136" i="46"/>
  <c r="G238" i="46"/>
  <c r="AF67" i="49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U131" i="91"/>
  <c r="U132" i="91" s="1"/>
  <c r="Y324" i="6"/>
  <c r="AX333" i="6"/>
  <c r="AT138" i="91"/>
  <c r="AT139" i="91" s="1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Q138" i="91"/>
  <c r="Q139" i="91" s="1"/>
  <c r="U333" i="6"/>
  <c r="BG323" i="6"/>
  <c r="BE96" i="68"/>
  <c r="BI333" i="6"/>
  <c r="BE138" i="91"/>
  <c r="BE139" i="91" s="1"/>
  <c r="AG332" i="6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I154" i="6" l="1"/>
  <c r="AU34" i="29"/>
  <c r="AW12" i="28" s="1"/>
  <c r="AH9" i="30"/>
  <c r="AH40" i="30" s="1"/>
  <c r="P34" i="29"/>
  <c r="R12" i="28" s="1"/>
  <c r="AP9" i="30"/>
  <c r="AB177" i="59"/>
  <c r="AH19" i="29"/>
  <c r="AH37" i="29" s="1"/>
  <c r="AH38" i="29" s="1"/>
  <c r="AJ8" i="30" s="1"/>
  <c r="AJ24" i="36"/>
  <c r="BC8" i="12"/>
  <c r="BC6" i="71"/>
  <c r="D14" i="33"/>
  <c r="J18" i="34"/>
  <c r="J48" i="64"/>
  <c r="J50" i="64" s="1"/>
  <c r="I24" i="36"/>
  <c r="Q177" i="59"/>
  <c r="R13" i="28"/>
  <c r="O9" i="36" s="1"/>
  <c r="P153" i="6"/>
  <c r="AY28" i="29"/>
  <c r="AY46" i="29" s="1"/>
  <c r="AY47" i="29" s="1"/>
  <c r="BA7" i="30" s="1"/>
  <c r="BA9" i="30" s="1"/>
  <c r="BA40" i="30" s="1"/>
  <c r="AX41" i="29"/>
  <c r="AX43" i="29" s="1"/>
  <c r="AZ6" i="28" s="1"/>
  <c r="AK33" i="29"/>
  <c r="AK10" i="29"/>
  <c r="AK32" i="29" s="1"/>
  <c r="AK34" i="29" s="1"/>
  <c r="AM12" i="28" s="1"/>
  <c r="AZ10" i="29"/>
  <c r="AZ32" i="29" s="1"/>
  <c r="AZ34" i="29" s="1"/>
  <c r="BB12" i="28" s="1"/>
  <c r="BC10" i="29"/>
  <c r="BC32" i="29" s="1"/>
  <c r="AF159" i="59"/>
  <c r="AF161" i="59" s="1"/>
  <c r="AI564" i="6"/>
  <c r="R178" i="59"/>
  <c r="P9" i="36"/>
  <c r="BH8" i="36"/>
  <c r="BJ172" i="59"/>
  <c r="AX19" i="29"/>
  <c r="AX37" i="29" s="1"/>
  <c r="AX38" i="29" s="1"/>
  <c r="AZ8" i="30" s="1"/>
  <c r="AZ9" i="30" s="1"/>
  <c r="AZ40" i="30" s="1"/>
  <c r="AW19" i="29"/>
  <c r="AW37" i="29" s="1"/>
  <c r="AW38" i="29" s="1"/>
  <c r="AY8" i="30" s="1"/>
  <c r="AY9" i="30" s="1"/>
  <c r="AY40" i="30" s="1"/>
  <c r="J172" i="59"/>
  <c r="H8" i="36"/>
  <c r="BB33" i="29"/>
  <c r="BB34" i="29" s="1"/>
  <c r="BD12" i="28" s="1"/>
  <c r="AX9" i="30"/>
  <c r="AX40" i="30" s="1"/>
  <c r="AE24" i="36"/>
  <c r="AT33" i="29"/>
  <c r="AT10" i="29"/>
  <c r="AT32" i="29" s="1"/>
  <c r="R10" i="29"/>
  <c r="R32" i="29" s="1"/>
  <c r="R33" i="29"/>
  <c r="M41" i="29"/>
  <c r="M43" i="29" s="1"/>
  <c r="O6" i="28" s="1"/>
  <c r="Q9" i="30"/>
  <c r="Q40" i="30" s="1"/>
  <c r="AU19" i="29"/>
  <c r="AU37" i="29" s="1"/>
  <c r="AU38" i="29" s="1"/>
  <c r="AW8" i="30" s="1"/>
  <c r="T155" i="6"/>
  <c r="AY33" i="29"/>
  <c r="AY34" i="29" s="1"/>
  <c r="BA12" i="28" s="1"/>
  <c r="V172" i="59"/>
  <c r="T8" i="36"/>
  <c r="K172" i="59"/>
  <c r="I8" i="36"/>
  <c r="M28" i="29"/>
  <c r="M46" i="29" s="1"/>
  <c r="M47" i="29" s="1"/>
  <c r="O7" i="30" s="1"/>
  <c r="O9" i="30" s="1"/>
  <c r="O40" i="30" s="1"/>
  <c r="AG9" i="30"/>
  <c r="AG40" i="30" s="1"/>
  <c r="K16" i="71"/>
  <c r="K29" i="71" s="1"/>
  <c r="N19" i="29"/>
  <c r="N37" i="29" s="1"/>
  <c r="N38" i="29" s="1"/>
  <c r="P8" i="30" s="1"/>
  <c r="P9" i="30" s="1"/>
  <c r="P40" i="30" s="1"/>
  <c r="M24" i="36" s="1"/>
  <c r="AD34" i="29"/>
  <c r="AF12" i="28" s="1"/>
  <c r="AF13" i="28" s="1"/>
  <c r="I152" i="6"/>
  <c r="I559" i="6"/>
  <c r="I560" i="6" s="1"/>
  <c r="J152" i="6"/>
  <c r="F104" i="60"/>
  <c r="D14" i="71"/>
  <c r="D16" i="71" s="1"/>
  <c r="D29" i="71" s="1"/>
  <c r="D18" i="12"/>
  <c r="D20" i="12" s="1"/>
  <c r="G9" i="30"/>
  <c r="G40" i="30" s="1"/>
  <c r="E48" i="64" s="1"/>
  <c r="E50" i="64" s="1"/>
  <c r="E104" i="60"/>
  <c r="BP77" i="6"/>
  <c r="C14" i="71"/>
  <c r="C16" i="71" s="1"/>
  <c r="C29" i="71" s="1"/>
  <c r="C18" i="12"/>
  <c r="C20" i="12" s="1"/>
  <c r="D17" i="92"/>
  <c r="D18" i="92" s="1"/>
  <c r="D27" i="92" s="1"/>
  <c r="BL111" i="91"/>
  <c r="AA153" i="6"/>
  <c r="Z153" i="6"/>
  <c r="Z28" i="29"/>
  <c r="Z46" i="29" s="1"/>
  <c r="Z47" i="29" s="1"/>
  <c r="AB7" i="30" s="1"/>
  <c r="AB9" i="30" s="1"/>
  <c r="AB40" i="30" s="1"/>
  <c r="Y41" i="29"/>
  <c r="Y43" i="29" s="1"/>
  <c r="AA6" i="28" s="1"/>
  <c r="Y28" i="29"/>
  <c r="Y46" i="29" s="1"/>
  <c r="Y47" i="29" s="1"/>
  <c r="AA7" i="30" s="1"/>
  <c r="AA9" i="30" s="1"/>
  <c r="AA40" i="30" s="1"/>
  <c r="V10" i="29"/>
  <c r="V32" i="29" s="1"/>
  <c r="V34" i="29" s="1"/>
  <c r="X12" i="28" s="1"/>
  <c r="AC559" i="6"/>
  <c r="AC560" i="6" s="1"/>
  <c r="AD152" i="6"/>
  <c r="AC155" i="6"/>
  <c r="W8" i="36"/>
  <c r="Y172" i="59"/>
  <c r="BG33" i="29"/>
  <c r="BG10" i="29"/>
  <c r="BG32" i="29" s="1"/>
  <c r="BH153" i="6"/>
  <c r="BG153" i="6"/>
  <c r="AX155" i="6"/>
  <c r="AY155" i="6"/>
  <c r="BF155" i="6"/>
  <c r="AE154" i="6"/>
  <c r="AF154" i="6"/>
  <c r="AU153" i="6"/>
  <c r="AV153" i="6"/>
  <c r="AE33" i="29"/>
  <c r="AF10" i="29"/>
  <c r="AF32" i="29" s="1"/>
  <c r="AF34" i="29" s="1"/>
  <c r="AH12" i="28" s="1"/>
  <c r="AE10" i="29"/>
  <c r="AE32" i="29" s="1"/>
  <c r="C34" i="9"/>
  <c r="C6" i="9" s="1"/>
  <c r="Z17" i="12"/>
  <c r="Z20" i="12" s="1"/>
  <c r="Z13" i="71"/>
  <c r="Z16" i="71" s="1"/>
  <c r="Z29" i="71" s="1"/>
  <c r="AB60" i="60"/>
  <c r="BD10" i="29"/>
  <c r="BD32" i="29" s="1"/>
  <c r="BD34" i="29" s="1"/>
  <c r="BF12" i="28" s="1"/>
  <c r="BC33" i="29"/>
  <c r="AT28" i="29"/>
  <c r="AT46" i="29" s="1"/>
  <c r="AT47" i="29" s="1"/>
  <c r="AV7" i="30" s="1"/>
  <c r="AV9" i="30" s="1"/>
  <c r="AV40" i="30" s="1"/>
  <c r="AT41" i="29"/>
  <c r="AT43" i="29" s="1"/>
  <c r="AV6" i="28" s="1"/>
  <c r="AU28" i="29"/>
  <c r="AU46" i="29" s="1"/>
  <c r="AU47" i="29" s="1"/>
  <c r="AW7" i="30" s="1"/>
  <c r="O17" i="12"/>
  <c r="O20" i="12" s="1"/>
  <c r="Q60" i="60"/>
  <c r="O13" i="71"/>
  <c r="O16" i="71" s="1"/>
  <c r="O29" i="71" s="1"/>
  <c r="AO28" i="29"/>
  <c r="AO46" i="29" s="1"/>
  <c r="AO47" i="29" s="1"/>
  <c r="AQ7" i="30" s="1"/>
  <c r="AQ9" i="30" s="1"/>
  <c r="AQ40" i="30" s="1"/>
  <c r="AO41" i="29"/>
  <c r="AO43" i="29" s="1"/>
  <c r="AQ6" i="28" s="1"/>
  <c r="BI13" i="71"/>
  <c r="BI16" i="71" s="1"/>
  <c r="BI29" i="71" s="1"/>
  <c r="BK60" i="60"/>
  <c r="BI17" i="12"/>
  <c r="BI20" i="12" s="1"/>
  <c r="AQ33" i="29"/>
  <c r="AQ10" i="29"/>
  <c r="AQ32" i="29" s="1"/>
  <c r="AP8" i="12"/>
  <c r="AP6" i="71"/>
  <c r="AC177" i="59"/>
  <c r="AD13" i="28"/>
  <c r="AE559" i="6"/>
  <c r="AF152" i="6"/>
  <c r="AE152" i="6"/>
  <c r="AN9" i="30"/>
  <c r="AN40" i="30" s="1"/>
  <c r="AR154" i="6"/>
  <c r="AQ154" i="6"/>
  <c r="S33" i="29"/>
  <c r="S34" i="29" s="1"/>
  <c r="U12" i="28" s="1"/>
  <c r="T10" i="29"/>
  <c r="T32" i="29" s="1"/>
  <c r="T34" i="29" s="1"/>
  <c r="V12" i="28" s="1"/>
  <c r="P41" i="29"/>
  <c r="P43" i="29" s="1"/>
  <c r="R6" i="28" s="1"/>
  <c r="Q28" i="29"/>
  <c r="Q46" i="29" s="1"/>
  <c r="Q47" i="29" s="1"/>
  <c r="S7" i="30" s="1"/>
  <c r="S9" i="30" s="1"/>
  <c r="S40" i="30" s="1"/>
  <c r="Q48" i="64" s="1"/>
  <c r="Q50" i="64" s="1"/>
  <c r="W10" i="29"/>
  <c r="W32" i="29" s="1"/>
  <c r="W34" i="29" s="1"/>
  <c r="Y12" i="28" s="1"/>
  <c r="AA19" i="29"/>
  <c r="AA37" i="29" s="1"/>
  <c r="AA38" i="29" s="1"/>
  <c r="AC8" i="30" s="1"/>
  <c r="AB19" i="29"/>
  <c r="AB37" i="29" s="1"/>
  <c r="AB38" i="29" s="1"/>
  <c r="AD8" i="30" s="1"/>
  <c r="AL172" i="59"/>
  <c r="AJ8" i="36"/>
  <c r="BA41" i="29"/>
  <c r="BA43" i="29" s="1"/>
  <c r="BC6" i="28" s="1"/>
  <c r="H5" i="35" s="1"/>
  <c r="BA28" i="29"/>
  <c r="BA46" i="29" s="1"/>
  <c r="BA47" i="29" s="1"/>
  <c r="BC7" i="30" s="1"/>
  <c r="X153" i="6"/>
  <c r="W153" i="6"/>
  <c r="L33" i="29"/>
  <c r="M10" i="29"/>
  <c r="M32" i="29" s="1"/>
  <c r="M34" i="29" s="1"/>
  <c r="O12" i="28" s="1"/>
  <c r="S278" i="6"/>
  <c r="B36" i="9" s="1"/>
  <c r="Z13" i="28"/>
  <c r="Y177" i="59"/>
  <c r="AZ297" i="6"/>
  <c r="L10" i="29"/>
  <c r="L32" i="29" s="1"/>
  <c r="AQ13" i="28"/>
  <c r="AP177" i="59"/>
  <c r="BH41" i="29"/>
  <c r="BH43" i="29" s="1"/>
  <c r="BJ6" i="28" s="1"/>
  <c r="BI28" i="29"/>
  <c r="BI46" i="29" s="1"/>
  <c r="BI47" i="29" s="1"/>
  <c r="BK7" i="30" s="1"/>
  <c r="BK9" i="30" s="1"/>
  <c r="BK40" i="30" s="1"/>
  <c r="BH28" i="29"/>
  <c r="BH46" i="29" s="1"/>
  <c r="BH47" i="29" s="1"/>
  <c r="BJ7" i="30" s="1"/>
  <c r="BJ9" i="30" s="1"/>
  <c r="BJ40" i="30" s="1"/>
  <c r="S154" i="6"/>
  <c r="AM19" i="29"/>
  <c r="AM37" i="29" s="1"/>
  <c r="AM38" i="29" s="1"/>
  <c r="AO8" i="30" s="1"/>
  <c r="AO9" i="30" s="1"/>
  <c r="AO40" i="30" s="1"/>
  <c r="BJ154" i="6"/>
  <c r="BI154" i="6"/>
  <c r="AD153" i="6"/>
  <c r="AC153" i="6"/>
  <c r="BH13" i="28"/>
  <c r="BG177" i="59"/>
  <c r="BL155" i="6"/>
  <c r="BM155" i="6"/>
  <c r="BE34" i="29"/>
  <c r="BG12" i="28" s="1"/>
  <c r="AA155" i="6"/>
  <c r="Z155" i="6"/>
  <c r="AT155" i="6"/>
  <c r="X154" i="6"/>
  <c r="Y154" i="6"/>
  <c r="AR34" i="29"/>
  <c r="AT12" i="28" s="1"/>
  <c r="BD158" i="59"/>
  <c r="BD161" i="59" s="1"/>
  <c r="BG279" i="6"/>
  <c r="BG297" i="6" s="1"/>
  <c r="BG564" i="6"/>
  <c r="AQ152" i="6"/>
  <c r="AP559" i="6"/>
  <c r="AP560" i="6" s="1"/>
  <c r="AK152" i="6"/>
  <c r="AK559" i="6"/>
  <c r="AK560" i="6" s="1"/>
  <c r="AL152" i="6"/>
  <c r="BF19" i="29"/>
  <c r="BF37" i="29" s="1"/>
  <c r="BF38" i="29" s="1"/>
  <c r="BH8" i="30" s="1"/>
  <c r="BH9" i="30" s="1"/>
  <c r="BH40" i="30" s="1"/>
  <c r="BE19" i="29"/>
  <c r="BE37" i="29" s="1"/>
  <c r="BE38" i="29" s="1"/>
  <c r="BG8" i="30" s="1"/>
  <c r="BG9" i="30" s="1"/>
  <c r="BG40" i="30" s="1"/>
  <c r="Y33" i="29"/>
  <c r="Z10" i="29"/>
  <c r="Z32" i="29" s="1"/>
  <c r="Z34" i="29" s="1"/>
  <c r="AB12" i="28" s="1"/>
  <c r="Y10" i="29"/>
  <c r="Y32" i="29" s="1"/>
  <c r="AL154" i="6"/>
  <c r="AK154" i="6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U8" i="12"/>
  <c r="U6" i="71"/>
  <c r="U19" i="29"/>
  <c r="U37" i="29" s="1"/>
  <c r="U38" i="29" s="1"/>
  <c r="W8" i="30" s="1"/>
  <c r="W9" i="30" s="1"/>
  <c r="W40" i="30" s="1"/>
  <c r="T19" i="29"/>
  <c r="T37" i="29" s="1"/>
  <c r="T38" i="29" s="1"/>
  <c r="V8" i="30" s="1"/>
  <c r="AE278" i="6"/>
  <c r="C36" i="9" s="1"/>
  <c r="AE297" i="6"/>
  <c r="BL297" i="6"/>
  <c r="AC172" i="59"/>
  <c r="BH158" i="59"/>
  <c r="BH161" i="59" s="1"/>
  <c r="BK564" i="6"/>
  <c r="AU8" i="12"/>
  <c r="AU6" i="71"/>
  <c r="AK13" i="71"/>
  <c r="AK16" i="71" s="1"/>
  <c r="AK29" i="71" s="1"/>
  <c r="AK17" i="12"/>
  <c r="AK20" i="12" s="1"/>
  <c r="AM60" i="60"/>
  <c r="AH60" i="60"/>
  <c r="AF17" i="12"/>
  <c r="AF20" i="12" s="1"/>
  <c r="AF13" i="71"/>
  <c r="AM155" i="6"/>
  <c r="AL155" i="6"/>
  <c r="AT60" i="60"/>
  <c r="AR17" i="12"/>
  <c r="AR20" i="12" s="1"/>
  <c r="AR13" i="71"/>
  <c r="AR16" i="71" s="1"/>
  <c r="AR29" i="71" s="1"/>
  <c r="BN154" i="6"/>
  <c r="BO154" i="6"/>
  <c r="AF16" i="71"/>
  <c r="AF29" i="71" s="1"/>
  <c r="BC34" i="29"/>
  <c r="BE12" i="28" s="1"/>
  <c r="BL177" i="59"/>
  <c r="BM13" i="28"/>
  <c r="BL172" i="59"/>
  <c r="BJ8" i="36"/>
  <c r="T559" i="6"/>
  <c r="T560" i="6" s="1"/>
  <c r="U152" i="6"/>
  <c r="AH41" i="29"/>
  <c r="AH43" i="29" s="1"/>
  <c r="AJ6" i="28" s="1"/>
  <c r="AH28" i="29"/>
  <c r="AH46" i="29" s="1"/>
  <c r="AH47" i="29" s="1"/>
  <c r="AJ7" i="30" s="1"/>
  <c r="AI28" i="29"/>
  <c r="AI46" i="29" s="1"/>
  <c r="AI47" i="29" s="1"/>
  <c r="AK7" i="30" s="1"/>
  <c r="AK9" i="30" s="1"/>
  <c r="AK40" i="30" s="1"/>
  <c r="AZ8" i="12"/>
  <c r="AZ6" i="71"/>
  <c r="BH10" i="29"/>
  <c r="BH32" i="29" s="1"/>
  <c r="BH34" i="29" s="1"/>
  <c r="BJ12" i="28" s="1"/>
  <c r="AX152" i="6"/>
  <c r="AW152" i="6"/>
  <c r="AW559" i="6"/>
  <c r="AW560" i="6" s="1"/>
  <c r="BK19" i="29"/>
  <c r="BK37" i="29" s="1"/>
  <c r="BK38" i="29" s="1"/>
  <c r="BM8" i="30" s="1"/>
  <c r="BM9" i="30" s="1"/>
  <c r="BM40" i="30" s="1"/>
  <c r="BJ19" i="29"/>
  <c r="BJ37" i="29" s="1"/>
  <c r="BJ38" i="29" s="1"/>
  <c r="BL8" i="30" s="1"/>
  <c r="BL9" i="30" s="1"/>
  <c r="BL40" i="30" s="1"/>
  <c r="K41" i="29"/>
  <c r="K43" i="29" s="1"/>
  <c r="M6" i="28" s="1"/>
  <c r="L28" i="29"/>
  <c r="L46" i="29" s="1"/>
  <c r="L47" i="29" s="1"/>
  <c r="N7" i="30" s="1"/>
  <c r="N9" i="30" s="1"/>
  <c r="N40" i="30" s="1"/>
  <c r="D16" i="33" s="1"/>
  <c r="K28" i="29"/>
  <c r="K46" i="29" s="1"/>
  <c r="K47" i="29" s="1"/>
  <c r="M7" i="30" s="1"/>
  <c r="M9" i="30" s="1"/>
  <c r="M40" i="30" s="1"/>
  <c r="P172" i="59"/>
  <c r="N8" i="36"/>
  <c r="N172" i="59"/>
  <c r="L8" i="36"/>
  <c r="Q155" i="6"/>
  <c r="R155" i="6"/>
  <c r="M18" i="34"/>
  <c r="T152" i="6"/>
  <c r="S559" i="6"/>
  <c r="S152" i="6"/>
  <c r="N13" i="71"/>
  <c r="N16" i="71" s="1"/>
  <c r="N29" i="71" s="1"/>
  <c r="P60" i="60"/>
  <c r="N17" i="12"/>
  <c r="N20" i="12" s="1"/>
  <c r="B34" i="9"/>
  <c r="B6" i="9" s="1"/>
  <c r="K10" i="29"/>
  <c r="K32" i="29" s="1"/>
  <c r="K34" i="29" s="1"/>
  <c r="M12" i="28" s="1"/>
  <c r="J33" i="29"/>
  <c r="J10" i="29"/>
  <c r="J32" i="29" s="1"/>
  <c r="U352" i="97"/>
  <c r="Y561" i="6"/>
  <c r="T9" i="12" s="1"/>
  <c r="BD352" i="97"/>
  <c r="BH561" i="6"/>
  <c r="BC9" i="12" s="1"/>
  <c r="BC177" i="59"/>
  <c r="BD13" i="28"/>
  <c r="D31" i="97"/>
  <c r="V352" i="97"/>
  <c r="Z561" i="6"/>
  <c r="U9" i="12" s="1"/>
  <c r="D64" i="116"/>
  <c r="H275" i="6"/>
  <c r="AP275" i="6"/>
  <c r="AP561" i="6"/>
  <c r="AK9" i="12" s="1"/>
  <c r="BE13" i="28"/>
  <c r="BD177" i="59"/>
  <c r="K561" i="6"/>
  <c r="F9" i="12" s="1"/>
  <c r="K275" i="6"/>
  <c r="AM564" i="6"/>
  <c r="AJ6" i="71"/>
  <c r="AJ8" i="12"/>
  <c r="BE289" i="6"/>
  <c r="S33" i="92"/>
  <c r="E18" i="91"/>
  <c r="E24" i="91" s="1"/>
  <c r="E26" i="91" s="1"/>
  <c r="D28" i="33"/>
  <c r="W24" i="36"/>
  <c r="X18" i="34"/>
  <c r="X48" i="64"/>
  <c r="X50" i="64" s="1"/>
  <c r="X561" i="6"/>
  <c r="S9" i="12" s="1"/>
  <c r="E61" i="59"/>
  <c r="BM165" i="59"/>
  <c r="V177" i="59"/>
  <c r="W13" i="28"/>
  <c r="D59" i="33"/>
  <c r="BC48" i="64"/>
  <c r="BC50" i="64" s="1"/>
  <c r="BC18" i="34"/>
  <c r="BB24" i="36"/>
  <c r="Y352" i="97"/>
  <c r="AC561" i="6"/>
  <c r="X9" i="12" s="1"/>
  <c r="AV561" i="6"/>
  <c r="AQ9" i="12" s="1"/>
  <c r="T22" i="33"/>
  <c r="U22" i="33" s="1"/>
  <c r="F54" i="59"/>
  <c r="E64" i="116" s="1"/>
  <c r="BH564" i="6"/>
  <c r="BE159" i="59"/>
  <c r="BE161" i="59" s="1"/>
  <c r="AN297" i="6"/>
  <c r="C363" i="97"/>
  <c r="G545" i="6"/>
  <c r="X279" i="6"/>
  <c r="AI293" i="6"/>
  <c r="AI295" i="6" s="1"/>
  <c r="X286" i="6"/>
  <c r="U151" i="59"/>
  <c r="X284" i="6"/>
  <c r="X285" i="6"/>
  <c r="X288" i="6"/>
  <c r="D21" i="33"/>
  <c r="P24" i="36"/>
  <c r="Q18" i="34"/>
  <c r="I567" i="6"/>
  <c r="BD18" i="34"/>
  <c r="D60" i="33"/>
  <c r="BD48" i="64"/>
  <c r="BD50" i="64" s="1"/>
  <c r="BC24" i="36"/>
  <c r="E29" i="97"/>
  <c r="D56" i="33"/>
  <c r="AY24" i="36"/>
  <c r="AZ18" i="34"/>
  <c r="AZ48" i="64"/>
  <c r="AU297" i="6"/>
  <c r="J177" i="59"/>
  <c r="K13" i="28"/>
  <c r="E29" i="91"/>
  <c r="D34" i="33"/>
  <c r="AD48" i="64"/>
  <c r="AD50" i="64" s="1"/>
  <c r="AC24" i="36"/>
  <c r="AD18" i="34"/>
  <c r="AH9" i="36"/>
  <c r="AJ178" i="59"/>
  <c r="N529" i="6"/>
  <c r="J352" i="97" s="1"/>
  <c r="I275" i="6"/>
  <c r="I561" i="6"/>
  <c r="D9" i="12" s="1"/>
  <c r="AP40" i="30"/>
  <c r="AM41" i="33"/>
  <c r="AN41" i="33" s="1"/>
  <c r="AI125" i="91"/>
  <c r="AI158" i="91"/>
  <c r="AI33" i="92" s="1"/>
  <c r="BG18" i="34"/>
  <c r="D63" i="33"/>
  <c r="BF24" i="36"/>
  <c r="BG48" i="64"/>
  <c r="BG50" i="64" s="1"/>
  <c r="I177" i="59"/>
  <c r="J13" i="28"/>
  <c r="R40" i="30"/>
  <c r="AT178" i="59"/>
  <c r="AR9" i="36"/>
  <c r="AV177" i="59"/>
  <c r="AW13" i="28"/>
  <c r="AD289" i="6"/>
  <c r="BB178" i="59"/>
  <c r="AZ9" i="36"/>
  <c r="U293" i="6"/>
  <c r="U295" i="6" s="1"/>
  <c r="U297" i="6" s="1"/>
  <c r="J286" i="6"/>
  <c r="J288" i="6"/>
  <c r="G151" i="59"/>
  <c r="J285" i="6"/>
  <c r="J279" i="6"/>
  <c r="J284" i="6"/>
  <c r="AC293" i="6"/>
  <c r="AC295" i="6" s="1"/>
  <c r="AC297" i="6" s="1"/>
  <c r="R279" i="6"/>
  <c r="R286" i="6"/>
  <c r="R285" i="6"/>
  <c r="R284" i="6"/>
  <c r="R289" i="6" s="1"/>
  <c r="R288" i="6"/>
  <c r="O151" i="59"/>
  <c r="I48" i="64"/>
  <c r="I50" i="64" s="1"/>
  <c r="D13" i="33"/>
  <c r="I18" i="34"/>
  <c r="H24" i="36"/>
  <c r="C9" i="29"/>
  <c r="C18" i="29"/>
  <c r="C27" i="29"/>
  <c r="I564" i="6"/>
  <c r="F159" i="59"/>
  <c r="F161" i="59" s="1"/>
  <c r="N561" i="6"/>
  <c r="I9" i="12" s="1"/>
  <c r="N275" i="6"/>
  <c r="O300" i="97"/>
  <c r="S479" i="6"/>
  <c r="O302" i="97" s="1"/>
  <c r="BB159" i="59"/>
  <c r="BB161" i="59" s="1"/>
  <c r="BE564" i="6"/>
  <c r="D36" i="92"/>
  <c r="D27" i="91"/>
  <c r="AS289" i="6"/>
  <c r="AS297" i="6" s="1"/>
  <c r="C63" i="116"/>
  <c r="AH561" i="6"/>
  <c r="AC9" i="12" s="1"/>
  <c r="H529" i="6"/>
  <c r="AZ36" i="92"/>
  <c r="H27" i="91"/>
  <c r="W177" i="59"/>
  <c r="X13" i="28"/>
  <c r="AM159" i="59"/>
  <c r="AM161" i="59" s="1"/>
  <c r="AP564" i="6"/>
  <c r="O160" i="59"/>
  <c r="N356" i="97"/>
  <c r="BP533" i="6"/>
  <c r="BM356" i="97" s="1"/>
  <c r="J31" i="97" s="1"/>
  <c r="AX286" i="6"/>
  <c r="AU151" i="59"/>
  <c r="AX285" i="6"/>
  <c r="BI293" i="6"/>
  <c r="BI295" i="6" s="1"/>
  <c r="BI297" i="6" s="1"/>
  <c r="AX279" i="6"/>
  <c r="AX284" i="6"/>
  <c r="AX288" i="6"/>
  <c r="AB8" i="36"/>
  <c r="AD172" i="59"/>
  <c r="AY13" i="28"/>
  <c r="AX177" i="59"/>
  <c r="AV48" i="64"/>
  <c r="AV50" i="64" s="1"/>
  <c r="AV18" i="34"/>
  <c r="D52" i="33"/>
  <c r="AU24" i="36"/>
  <c r="BB529" i="6"/>
  <c r="G289" i="6"/>
  <c r="BF161" i="59"/>
  <c r="AL177" i="59"/>
  <c r="AM13" i="28"/>
  <c r="W219" i="97"/>
  <c r="AA398" i="6"/>
  <c r="W221" i="97" s="1"/>
  <c r="AA529" i="6"/>
  <c r="AX13" i="28"/>
  <c r="AW177" i="59"/>
  <c r="AJ293" i="6"/>
  <c r="AJ295" i="6" s="1"/>
  <c r="AJ297" i="6" s="1"/>
  <c r="Y288" i="6"/>
  <c r="Y284" i="6"/>
  <c r="V151" i="59"/>
  <c r="Y279" i="6"/>
  <c r="Y286" i="6"/>
  <c r="Y285" i="6"/>
  <c r="BA158" i="59"/>
  <c r="I54" i="59" s="1"/>
  <c r="H64" i="116" s="1"/>
  <c r="BD279" i="6"/>
  <c r="BO278" i="6"/>
  <c r="F36" i="9" s="1"/>
  <c r="F8" i="9" s="1"/>
  <c r="O159" i="59"/>
  <c r="O161" i="59" s="1"/>
  <c r="R564" i="6"/>
  <c r="AY158" i="91"/>
  <c r="AY33" i="92" s="1"/>
  <c r="AY125" i="91"/>
  <c r="BH425" i="6"/>
  <c r="BD248" i="97" s="1"/>
  <c r="BD246" i="97"/>
  <c r="AI36" i="92"/>
  <c r="F27" i="91"/>
  <c r="V300" i="97"/>
  <c r="Z479" i="6"/>
  <c r="V302" i="97" s="1"/>
  <c r="U159" i="59"/>
  <c r="U161" i="59" s="1"/>
  <c r="X564" i="6"/>
  <c r="AH158" i="59"/>
  <c r="AH161" i="59" s="1"/>
  <c r="AK279" i="6"/>
  <c r="AK297" i="6" s="1"/>
  <c r="BK285" i="6"/>
  <c r="BK279" i="6"/>
  <c r="BH151" i="59"/>
  <c r="I47" i="59" s="1"/>
  <c r="H57" i="116" s="1"/>
  <c r="BK284" i="6"/>
  <c r="BK286" i="6"/>
  <c r="BK288" i="6"/>
  <c r="BO276" i="6"/>
  <c r="F35" i="9" s="1"/>
  <c r="E125" i="91"/>
  <c r="E158" i="91"/>
  <c r="AA28" i="29"/>
  <c r="AA46" i="29" s="1"/>
  <c r="AA47" i="29" s="1"/>
  <c r="AC7" i="30" s="1"/>
  <c r="AC9" i="30" s="1"/>
  <c r="AC40" i="30" s="1"/>
  <c r="AA41" i="29"/>
  <c r="AA43" i="29" s="1"/>
  <c r="AC6" i="28" s="1"/>
  <c r="AB28" i="29"/>
  <c r="AB46" i="29" s="1"/>
  <c r="AB47" i="29" s="1"/>
  <c r="AD7" i="30" s="1"/>
  <c r="AV8" i="36"/>
  <c r="AX172" i="59"/>
  <c r="AA219" i="97"/>
  <c r="AE398" i="6"/>
  <c r="AA221" i="97" s="1"/>
  <c r="AE529" i="6"/>
  <c r="I53" i="59"/>
  <c r="H63" i="116" s="1"/>
  <c r="G39" i="68"/>
  <c r="N332" i="6"/>
  <c r="J138" i="91" s="1"/>
  <c r="J139" i="91" s="1"/>
  <c r="H39" i="68"/>
  <c r="BH132" i="91"/>
  <c r="L96" i="68"/>
  <c r="F41" i="68" s="1"/>
  <c r="F42" i="68" s="1"/>
  <c r="N324" i="6"/>
  <c r="AL33" i="29"/>
  <c r="AM10" i="29"/>
  <c r="AM32" i="29" s="1"/>
  <c r="AM34" i="29" s="1"/>
  <c r="AO12" i="28" s="1"/>
  <c r="AL10" i="29"/>
  <c r="AL32" i="29" s="1"/>
  <c r="U300" i="97"/>
  <c r="Y479" i="6"/>
  <c r="U302" i="97" s="1"/>
  <c r="BC153" i="91"/>
  <c r="BC158" i="91"/>
  <c r="R561" i="6"/>
  <c r="M9" i="12" s="1"/>
  <c r="S6" i="71"/>
  <c r="S8" i="12"/>
  <c r="Q13" i="28"/>
  <c r="P177" i="59"/>
  <c r="AJ158" i="91"/>
  <c r="AJ33" i="92" s="1"/>
  <c r="AJ125" i="91"/>
  <c r="AH125" i="91"/>
  <c r="AH158" i="91"/>
  <c r="AH33" i="92" s="1"/>
  <c r="AC18" i="34"/>
  <c r="AB24" i="36"/>
  <c r="D33" i="33"/>
  <c r="AC48" i="64"/>
  <c r="AC50" i="64" s="1"/>
  <c r="AB159" i="59"/>
  <c r="AB161" i="59" s="1"/>
  <c r="AE564" i="6"/>
  <c r="BF297" i="6"/>
  <c r="H55" i="59"/>
  <c r="G65" i="116" s="1"/>
  <c r="AD297" i="6"/>
  <c r="AY177" i="59"/>
  <c r="AZ13" i="28"/>
  <c r="AK564" i="6"/>
  <c r="AT8" i="36"/>
  <c r="AV172" i="59"/>
  <c r="E8" i="9"/>
  <c r="D57" i="59"/>
  <c r="AB9" i="36"/>
  <c r="AD178" i="59"/>
  <c r="AL284" i="6"/>
  <c r="AL285" i="6"/>
  <c r="AL286" i="6"/>
  <c r="AW293" i="6"/>
  <c r="AW295" i="6" s="1"/>
  <c r="AI151" i="59"/>
  <c r="AL288" i="6"/>
  <c r="AL279" i="6"/>
  <c r="AT561" i="6"/>
  <c r="AO9" i="12" s="1"/>
  <c r="L14" i="33"/>
  <c r="M14" i="33" s="1"/>
  <c r="AJ9" i="30"/>
  <c r="AJ40" i="30" s="1"/>
  <c r="AK178" i="59"/>
  <c r="AI9" i="36"/>
  <c r="K12" i="33"/>
  <c r="AJ289" i="6"/>
  <c r="S219" i="97"/>
  <c r="W529" i="6"/>
  <c r="S352" i="97" s="1"/>
  <c r="W398" i="6"/>
  <c r="S221" i="97" s="1"/>
  <c r="N161" i="59"/>
  <c r="B64" i="9"/>
  <c r="AG33" i="29"/>
  <c r="AG10" i="29"/>
  <c r="AG32" i="29" s="1"/>
  <c r="AG34" i="29" s="1"/>
  <c r="AI12" i="28" s="1"/>
  <c r="AH10" i="29"/>
  <c r="AH32" i="29" s="1"/>
  <c r="AH34" i="29" s="1"/>
  <c r="AJ12" i="28" s="1"/>
  <c r="AS177" i="59"/>
  <c r="AT13" i="28"/>
  <c r="BH289" i="6"/>
  <c r="AP41" i="29"/>
  <c r="AP43" i="29" s="1"/>
  <c r="AR6" i="28" s="1"/>
  <c r="AP28" i="29"/>
  <c r="AP46" i="29" s="1"/>
  <c r="AP47" i="29" s="1"/>
  <c r="AR7" i="30" s="1"/>
  <c r="C8" i="36"/>
  <c r="E172" i="59"/>
  <c r="D5" i="35"/>
  <c r="I29" i="97"/>
  <c r="AF289" i="6"/>
  <c r="BI564" i="6"/>
  <c r="E27" i="91"/>
  <c r="AX96" i="68"/>
  <c r="G38" i="68"/>
  <c r="S28" i="29"/>
  <c r="S46" i="29" s="1"/>
  <c r="S47" i="29" s="1"/>
  <c r="U7" i="30" s="1"/>
  <c r="S41" i="29"/>
  <c r="S43" i="29" s="1"/>
  <c r="U6" i="28" s="1"/>
  <c r="T28" i="29"/>
  <c r="T46" i="29" s="1"/>
  <c r="T47" i="29" s="1"/>
  <c r="V7" i="30" s="1"/>
  <c r="V9" i="30" s="1"/>
  <c r="V40" i="30" s="1"/>
  <c r="BA19" i="29"/>
  <c r="BA37" i="29" s="1"/>
  <c r="BA38" i="29" s="1"/>
  <c r="BC8" i="30" s="1"/>
  <c r="BB19" i="29"/>
  <c r="BB37" i="29" s="1"/>
  <c r="BB38" i="29" s="1"/>
  <c r="BD8" i="30" s="1"/>
  <c r="BD9" i="30" s="1"/>
  <c r="BD40" i="30" s="1"/>
  <c r="BC561" i="6"/>
  <c r="AX9" i="12" s="1"/>
  <c r="O177" i="59"/>
  <c r="P13" i="28"/>
  <c r="BC172" i="59"/>
  <c r="BA8" i="36"/>
  <c r="BK561" i="6"/>
  <c r="BF9" i="12" s="1"/>
  <c r="AO36" i="92"/>
  <c r="G27" i="91"/>
  <c r="L284" i="6"/>
  <c r="I151" i="59"/>
  <c r="L288" i="6"/>
  <c r="W293" i="6"/>
  <c r="W295" i="6" s="1"/>
  <c r="W297" i="6" s="1"/>
  <c r="L286" i="6"/>
  <c r="L285" i="6"/>
  <c r="AO178" i="59"/>
  <c r="AM9" i="36"/>
  <c r="BB327" i="97"/>
  <c r="BF506" i="6"/>
  <c r="BB329" i="97" s="1"/>
  <c r="AB561" i="6"/>
  <c r="W9" i="12" s="1"/>
  <c r="AW275" i="6"/>
  <c r="AW561" i="6"/>
  <c r="AR9" i="12" s="1"/>
  <c r="H54" i="59"/>
  <c r="G64" i="116" s="1"/>
  <c r="AP161" i="59"/>
  <c r="L279" i="6"/>
  <c r="S529" i="6"/>
  <c r="BF529" i="6"/>
  <c r="J564" i="6"/>
  <c r="AK172" i="59"/>
  <c r="AI8" i="36"/>
  <c r="AF24" i="36"/>
  <c r="AG48" i="64"/>
  <c r="AG50" i="64" s="1"/>
  <c r="D37" i="33"/>
  <c r="AG18" i="34"/>
  <c r="AR289" i="6"/>
  <c r="Z289" i="6"/>
  <c r="Z297" i="6" s="1"/>
  <c r="K8" i="12"/>
  <c r="K6" i="71"/>
  <c r="E159" i="59"/>
  <c r="BP360" i="6"/>
  <c r="S361" i="6"/>
  <c r="AK125" i="91"/>
  <c r="AK158" i="91"/>
  <c r="AK33" i="92" s="1"/>
  <c r="F18" i="34"/>
  <c r="E24" i="36"/>
  <c r="D10" i="33"/>
  <c r="F48" i="64"/>
  <c r="F50" i="64" s="1"/>
  <c r="X157" i="59"/>
  <c r="BM157" i="59" s="1"/>
  <c r="AA564" i="6"/>
  <c r="AE213" i="6"/>
  <c r="AS19" i="29"/>
  <c r="AS37" i="29" s="1"/>
  <c r="AS38" i="29" s="1"/>
  <c r="AU8" i="30" s="1"/>
  <c r="AU9" i="30" s="1"/>
  <c r="AU40" i="30" s="1"/>
  <c r="AR19" i="29"/>
  <c r="AR37" i="29" s="1"/>
  <c r="AR38" i="29" s="1"/>
  <c r="AT8" i="30" s="1"/>
  <c r="S159" i="59"/>
  <c r="S161" i="59" s="1"/>
  <c r="V564" i="6"/>
  <c r="E8" i="36"/>
  <c r="G172" i="59"/>
  <c r="AP33" i="92"/>
  <c r="BF125" i="91"/>
  <c r="BF158" i="91"/>
  <c r="BF33" i="92" s="1"/>
  <c r="AK389" i="6"/>
  <c r="AG212" i="97" s="1"/>
  <c r="AG210" i="97"/>
  <c r="AK529" i="6"/>
  <c r="AE159" i="59"/>
  <c r="AQ361" i="6"/>
  <c r="D50" i="9" s="1"/>
  <c r="AH564" i="6"/>
  <c r="AB285" i="6"/>
  <c r="Y151" i="59"/>
  <c r="AB288" i="6"/>
  <c r="AM293" i="6"/>
  <c r="AM295" i="6" s="1"/>
  <c r="AM297" i="6" s="1"/>
  <c r="AB284" i="6"/>
  <c r="AB286" i="6"/>
  <c r="AB279" i="6"/>
  <c r="AV6" i="71"/>
  <c r="AV8" i="12"/>
  <c r="AU529" i="6"/>
  <c r="AQ352" i="97" s="1"/>
  <c r="AU452" i="6"/>
  <c r="AQ275" i="97" s="1"/>
  <c r="AQ273" i="97"/>
  <c r="AJ333" i="6"/>
  <c r="F33" i="29"/>
  <c r="G10" i="29"/>
  <c r="G32" i="29" s="1"/>
  <c r="G34" i="29" s="1"/>
  <c r="I12" i="28" s="1"/>
  <c r="F10" i="29"/>
  <c r="F32" i="29" s="1"/>
  <c r="AC291" i="97"/>
  <c r="AG529" i="6"/>
  <c r="AC352" i="97" s="1"/>
  <c r="AP20" i="12"/>
  <c r="BD529" i="6"/>
  <c r="AZ352" i="97" s="1"/>
  <c r="AZ210" i="97"/>
  <c r="BD389" i="6"/>
  <c r="AZ212" i="97" s="1"/>
  <c r="AD158" i="59"/>
  <c r="AQ278" i="6"/>
  <c r="AG564" i="6"/>
  <c r="AG279" i="6"/>
  <c r="AG297" i="6" s="1"/>
  <c r="AO160" i="59"/>
  <c r="AN356" i="97"/>
  <c r="G31" i="97" s="1"/>
  <c r="I31" i="97" s="1"/>
  <c r="BC534" i="6"/>
  <c r="E64" i="9" s="1"/>
  <c r="AR564" i="6"/>
  <c r="AQ28" i="29"/>
  <c r="AQ46" i="29" s="1"/>
  <c r="AQ47" i="29" s="1"/>
  <c r="AS7" i="30" s="1"/>
  <c r="AS9" i="30" s="1"/>
  <c r="AS40" i="30" s="1"/>
  <c r="H5" i="31"/>
  <c r="BK151" i="59"/>
  <c r="BN279" i="6"/>
  <c r="BN288" i="6"/>
  <c r="BN286" i="6"/>
  <c r="BN284" i="6"/>
  <c r="BN285" i="6"/>
  <c r="AP34" i="29"/>
  <c r="AR12" i="28" s="1"/>
  <c r="G53" i="59"/>
  <c r="F63" i="116" s="1"/>
  <c r="G358" i="6"/>
  <c r="BP356" i="6"/>
  <c r="G561" i="6"/>
  <c r="G563" i="6" s="1"/>
  <c r="G565" i="6" s="1"/>
  <c r="AX161" i="59"/>
  <c r="H53" i="59"/>
  <c r="G63" i="116" s="1"/>
  <c r="BA561" i="6"/>
  <c r="AV9" i="12" s="1"/>
  <c r="G161" i="59"/>
  <c r="AJ18" i="34"/>
  <c r="D40" i="33"/>
  <c r="AI24" i="36"/>
  <c r="AJ48" i="64"/>
  <c r="AJ50" i="64" s="1"/>
  <c r="F56" i="59"/>
  <c r="E66" i="116" s="1"/>
  <c r="BB297" i="6"/>
  <c r="E56" i="59"/>
  <c r="BM160" i="59"/>
  <c r="I161" i="59"/>
  <c r="J529" i="6"/>
  <c r="F352" i="97" s="1"/>
  <c r="AS561" i="6"/>
  <c r="AN9" i="12" s="1"/>
  <c r="AO352" i="97"/>
  <c r="AX561" i="6"/>
  <c r="AS9" i="12" s="1"/>
  <c r="AE361" i="6"/>
  <c r="C50" i="9" s="1"/>
  <c r="I352" i="97"/>
  <c r="M561" i="6"/>
  <c r="H9" i="12" s="1"/>
  <c r="AY219" i="97"/>
  <c r="BC398" i="6"/>
  <c r="AY221" i="97" s="1"/>
  <c r="D10" i="47"/>
  <c r="D25" i="59"/>
  <c r="C35" i="116" s="1"/>
  <c r="B46" i="51"/>
  <c r="G239" i="46"/>
  <c r="B178" i="46"/>
  <c r="E133" i="46"/>
  <c r="E141" i="46" s="1"/>
  <c r="F120" i="46"/>
  <c r="G120" i="46" s="1"/>
  <c r="E123" i="46"/>
  <c r="B123" i="46"/>
  <c r="G23" i="46"/>
  <c r="G33" i="46"/>
  <c r="D128" i="46"/>
  <c r="F214" i="46"/>
  <c r="F50" i="46"/>
  <c r="E170" i="46"/>
  <c r="E220" i="46" s="1"/>
  <c r="F220" i="46" s="1"/>
  <c r="G220" i="46" s="1"/>
  <c r="H34" i="59"/>
  <c r="G44" i="116" s="1"/>
  <c r="E156" i="46"/>
  <c r="F106" i="46"/>
  <c r="E205" i="46"/>
  <c r="F155" i="46"/>
  <c r="B194" i="46"/>
  <c r="B148" i="46"/>
  <c r="B150" i="46" s="1"/>
  <c r="D144" i="46"/>
  <c r="E157" i="46"/>
  <c r="F107" i="46"/>
  <c r="D178" i="46"/>
  <c r="F130" i="46"/>
  <c r="E180" i="46"/>
  <c r="F129" i="46"/>
  <c r="E179" i="46"/>
  <c r="D104" i="46"/>
  <c r="B154" i="46"/>
  <c r="B108" i="46"/>
  <c r="E244" i="46"/>
  <c r="E108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4" i="46"/>
  <c r="BE27" i="50"/>
  <c r="BM27" i="50"/>
  <c r="E195" i="46"/>
  <c r="F145" i="46"/>
  <c r="G145" i="46" s="1"/>
  <c r="E228" i="46"/>
  <c r="E148" i="46"/>
  <c r="E150" i="46" s="1"/>
  <c r="E196" i="46"/>
  <c r="F146" i="46"/>
  <c r="E171" i="46"/>
  <c r="F121" i="46"/>
  <c r="F123" i="46" s="1"/>
  <c r="D169" i="46"/>
  <c r="B219" i="46"/>
  <c r="B173" i="46"/>
  <c r="F83" i="46"/>
  <c r="G83" i="46" s="1"/>
  <c r="F131" i="46"/>
  <c r="E181" i="46"/>
  <c r="E219" i="46"/>
  <c r="G48" i="64"/>
  <c r="D11" i="33"/>
  <c r="F24" i="36"/>
  <c r="G18" i="34"/>
  <c r="E33" i="91"/>
  <c r="E34" i="91" s="1"/>
  <c r="H31" i="59"/>
  <c r="G41" i="116" s="1"/>
  <c r="H138" i="59"/>
  <c r="E34" i="59" s="1"/>
  <c r="BM135" i="59"/>
  <c r="E31" i="59"/>
  <c r="I34" i="59"/>
  <c r="H44" i="116" s="1"/>
  <c r="F31" i="91"/>
  <c r="AB44" i="92"/>
  <c r="G34" i="59"/>
  <c r="F44" i="116" s="1"/>
  <c r="D31" i="91"/>
  <c r="BH138" i="59"/>
  <c r="I31" i="59"/>
  <c r="H41" i="116" s="1"/>
  <c r="J30" i="59"/>
  <c r="K30" i="59" s="1"/>
  <c r="BM138" i="59"/>
  <c r="G50" i="46"/>
  <c r="F25" i="46"/>
  <c r="G25" i="46" s="1"/>
  <c r="D41" i="46"/>
  <c r="G41" i="46" s="1"/>
  <c r="D75" i="46"/>
  <c r="F69" i="46"/>
  <c r="G69" i="46" s="1"/>
  <c r="F14" i="46"/>
  <c r="G14" i="46" s="1"/>
  <c r="E10" i="47"/>
  <c r="G10" i="47" s="1"/>
  <c r="F9" i="47"/>
  <c r="F10" i="47" s="1"/>
  <c r="G54" i="47" s="1"/>
  <c r="C46" i="47"/>
  <c r="L46" i="47"/>
  <c r="K46" i="47"/>
  <c r="E46" i="47"/>
  <c r="J46" i="47"/>
  <c r="I42" i="47"/>
  <c r="H42" i="47"/>
  <c r="O42" i="47" s="1"/>
  <c r="E26" i="47" s="1"/>
  <c r="N42" i="47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AE333" i="6"/>
  <c r="AZ138" i="91"/>
  <c r="AZ139" i="91" s="1"/>
  <c r="BD333" i="6"/>
  <c r="G86" i="46"/>
  <c r="F89" i="46"/>
  <c r="D66" i="46"/>
  <c r="AT324" i="6"/>
  <c r="AP131" i="91"/>
  <c r="AP132" i="91" s="1"/>
  <c r="G214" i="46"/>
  <c r="AB324" i="6"/>
  <c r="X131" i="91"/>
  <c r="X132" i="91" s="1"/>
  <c r="BF333" i="6"/>
  <c r="BB138" i="91"/>
  <c r="BB139" i="91" s="1"/>
  <c r="F66" i="46"/>
  <c r="G64" i="46"/>
  <c r="D100" i="46"/>
  <c r="G164" i="46"/>
  <c r="G189" i="46"/>
  <c r="AH131" i="91"/>
  <c r="AH132" i="91" s="1"/>
  <c r="AL324" i="6"/>
  <c r="G111" i="46"/>
  <c r="F114" i="46"/>
  <c r="G139" i="46"/>
  <c r="D91" i="46"/>
  <c r="BG131" i="91"/>
  <c r="BG132" i="91" s="1"/>
  <c r="BK324" i="6"/>
  <c r="J41" i="68"/>
  <c r="J42" i="68" s="1"/>
  <c r="AE131" i="91"/>
  <c r="AE132" i="91" s="1"/>
  <c r="AI324" i="6"/>
  <c r="G58" i="46"/>
  <c r="T333" i="6"/>
  <c r="P138" i="91"/>
  <c r="P139" i="91" s="1"/>
  <c r="H41" i="68"/>
  <c r="H42" i="68" s="1"/>
  <c r="AG324" i="6"/>
  <c r="AC131" i="91"/>
  <c r="AC132" i="91" s="1"/>
  <c r="G73" i="52"/>
  <c r="S6" i="48"/>
  <c r="BG324" i="6"/>
  <c r="BC131" i="91"/>
  <c r="BC132" i="91" s="1"/>
  <c r="D131" i="91"/>
  <c r="D132" i="91" s="1"/>
  <c r="H324" i="6"/>
  <c r="I41" i="68"/>
  <c r="I42" i="68" s="1"/>
  <c r="J73" i="52"/>
  <c r="V6" i="48"/>
  <c r="BA333" i="6"/>
  <c r="AW138" i="91"/>
  <c r="AW139" i="91" s="1"/>
  <c r="J333" i="6"/>
  <c r="F138" i="91"/>
  <c r="F139" i="91" s="1"/>
  <c r="O6" i="48"/>
  <c r="C73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L73" i="52"/>
  <c r="X6" i="48"/>
  <c r="AO131" i="91"/>
  <c r="AO132" i="91" s="1"/>
  <c r="AS324" i="6"/>
  <c r="P6" i="48"/>
  <c r="D73" i="52"/>
  <c r="F38" i="47"/>
  <c r="G36" i="47"/>
  <c r="G72" i="52" s="1"/>
  <c r="I36" i="47"/>
  <c r="I72" i="52" s="1"/>
  <c r="M38" i="47"/>
  <c r="L36" i="47"/>
  <c r="L72" i="52" s="1"/>
  <c r="H38" i="47"/>
  <c r="C25" i="47"/>
  <c r="N38" i="47"/>
  <c r="F36" i="47"/>
  <c r="F72" i="52" s="1"/>
  <c r="H36" i="47"/>
  <c r="H72" i="52" s="1"/>
  <c r="E36" i="47"/>
  <c r="E72" i="52" s="1"/>
  <c r="K38" i="47"/>
  <c r="K36" i="47"/>
  <c r="K72" i="52" s="1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D54" i="47"/>
  <c r="I54" i="47"/>
  <c r="C29" i="47"/>
  <c r="Q324" i="6"/>
  <c r="M131" i="91"/>
  <c r="M132" i="91" s="1"/>
  <c r="BO333" i="6"/>
  <c r="BK138" i="91"/>
  <c r="BK139" i="91" s="1"/>
  <c r="BB333" i="6"/>
  <c r="AX138" i="91"/>
  <c r="AX139" i="91" s="1"/>
  <c r="W6" i="48"/>
  <c r="K73" i="52"/>
  <c r="F34" i="29" l="1"/>
  <c r="H12" i="28" s="1"/>
  <c r="D53" i="33"/>
  <c r="AW48" i="64"/>
  <c r="AW50" i="64" s="1"/>
  <c r="AV24" i="36"/>
  <c r="AW18" i="34"/>
  <c r="L18" i="34"/>
  <c r="BG34" i="29"/>
  <c r="BI12" i="28" s="1"/>
  <c r="J34" i="29"/>
  <c r="L12" i="28" s="1"/>
  <c r="AT34" i="29"/>
  <c r="AV12" i="28" s="1"/>
  <c r="AV13" i="28" s="1"/>
  <c r="Y34" i="29"/>
  <c r="AA12" i="28" s="1"/>
  <c r="F6" i="31"/>
  <c r="AE177" i="59"/>
  <c r="D36" i="33"/>
  <c r="AH36" i="33" s="1"/>
  <c r="AF18" i="34"/>
  <c r="AF48" i="64"/>
  <c r="AF50" i="64" s="1"/>
  <c r="F55" i="59"/>
  <c r="E65" i="116" s="1"/>
  <c r="AZ177" i="59"/>
  <c r="BA13" i="28"/>
  <c r="AX48" i="64"/>
  <c r="AX50" i="64" s="1"/>
  <c r="AX18" i="34"/>
  <c r="AW24" i="36"/>
  <c r="D54" i="33"/>
  <c r="AU177" i="59"/>
  <c r="N48" i="64"/>
  <c r="N50" i="64" s="1"/>
  <c r="BA177" i="59"/>
  <c r="BB13" i="28"/>
  <c r="N18" i="34"/>
  <c r="AE18" i="34"/>
  <c r="AE48" i="64"/>
  <c r="AE50" i="64" s="1"/>
  <c r="D35" i="33"/>
  <c r="AG35" i="33" s="1"/>
  <c r="AH35" i="33" s="1"/>
  <c r="AI35" i="33" s="1"/>
  <c r="AJ35" i="33" s="1"/>
  <c r="AD24" i="36"/>
  <c r="D18" i="33"/>
  <c r="D17" i="33"/>
  <c r="O17" i="33" s="1"/>
  <c r="L24" i="36"/>
  <c r="D19" i="33"/>
  <c r="Q19" i="33" s="1"/>
  <c r="O18" i="34"/>
  <c r="O48" i="64"/>
  <c r="O50" i="64" s="1"/>
  <c r="N24" i="36"/>
  <c r="AY172" i="59"/>
  <c r="AW8" i="36"/>
  <c r="Q178" i="59"/>
  <c r="L34" i="29"/>
  <c r="N12" i="28" s="1"/>
  <c r="AY48" i="64"/>
  <c r="AY50" i="64" s="1"/>
  <c r="D55" i="33"/>
  <c r="BA55" i="33" s="1"/>
  <c r="AY18" i="34"/>
  <c r="AX24" i="36"/>
  <c r="M48" i="64"/>
  <c r="M50" i="64" s="1"/>
  <c r="AW9" i="30"/>
  <c r="AW40" i="30" s="1"/>
  <c r="R34" i="29"/>
  <c r="T12" i="28" s="1"/>
  <c r="E18" i="34"/>
  <c r="D9" i="33"/>
  <c r="G9" i="33" s="1"/>
  <c r="H9" i="33" s="1"/>
  <c r="D24" i="36"/>
  <c r="D6" i="71"/>
  <c r="D8" i="12"/>
  <c r="X8" i="12"/>
  <c r="X6" i="71"/>
  <c r="Y48" i="64"/>
  <c r="Y50" i="64" s="1"/>
  <c r="Y18" i="34"/>
  <c r="X24" i="36"/>
  <c r="D29" i="33"/>
  <c r="AA29" i="33" s="1"/>
  <c r="X8" i="36"/>
  <c r="Z172" i="59"/>
  <c r="Z48" i="64"/>
  <c r="Z50" i="64" s="1"/>
  <c r="Z18" i="34"/>
  <c r="Y24" i="36"/>
  <c r="D30" i="33"/>
  <c r="AB30" i="33" s="1"/>
  <c r="E6" i="31"/>
  <c r="E11" i="35"/>
  <c r="U13" i="28"/>
  <c r="T177" i="59"/>
  <c r="O8" i="12"/>
  <c r="O6" i="71"/>
  <c r="BG178" i="59"/>
  <c r="BE9" i="36"/>
  <c r="D65" i="33"/>
  <c r="BK65" i="33" s="1"/>
  <c r="BL65" i="33" s="1"/>
  <c r="BM65" i="33" s="1"/>
  <c r="BI48" i="64"/>
  <c r="BI50" i="64" s="1"/>
  <c r="BH24" i="36"/>
  <c r="BI18" i="34"/>
  <c r="Y178" i="59"/>
  <c r="W9" i="36"/>
  <c r="D50" i="33"/>
  <c r="AV50" i="33" s="1"/>
  <c r="AW50" i="33" s="1"/>
  <c r="AT18" i="34"/>
  <c r="AT48" i="64"/>
  <c r="AT50" i="64" s="1"/>
  <c r="AS24" i="36"/>
  <c r="AH13" i="28"/>
  <c r="AG177" i="59"/>
  <c r="BI177" i="59"/>
  <c r="BJ13" i="28"/>
  <c r="D25" i="33"/>
  <c r="W25" i="33" s="1"/>
  <c r="U18" i="34"/>
  <c r="T24" i="36"/>
  <c r="U48" i="64"/>
  <c r="U50" i="64" s="1"/>
  <c r="AA13" i="28"/>
  <c r="Z177" i="59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 s="1"/>
  <c r="AN24" i="36"/>
  <c r="D45" i="33"/>
  <c r="AQ45" i="33" s="1"/>
  <c r="BF13" i="28"/>
  <c r="BE177" i="59"/>
  <c r="BB55" i="33"/>
  <c r="BC55" i="33" s="1"/>
  <c r="BD55" i="33" s="1"/>
  <c r="BJ9" i="36"/>
  <c r="BL178" i="59"/>
  <c r="AN9" i="36"/>
  <c r="AP178" i="59"/>
  <c r="AL48" i="64"/>
  <c r="AL50" i="64" s="1"/>
  <c r="AK24" i="36"/>
  <c r="AL18" i="34"/>
  <c r="D42" i="33"/>
  <c r="AN42" i="33" s="1"/>
  <c r="BI24" i="36"/>
  <c r="BJ48" i="64"/>
  <c r="BJ50" i="64" s="1"/>
  <c r="D66" i="33"/>
  <c r="BL66" i="33" s="1"/>
  <c r="BM66" i="33" s="1"/>
  <c r="BJ18" i="34"/>
  <c r="AI18" i="34"/>
  <c r="AH24" i="36"/>
  <c r="AI48" i="64"/>
  <c r="AI50" i="64" s="1"/>
  <c r="D39" i="33"/>
  <c r="AK39" i="33" s="1"/>
  <c r="AL39" i="33" s="1"/>
  <c r="U24" i="36"/>
  <c r="D26" i="33"/>
  <c r="X26" i="33" s="1"/>
  <c r="V18" i="34"/>
  <c r="V48" i="64"/>
  <c r="V50" i="64" s="1"/>
  <c r="BD24" i="36"/>
  <c r="D61" i="33"/>
  <c r="BG61" i="33" s="1"/>
  <c r="BE18" i="34"/>
  <c r="BE48" i="64"/>
  <c r="BE50" i="64" s="1"/>
  <c r="BG13" i="28"/>
  <c r="BF177" i="59"/>
  <c r="X177" i="59"/>
  <c r="Y13" i="28"/>
  <c r="AQ34" i="29"/>
  <c r="AS12" i="28" s="1"/>
  <c r="AC9" i="36"/>
  <c r="AE178" i="59"/>
  <c r="R297" i="6"/>
  <c r="L48" i="64"/>
  <c r="L50" i="64" s="1"/>
  <c r="BK18" i="34"/>
  <c r="BK48" i="64"/>
  <c r="BK50" i="64" s="1"/>
  <c r="D67" i="33"/>
  <c r="BM67" i="33" s="1"/>
  <c r="BJ24" i="36"/>
  <c r="U8" i="36"/>
  <c r="W172" i="59"/>
  <c r="BE24" i="36"/>
  <c r="BF18" i="34"/>
  <c r="D62" i="33"/>
  <c r="BH62" i="33" s="1"/>
  <c r="BI62" i="33" s="1"/>
  <c r="BF48" i="64"/>
  <c r="BF50" i="64" s="1"/>
  <c r="AM48" i="64"/>
  <c r="AM50" i="64" s="1"/>
  <c r="D43" i="33"/>
  <c r="AO43" i="33" s="1"/>
  <c r="AL24" i="36"/>
  <c r="AM18" i="34"/>
  <c r="BI13" i="28"/>
  <c r="BH177" i="59"/>
  <c r="AL34" i="29"/>
  <c r="AN12" i="28" s="1"/>
  <c r="K24" i="36"/>
  <c r="H11" i="35"/>
  <c r="AR8" i="12"/>
  <c r="AR6" i="71"/>
  <c r="AI172" i="59"/>
  <c r="G68" i="59" s="1"/>
  <c r="F78" i="116" s="1"/>
  <c r="AG8" i="36"/>
  <c r="D27" i="33"/>
  <c r="Y27" i="33" s="1"/>
  <c r="Z27" i="33" s="1"/>
  <c r="V24" i="36"/>
  <c r="W18" i="34"/>
  <c r="W48" i="64"/>
  <c r="W50" i="64" s="1"/>
  <c r="Q172" i="59"/>
  <c r="O8" i="36"/>
  <c r="F4" i="59"/>
  <c r="AE560" i="6"/>
  <c r="F5" i="35"/>
  <c r="AF8" i="12"/>
  <c r="AF6" i="71"/>
  <c r="BH18" i="34"/>
  <c r="BG24" i="36"/>
  <c r="D64" i="33"/>
  <c r="BJ64" i="33" s="1"/>
  <c r="BK64" i="33" s="1"/>
  <c r="BL64" i="33" s="1"/>
  <c r="BH48" i="64"/>
  <c r="BH50" i="64" s="1"/>
  <c r="AZ8" i="36"/>
  <c r="BB172" i="59"/>
  <c r="I68" i="59" s="1"/>
  <c r="H78" i="116" s="1"/>
  <c r="U177" i="59"/>
  <c r="V13" i="28"/>
  <c r="AA9" i="36"/>
  <c r="AC178" i="59"/>
  <c r="AU172" i="59"/>
  <c r="AS8" i="36"/>
  <c r="AE34" i="29"/>
  <c r="AG12" i="28" s="1"/>
  <c r="F11" i="35" s="1"/>
  <c r="E4" i="59"/>
  <c r="S560" i="6"/>
  <c r="J24" i="36"/>
  <c r="D15" i="33"/>
  <c r="M15" i="33" s="1"/>
  <c r="N15" i="33" s="1"/>
  <c r="O15" i="33" s="1"/>
  <c r="K48" i="64"/>
  <c r="K50" i="64" s="1"/>
  <c r="K18" i="34"/>
  <c r="J8" i="36"/>
  <c r="L172" i="59"/>
  <c r="E68" i="59" s="1"/>
  <c r="D78" i="116" s="1"/>
  <c r="BP564" i="6"/>
  <c r="N14" i="33"/>
  <c r="O14" i="33" s="1"/>
  <c r="K177" i="59"/>
  <c r="L13" i="28"/>
  <c r="L177" i="59"/>
  <c r="M13" i="28"/>
  <c r="V22" i="33"/>
  <c r="AF297" i="6"/>
  <c r="AS178" i="59"/>
  <c r="AQ9" i="36"/>
  <c r="H18" i="91"/>
  <c r="H24" i="91" s="1"/>
  <c r="H26" i="91" s="1"/>
  <c r="BC33" i="92"/>
  <c r="H29" i="91"/>
  <c r="H33" i="91" s="1"/>
  <c r="H34" i="91" s="1"/>
  <c r="C28" i="29"/>
  <c r="C46" i="29" s="1"/>
  <c r="C47" i="29" s="1"/>
  <c r="E7" i="30" s="1"/>
  <c r="C41" i="29"/>
  <c r="C43" i="29" s="1"/>
  <c r="E6" i="28" s="1"/>
  <c r="D28" i="29"/>
  <c r="D46" i="29" s="1"/>
  <c r="D47" i="29" s="1"/>
  <c r="F7" i="30" s="1"/>
  <c r="BF60" i="33"/>
  <c r="BG60" i="33" s="1"/>
  <c r="AE280" i="6"/>
  <c r="C37" i="9" s="1"/>
  <c r="BE59" i="33"/>
  <c r="Y289" i="6"/>
  <c r="AX52" i="33"/>
  <c r="AY52" i="33" s="1"/>
  <c r="W178" i="59"/>
  <c r="U9" i="36"/>
  <c r="C19" i="29"/>
  <c r="C37" i="29" s="1"/>
  <c r="C38" i="29" s="1"/>
  <c r="E8" i="30" s="1"/>
  <c r="D19" i="29"/>
  <c r="D37" i="29" s="1"/>
  <c r="D38" i="29" s="1"/>
  <c r="F8" i="30" s="1"/>
  <c r="D6" i="31" s="1"/>
  <c r="AZ50" i="64"/>
  <c r="S21" i="33"/>
  <c r="G553" i="6"/>
  <c r="C368" i="97"/>
  <c r="C28" i="97" s="1"/>
  <c r="V178" i="59"/>
  <c r="T9" i="36"/>
  <c r="BE297" i="6"/>
  <c r="BD561" i="6"/>
  <c r="AY9" i="12" s="1"/>
  <c r="L289" i="6"/>
  <c r="L297" i="6" s="1"/>
  <c r="AX289" i="6"/>
  <c r="AX297" i="6" s="1"/>
  <c r="AY53" i="33"/>
  <c r="AZ53" i="33" s="1"/>
  <c r="C33" i="29"/>
  <c r="C10" i="29"/>
  <c r="C32" i="29" s="1"/>
  <c r="D10" i="29"/>
  <c r="D32" i="29" s="1"/>
  <c r="D34" i="29" s="1"/>
  <c r="F12" i="28" s="1"/>
  <c r="BI63" i="33"/>
  <c r="BJ63" i="33" s="1"/>
  <c r="AM24" i="36"/>
  <c r="D44" i="33"/>
  <c r="AN48" i="64"/>
  <c r="AN18" i="34"/>
  <c r="AX50" i="33"/>
  <c r="N16" i="33"/>
  <c r="BB9" i="36"/>
  <c r="BD178" i="59"/>
  <c r="J178" i="59"/>
  <c r="H9" i="36"/>
  <c r="R8" i="36"/>
  <c r="T172" i="59"/>
  <c r="E5" i="35"/>
  <c r="AU561" i="6"/>
  <c r="AP9" i="12" s="1"/>
  <c r="Y26" i="33"/>
  <c r="G41" i="68"/>
  <c r="G42" i="68" s="1"/>
  <c r="BM64" i="33"/>
  <c r="AL40" i="33"/>
  <c r="AM40" i="33" s="1"/>
  <c r="BB18" i="34"/>
  <c r="BA24" i="36"/>
  <c r="D58" i="33"/>
  <c r="BB48" i="64"/>
  <c r="BB50" i="64" s="1"/>
  <c r="D36" i="9"/>
  <c r="D8" i="9" s="1"/>
  <c r="BP278" i="6"/>
  <c r="G177" i="59"/>
  <c r="H13" i="28"/>
  <c r="G6" i="31"/>
  <c r="AT9" i="30"/>
  <c r="AT40" i="30" s="1"/>
  <c r="H10" i="33"/>
  <c r="AI37" i="33"/>
  <c r="P18" i="33"/>
  <c r="AW9" i="36"/>
  <c r="AY178" i="59"/>
  <c r="AE33" i="33"/>
  <c r="AF33" i="33" s="1"/>
  <c r="P178" i="59"/>
  <c r="N9" i="36"/>
  <c r="AN13" i="28"/>
  <c r="AM177" i="59"/>
  <c r="AD9" i="30"/>
  <c r="F5" i="31"/>
  <c r="BK289" i="6"/>
  <c r="BK297" i="6" s="1"/>
  <c r="K151" i="59"/>
  <c r="N284" i="6"/>
  <c r="N286" i="6"/>
  <c r="Y293" i="6"/>
  <c r="Y295" i="6" s="1"/>
  <c r="Y297" i="6" s="1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 s="1"/>
  <c r="BH61" i="33"/>
  <c r="AF34" i="33"/>
  <c r="AG34" i="33" s="1"/>
  <c r="X289" i="6"/>
  <c r="D71" i="116"/>
  <c r="J61" i="59"/>
  <c r="K61" i="59" s="1"/>
  <c r="AP285" i="6"/>
  <c r="BA293" i="6"/>
  <c r="BA295" i="6" s="1"/>
  <c r="AP284" i="6"/>
  <c r="AP286" i="6"/>
  <c r="AP288" i="6"/>
  <c r="AM151" i="59"/>
  <c r="G47" i="59" s="1"/>
  <c r="F57" i="116" s="1"/>
  <c r="AP279" i="6"/>
  <c r="AQ280" i="6" s="1"/>
  <c r="D37" i="9" s="1"/>
  <c r="H56" i="59"/>
  <c r="G66" i="116" s="1"/>
  <c r="AO161" i="59"/>
  <c r="H57" i="59" s="1"/>
  <c r="G67" i="116" s="1"/>
  <c r="AI177" i="59"/>
  <c r="AJ13" i="28"/>
  <c r="AI13" i="28"/>
  <c r="AH177" i="59"/>
  <c r="AL178" i="59"/>
  <c r="AJ9" i="36"/>
  <c r="G369" i="6"/>
  <c r="G367" i="6"/>
  <c r="G368" i="6"/>
  <c r="G362" i="6"/>
  <c r="G371" i="6"/>
  <c r="D152" i="59"/>
  <c r="AQ48" i="64"/>
  <c r="AQ50" i="64" s="1"/>
  <c r="AQ18" i="34"/>
  <c r="D47" i="33"/>
  <c r="AP24" i="36"/>
  <c r="AD161" i="59"/>
  <c r="G54" i="59"/>
  <c r="H177" i="59"/>
  <c r="I13" i="28"/>
  <c r="G29" i="91"/>
  <c r="G33" i="91" s="1"/>
  <c r="G34" i="91" s="1"/>
  <c r="AS18" i="34"/>
  <c r="AR24" i="36"/>
  <c r="AS48" i="64"/>
  <c r="AS50" i="64" s="1"/>
  <c r="D49" i="33"/>
  <c r="AR297" i="6"/>
  <c r="J561" i="6"/>
  <c r="E9" i="12" s="1"/>
  <c r="AR9" i="30"/>
  <c r="G5" i="31"/>
  <c r="BP534" i="6"/>
  <c r="X25" i="33"/>
  <c r="L12" i="33"/>
  <c r="C67" i="116"/>
  <c r="AO13" i="28"/>
  <c r="AN177" i="59"/>
  <c r="BA161" i="59"/>
  <c r="I57" i="59" s="1"/>
  <c r="H67" i="116" s="1"/>
  <c r="AB172" i="59"/>
  <c r="Z8" i="36"/>
  <c r="AU9" i="36"/>
  <c r="AW178" i="59"/>
  <c r="AV9" i="36"/>
  <c r="AX178" i="59"/>
  <c r="BL356" i="97"/>
  <c r="D352" i="97"/>
  <c r="BP529" i="6"/>
  <c r="BM352" i="97" s="1"/>
  <c r="J26" i="97" s="1"/>
  <c r="K13" i="33"/>
  <c r="L13" i="33" s="1"/>
  <c r="BJ62" i="33"/>
  <c r="BB56" i="33"/>
  <c r="F47" i="59"/>
  <c r="E57" i="116" s="1"/>
  <c r="W22" i="33"/>
  <c r="S293" i="6"/>
  <c r="S295" i="6" s="1"/>
  <c r="H286" i="6"/>
  <c r="H288" i="6"/>
  <c r="H284" i="6"/>
  <c r="H279" i="6"/>
  <c r="H285" i="6"/>
  <c r="S276" i="6"/>
  <c r="BP275" i="6"/>
  <c r="E151" i="59"/>
  <c r="BA9" i="36"/>
  <c r="BC178" i="59"/>
  <c r="AQ276" i="6"/>
  <c r="D35" i="9" s="1"/>
  <c r="C22" i="9"/>
  <c r="C8" i="9" s="1"/>
  <c r="BP213" i="6"/>
  <c r="T18" i="34"/>
  <c r="S24" i="36"/>
  <c r="T48" i="64"/>
  <c r="T50" i="64" s="1"/>
  <c r="D24" i="33"/>
  <c r="BP361" i="6"/>
  <c r="B50" i="9"/>
  <c r="B8" i="9" s="1"/>
  <c r="U9" i="30"/>
  <c r="E5" i="31"/>
  <c r="AL289" i="6"/>
  <c r="AL297" i="6" s="1"/>
  <c r="G11" i="35"/>
  <c r="AR13" i="28"/>
  <c r="AQ177" i="59"/>
  <c r="E55" i="59"/>
  <c r="BM159" i="59"/>
  <c r="E161" i="59"/>
  <c r="BN96" i="68"/>
  <c r="N333" i="6"/>
  <c r="BN289" i="6"/>
  <c r="BN297" i="6" s="1"/>
  <c r="AE161" i="59"/>
  <c r="G55" i="59"/>
  <c r="F65" i="116" s="1"/>
  <c r="G18" i="91"/>
  <c r="G24" i="91" s="1"/>
  <c r="G26" i="91" s="1"/>
  <c r="AA27" i="33"/>
  <c r="BB352" i="97"/>
  <c r="H26" i="97" s="1"/>
  <c r="BF561" i="6"/>
  <c r="BA9" i="12" s="1"/>
  <c r="AT151" i="59"/>
  <c r="H47" i="59" s="1"/>
  <c r="G57" i="116" s="1"/>
  <c r="AW279" i="6"/>
  <c r="BC280" i="6" s="1"/>
  <c r="E37" i="9" s="1"/>
  <c r="BH293" i="6"/>
  <c r="BH295" i="6" s="1"/>
  <c r="AW288" i="6"/>
  <c r="AW284" i="6"/>
  <c r="AW286" i="6"/>
  <c r="AW285" i="6"/>
  <c r="BC276" i="6"/>
  <c r="E35" i="9" s="1"/>
  <c r="AQ172" i="59"/>
  <c r="H68" i="59" s="1"/>
  <c r="G78" i="116" s="1"/>
  <c r="AO8" i="36"/>
  <c r="G5" i="35"/>
  <c r="AA18" i="34"/>
  <c r="AA48" i="64"/>
  <c r="AA50" i="64" s="1"/>
  <c r="D31" i="33"/>
  <c r="Z24" i="36"/>
  <c r="G297" i="6"/>
  <c r="AG561" i="6"/>
  <c r="AB9" i="12" s="1"/>
  <c r="W561" i="6"/>
  <c r="R9" i="12" s="1"/>
  <c r="AV178" i="59"/>
  <c r="AT9" i="36"/>
  <c r="G9" i="36"/>
  <c r="I178" i="59"/>
  <c r="AO41" i="33"/>
  <c r="F29" i="91"/>
  <c r="F33" i="91" s="1"/>
  <c r="F34" i="91" s="1"/>
  <c r="AI36" i="33"/>
  <c r="Z28" i="33"/>
  <c r="AA28" i="33" s="1"/>
  <c r="H561" i="6"/>
  <c r="I73" i="59"/>
  <c r="H83" i="116" s="1"/>
  <c r="D66" i="116"/>
  <c r="J56" i="59"/>
  <c r="K56" i="59" s="1"/>
  <c r="M9" i="36"/>
  <c r="O178" i="59"/>
  <c r="X161" i="59"/>
  <c r="F57" i="59" s="1"/>
  <c r="E67" i="116" s="1"/>
  <c r="F53" i="59"/>
  <c r="AG24" i="36"/>
  <c r="AH18" i="34"/>
  <c r="D38" i="33"/>
  <c r="AH48" i="64"/>
  <c r="AH50" i="64" s="1"/>
  <c r="W352" i="97"/>
  <c r="E26" i="97" s="1"/>
  <c r="AA561" i="6"/>
  <c r="V9" i="12" s="1"/>
  <c r="AB289" i="6"/>
  <c r="AB297" i="6" s="1"/>
  <c r="AG352" i="97"/>
  <c r="F26" i="97" s="1"/>
  <c r="AK561" i="6"/>
  <c r="AF9" i="12" s="1"/>
  <c r="T178" i="59"/>
  <c r="R9" i="36"/>
  <c r="AC30" i="33"/>
  <c r="AD30" i="33" s="1"/>
  <c r="O352" i="97"/>
  <c r="S561" i="6"/>
  <c r="N9" i="12" s="1"/>
  <c r="H6" i="31"/>
  <c r="BC9" i="30"/>
  <c r="BM158" i="59"/>
  <c r="F18" i="91"/>
  <c r="F24" i="91" s="1"/>
  <c r="F26" i="91" s="1"/>
  <c r="AA352" i="97"/>
  <c r="AE561" i="6"/>
  <c r="Z9" i="12" s="1"/>
  <c r="E33" i="92"/>
  <c r="D29" i="91"/>
  <c r="D33" i="91" s="1"/>
  <c r="D18" i="91"/>
  <c r="D24" i="91" s="1"/>
  <c r="D26" i="91" s="1"/>
  <c r="BO280" i="6"/>
  <c r="F37" i="9" s="1"/>
  <c r="BD297" i="6"/>
  <c r="AX352" i="97"/>
  <c r="G26" i="97" s="1"/>
  <c r="BB561" i="6"/>
  <c r="AW9" i="12" s="1"/>
  <c r="J289" i="6"/>
  <c r="J297" i="6" s="1"/>
  <c r="AZ54" i="33"/>
  <c r="I55" i="59"/>
  <c r="H65" i="116" s="1"/>
  <c r="AI297" i="6"/>
  <c r="AQ296" i="6"/>
  <c r="D40" i="9" s="1"/>
  <c r="D41" i="9" s="1"/>
  <c r="K285" i="6"/>
  <c r="H151" i="59"/>
  <c r="K286" i="6"/>
  <c r="K279" i="6"/>
  <c r="K288" i="6"/>
  <c r="K284" i="6"/>
  <c r="V293" i="6"/>
  <c r="V295" i="6" s="1"/>
  <c r="V297" i="6" s="1"/>
  <c r="J54" i="47"/>
  <c r="F54" i="47"/>
  <c r="K54" i="47"/>
  <c r="L54" i="47"/>
  <c r="N54" i="47"/>
  <c r="BJ13" i="48" s="1"/>
  <c r="C54" i="47"/>
  <c r="D27" i="47"/>
  <c r="H54" i="47"/>
  <c r="O54" i="47" s="1"/>
  <c r="E29" i="47" s="1"/>
  <c r="M54" i="47"/>
  <c r="E54" i="47"/>
  <c r="G46" i="47"/>
  <c r="N46" i="47"/>
  <c r="F46" i="47"/>
  <c r="D46" i="47"/>
  <c r="I46" i="47"/>
  <c r="H46" i="47"/>
  <c r="O46" i="47" s="1"/>
  <c r="E27" i="47" s="1"/>
  <c r="C27" i="47"/>
  <c r="M46" i="47"/>
  <c r="F73" i="46"/>
  <c r="G73" i="46" s="1"/>
  <c r="B183" i="46"/>
  <c r="B191" i="46" s="1"/>
  <c r="B228" i="46"/>
  <c r="D228" i="46" s="1"/>
  <c r="D133" i="46"/>
  <c r="D141" i="46" s="1"/>
  <c r="F128" i="46"/>
  <c r="G128" i="46" s="1"/>
  <c r="F170" i="46"/>
  <c r="G170" i="46" s="1"/>
  <c r="F171" i="46"/>
  <c r="E221" i="46"/>
  <c r="F221" i="46" s="1"/>
  <c r="F195" i="46"/>
  <c r="G195" i="46" s="1"/>
  <c r="E245" i="46"/>
  <c r="F245" i="46" s="1"/>
  <c r="G245" i="46" s="1"/>
  <c r="BM39" i="50"/>
  <c r="BM35" i="50"/>
  <c r="E116" i="46"/>
  <c r="E125" i="46"/>
  <c r="B125" i="46"/>
  <c r="B116" i="46"/>
  <c r="D154" i="46"/>
  <c r="B204" i="46"/>
  <c r="B158" i="46"/>
  <c r="B166" i="46" s="1"/>
  <c r="F157" i="46"/>
  <c r="E207" i="46"/>
  <c r="D219" i="46"/>
  <c r="B223" i="46"/>
  <c r="E158" i="46"/>
  <c r="E166" i="46" s="1"/>
  <c r="E204" i="46"/>
  <c r="F104" i="46"/>
  <c r="D108" i="46"/>
  <c r="D148" i="46"/>
  <c r="D150" i="46" s="1"/>
  <c r="F144" i="46"/>
  <c r="F205" i="46"/>
  <c r="D173" i="46"/>
  <c r="F169" i="46"/>
  <c r="F196" i="46"/>
  <c r="E246" i="46"/>
  <c r="F246" i="46" s="1"/>
  <c r="E183" i="46"/>
  <c r="E191" i="46" s="1"/>
  <c r="D183" i="46"/>
  <c r="F178" i="46"/>
  <c r="B244" i="46"/>
  <c r="B198" i="46"/>
  <c r="D194" i="46"/>
  <c r="E231" i="46"/>
  <c r="F181" i="46"/>
  <c r="E230" i="46"/>
  <c r="F180" i="46"/>
  <c r="B233" i="46"/>
  <c r="B241" i="46" s="1"/>
  <c r="E229" i="46"/>
  <c r="E233" i="46" s="1"/>
  <c r="E241" i="46" s="1"/>
  <c r="F179" i="46"/>
  <c r="E173" i="46"/>
  <c r="G123" i="46"/>
  <c r="BN35" i="50"/>
  <c r="BN39" i="50"/>
  <c r="E198" i="46"/>
  <c r="E200" i="46" s="1"/>
  <c r="E206" i="46"/>
  <c r="F156" i="46"/>
  <c r="I11" i="33"/>
  <c r="G50" i="64"/>
  <c r="D41" i="116"/>
  <c r="J31" i="59"/>
  <c r="K31" i="59" s="1"/>
  <c r="D44" i="116"/>
  <c r="J34" i="59"/>
  <c r="K34" i="59" s="1"/>
  <c r="G100" i="46"/>
  <c r="F16" i="46"/>
  <c r="G16" i="46" s="1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C74" i="52"/>
  <c r="AA6" i="48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G66" i="46"/>
  <c r="G114" i="46"/>
  <c r="G89" i="46"/>
  <c r="F91" i="46"/>
  <c r="G91" i="46" s="1"/>
  <c r="BB13" i="48"/>
  <c r="F76" i="52"/>
  <c r="F6" i="48"/>
  <c r="O9" i="48"/>
  <c r="O50" i="48" s="1"/>
  <c r="BF13" i="48"/>
  <c r="J76" i="52"/>
  <c r="AZ13" i="48"/>
  <c r="D76" i="52"/>
  <c r="G6" i="48"/>
  <c r="C72" i="52"/>
  <c r="O36" i="47"/>
  <c r="E25" i="47" s="1"/>
  <c r="Y9" i="48"/>
  <c r="Y50" i="48" s="1"/>
  <c r="S9" i="48"/>
  <c r="S50" i="48" s="1"/>
  <c r="D25" i="47"/>
  <c r="C30" i="47"/>
  <c r="BA13" i="48"/>
  <c r="E76" i="52"/>
  <c r="K76" i="52"/>
  <c r="BG13" i="48"/>
  <c r="Q9" i="48"/>
  <c r="Q50" i="48" s="1"/>
  <c r="BH13" i="48"/>
  <c r="L76" i="52"/>
  <c r="K6" i="48"/>
  <c r="M6" i="48"/>
  <c r="AC8" i="48"/>
  <c r="AC13" i="48" s="1"/>
  <c r="I6" i="48"/>
  <c r="C76" i="52"/>
  <c r="AY13" i="48"/>
  <c r="BC13" i="48"/>
  <c r="G76" i="52"/>
  <c r="H6" i="48"/>
  <c r="N76" i="52"/>
  <c r="R9" i="48"/>
  <c r="R50" i="48" s="1"/>
  <c r="C38" i="47"/>
  <c r="E38" i="47"/>
  <c r="X9" i="48"/>
  <c r="X50" i="48" s="1"/>
  <c r="D26" i="47"/>
  <c r="V9" i="48"/>
  <c r="V50" i="48" s="1"/>
  <c r="BD13" i="48"/>
  <c r="H76" i="52"/>
  <c r="N6" i="48"/>
  <c r="M76" i="52"/>
  <c r="BI13" i="48"/>
  <c r="P9" i="48"/>
  <c r="P50" i="48" s="1"/>
  <c r="L6" i="48"/>
  <c r="D38" i="47"/>
  <c r="W9" i="48"/>
  <c r="W50" i="48" s="1"/>
  <c r="BE13" i="48"/>
  <c r="I76" i="52"/>
  <c r="J6" i="48"/>
  <c r="AM39" i="33" l="1"/>
  <c r="AU178" i="59"/>
  <c r="AS9" i="36"/>
  <c r="R19" i="33"/>
  <c r="S19" i="33" s="1"/>
  <c r="T19" i="33" s="1"/>
  <c r="M177" i="59"/>
  <c r="N13" i="28"/>
  <c r="BA178" i="59"/>
  <c r="AY9" i="36"/>
  <c r="S177" i="59"/>
  <c r="T13" i="28"/>
  <c r="E12" i="35" s="1"/>
  <c r="P17" i="33"/>
  <c r="Q17" i="33"/>
  <c r="R17" i="33" s="1"/>
  <c r="AX9" i="36"/>
  <c r="AZ178" i="59"/>
  <c r="AU48" i="64"/>
  <c r="AU50" i="64" s="1"/>
  <c r="AT24" i="36"/>
  <c r="D51" i="33"/>
  <c r="AW51" i="33" s="1"/>
  <c r="AX51" i="33" s="1"/>
  <c r="AU18" i="34"/>
  <c r="AB29" i="33"/>
  <c r="AB28" i="33"/>
  <c r="AC28" i="33" s="1"/>
  <c r="BA53" i="33"/>
  <c r="BB53" i="33" s="1"/>
  <c r="BF9" i="36"/>
  <c r="BH178" i="59"/>
  <c r="BD9" i="36"/>
  <c r="BF178" i="59"/>
  <c r="BG9" i="36"/>
  <c r="BI178" i="59"/>
  <c r="I74" i="59" s="1"/>
  <c r="H84" i="116" s="1"/>
  <c r="AO42" i="33"/>
  <c r="AP42" i="33" s="1"/>
  <c r="L9" i="36"/>
  <c r="N178" i="59"/>
  <c r="AP43" i="33"/>
  <c r="AQ43" i="33" s="1"/>
  <c r="AA178" i="59"/>
  <c r="Y9" i="36"/>
  <c r="F73" i="59"/>
  <c r="E83" i="116" s="1"/>
  <c r="U178" i="59"/>
  <c r="S9" i="36"/>
  <c r="AS13" i="28"/>
  <c r="AR177" i="59"/>
  <c r="H73" i="59" s="1"/>
  <c r="G83" i="116" s="1"/>
  <c r="BE178" i="59"/>
  <c r="H12" i="35"/>
  <c r="BC9" i="36"/>
  <c r="Z178" i="59"/>
  <c r="X9" i="36"/>
  <c r="AG178" i="59"/>
  <c r="AE9" i="36"/>
  <c r="X178" i="59"/>
  <c r="V9" i="36"/>
  <c r="AR45" i="33"/>
  <c r="AG13" i="28"/>
  <c r="AF177" i="59"/>
  <c r="G73" i="59" s="1"/>
  <c r="F83" i="116" s="1"/>
  <c r="F5" i="59"/>
  <c r="Z6" i="71"/>
  <c r="Z8" i="12"/>
  <c r="P15" i="33"/>
  <c r="N6" i="71"/>
  <c r="N8" i="12"/>
  <c r="E5" i="59"/>
  <c r="L178" i="59"/>
  <c r="J9" i="36"/>
  <c r="K178" i="59"/>
  <c r="I9" i="36"/>
  <c r="AK35" i="33"/>
  <c r="BA297" i="6"/>
  <c r="BC296" i="6"/>
  <c r="E40" i="9" s="1"/>
  <c r="E41" i="9" s="1"/>
  <c r="Q15" i="33"/>
  <c r="R15" i="33" s="1"/>
  <c r="BP279" i="6"/>
  <c r="S280" i="6"/>
  <c r="AH34" i="33"/>
  <c r="Y25" i="33"/>
  <c r="AG9" i="36"/>
  <c r="AI178" i="59"/>
  <c r="BI61" i="33"/>
  <c r="BJ61" i="33" s="1"/>
  <c r="AP289" i="6"/>
  <c r="AP297" i="6" s="1"/>
  <c r="AQ298" i="6" s="1"/>
  <c r="D42" i="9" s="1"/>
  <c r="BH60" i="33"/>
  <c r="BI60" i="33" s="1"/>
  <c r="BA54" i="33"/>
  <c r="BK62" i="33"/>
  <c r="BL62" i="33" s="1"/>
  <c r="M12" i="33"/>
  <c r="N289" i="6"/>
  <c r="N297" i="6" s="1"/>
  <c r="BK63" i="33"/>
  <c r="BL63" i="33" s="1"/>
  <c r="AW289" i="6"/>
  <c r="U40" i="30"/>
  <c r="E7" i="31"/>
  <c r="BP276" i="6"/>
  <c r="B35" i="9"/>
  <c r="AM178" i="59"/>
  <c r="AK9" i="36"/>
  <c r="M13" i="33"/>
  <c r="D65" i="116"/>
  <c r="J55" i="59"/>
  <c r="K55" i="59" s="1"/>
  <c r="AS47" i="33"/>
  <c r="AT47" i="33" s="1"/>
  <c r="V24" i="33"/>
  <c r="W24" i="33" s="1"/>
  <c r="AR40" i="30"/>
  <c r="G7" i="31"/>
  <c r="AF9" i="36"/>
  <c r="AH178" i="59"/>
  <c r="F12" i="35"/>
  <c r="T297" i="6"/>
  <c r="AE296" i="6"/>
  <c r="C40" i="9" s="1"/>
  <c r="C41" i="9" s="1"/>
  <c r="K289" i="6"/>
  <c r="K297" i="6" s="1"/>
  <c r="AJ38" i="33"/>
  <c r="BP561" i="6"/>
  <c r="C9" i="12"/>
  <c r="BK9" i="12" s="1"/>
  <c r="AC31" i="33"/>
  <c r="E57" i="59"/>
  <c r="BM161" i="59"/>
  <c r="G372" i="6"/>
  <c r="P50" i="64"/>
  <c r="F7" i="31"/>
  <c r="AD40" i="30"/>
  <c r="AB27" i="33"/>
  <c r="AC27" i="33" s="1"/>
  <c r="E9" i="36"/>
  <c r="G178" i="59"/>
  <c r="BO290" i="6"/>
  <c r="F38" i="9" s="1"/>
  <c r="F39" i="9" s="1"/>
  <c r="T21" i="33"/>
  <c r="U21" i="33" s="1"/>
  <c r="AZ52" i="33"/>
  <c r="F9" i="30"/>
  <c r="D5" i="31"/>
  <c r="Q18" i="33"/>
  <c r="AN40" i="33"/>
  <c r="D172" i="59"/>
  <c r="C5" i="35"/>
  <c r="AQ290" i="6"/>
  <c r="D38" i="9" s="1"/>
  <c r="D39" i="9" s="1"/>
  <c r="AP41" i="33"/>
  <c r="AJ36" i="33"/>
  <c r="F68" i="59"/>
  <c r="E78" i="116" s="1"/>
  <c r="O16" i="33"/>
  <c r="E177" i="59"/>
  <c r="D11" i="35"/>
  <c r="F13" i="28"/>
  <c r="C5" i="31"/>
  <c r="E9" i="30"/>
  <c r="BN7" i="30"/>
  <c r="AY50" i="33"/>
  <c r="C34" i="29"/>
  <c r="E12" i="28" s="1"/>
  <c r="C6" i="31"/>
  <c r="BN8" i="30"/>
  <c r="AO9" i="36"/>
  <c r="AQ178" i="59"/>
  <c r="G12" i="35"/>
  <c r="F9" i="36"/>
  <c r="H178" i="59"/>
  <c r="E63" i="116"/>
  <c r="J53" i="59"/>
  <c r="K53" i="59" s="1"/>
  <c r="I9" i="33"/>
  <c r="J9" i="33" s="1"/>
  <c r="BH297" i="6"/>
  <c r="BO298" i="6" s="1"/>
  <c r="F42" i="9" s="1"/>
  <c r="BO296" i="6"/>
  <c r="F40" i="9" s="1"/>
  <c r="F41" i="9" s="1"/>
  <c r="BC56" i="33"/>
  <c r="BD56" i="33" s="1"/>
  <c r="AN178" i="59"/>
  <c r="AL9" i="36"/>
  <c r="AE30" i="33"/>
  <c r="AN39" i="33"/>
  <c r="BD58" i="33"/>
  <c r="BE58" i="33" s="1"/>
  <c r="AN50" i="64"/>
  <c r="Z26" i="33"/>
  <c r="C376" i="97"/>
  <c r="C32" i="97" s="1"/>
  <c r="C41" i="97" s="1"/>
  <c r="BF59" i="33"/>
  <c r="P14" i="33"/>
  <c r="Q14" i="33" s="1"/>
  <c r="F64" i="116"/>
  <c r="J54" i="59"/>
  <c r="K54" i="59" s="1"/>
  <c r="AG33" i="33"/>
  <c r="AJ37" i="33"/>
  <c r="D48" i="33"/>
  <c r="AR18" i="34"/>
  <c r="AR48" i="64"/>
  <c r="AR50" i="64" s="1"/>
  <c r="AQ24" i="36"/>
  <c r="AP44" i="33"/>
  <c r="X22" i="33"/>
  <c r="Y22" i="33" s="1"/>
  <c r="Z22" i="33" s="1"/>
  <c r="BE55" i="33"/>
  <c r="BF55" i="33" s="1"/>
  <c r="H289" i="6"/>
  <c r="D48" i="59"/>
  <c r="C58" i="116" s="1"/>
  <c r="D154" i="59"/>
  <c r="D50" i="59" s="1"/>
  <c r="C60" i="116" s="1"/>
  <c r="BC40" i="30"/>
  <c r="H7" i="31"/>
  <c r="E47" i="59"/>
  <c r="BM151" i="59"/>
  <c r="S297" i="6"/>
  <c r="BP295" i="6"/>
  <c r="S296" i="6"/>
  <c r="D26" i="97"/>
  <c r="I26" i="97" s="1"/>
  <c r="BL352" i="97"/>
  <c r="AU49" i="33"/>
  <c r="AV49" i="33" s="1"/>
  <c r="G57" i="59"/>
  <c r="F67" i="116" s="1"/>
  <c r="X297" i="6"/>
  <c r="AE290" i="6"/>
  <c r="C38" i="9" s="1"/>
  <c r="C39" i="9" s="1"/>
  <c r="I289" i="6"/>
  <c r="I297" i="6" s="1"/>
  <c r="R20" i="33"/>
  <c r="I10" i="33"/>
  <c r="BJ14" i="48"/>
  <c r="BJ23" i="48"/>
  <c r="BJ22" i="48"/>
  <c r="BJ24" i="48"/>
  <c r="BJ21" i="48"/>
  <c r="BA21" i="48"/>
  <c r="BA14" i="48"/>
  <c r="BA23" i="48"/>
  <c r="BA22" i="48"/>
  <c r="BA24" i="48"/>
  <c r="BC14" i="48"/>
  <c r="BC23" i="48"/>
  <c r="BC22" i="48"/>
  <c r="BC24" i="48"/>
  <c r="BC21" i="48"/>
  <c r="AZ24" i="48"/>
  <c r="AZ21" i="48"/>
  <c r="AZ14" i="48"/>
  <c r="AZ23" i="48"/>
  <c r="AZ22" i="48"/>
  <c r="BI21" i="48"/>
  <c r="BI14" i="48"/>
  <c r="BI23" i="48"/>
  <c r="BI22" i="48"/>
  <c r="BI24" i="48"/>
  <c r="AM44" i="82" a="1"/>
  <c r="AM6" i="48" a="1"/>
  <c r="AF6" i="48"/>
  <c r="AF9" i="48" s="1"/>
  <c r="AF50" i="48" s="1"/>
  <c r="H74" i="52"/>
  <c r="BE22" i="48"/>
  <c r="BE24" i="48"/>
  <c r="BE21" i="48"/>
  <c r="BE14" i="48"/>
  <c r="BE23" i="48"/>
  <c r="AG6" i="48"/>
  <c r="AG9" i="48" s="1"/>
  <c r="AG50" i="48" s="1"/>
  <c r="I74" i="52"/>
  <c r="AB6" i="48"/>
  <c r="AB9" i="48" s="1"/>
  <c r="AB50" i="48" s="1"/>
  <c r="D74" i="52"/>
  <c r="AD6" i="48"/>
  <c r="AD9" i="48" s="1"/>
  <c r="AD50" i="48" s="1"/>
  <c r="F74" i="52"/>
  <c r="AY6" i="48" a="1"/>
  <c r="AY44" i="82" a="1"/>
  <c r="AA44" i="82" a="1"/>
  <c r="AG47" i="82" s="1"/>
  <c r="N74" i="52"/>
  <c r="AL6" i="48"/>
  <c r="AL9" i="48" s="1"/>
  <c r="AL50" i="48" s="1"/>
  <c r="BD22" i="48"/>
  <c r="BD24" i="48"/>
  <c r="BD21" i="48"/>
  <c r="BD14" i="48"/>
  <c r="BD23" i="48"/>
  <c r="BH24" i="48"/>
  <c r="BH21" i="48"/>
  <c r="BH14" i="48"/>
  <c r="BH23" i="48"/>
  <c r="BH22" i="48"/>
  <c r="BF22" i="48"/>
  <c r="BF24" i="48"/>
  <c r="BF21" i="48"/>
  <c r="BF14" i="48"/>
  <c r="BF23" i="48"/>
  <c r="AE6" i="48"/>
  <c r="AE9" i="48" s="1"/>
  <c r="AE50" i="48" s="1"/>
  <c r="G74" i="52"/>
  <c r="BB14" i="48"/>
  <c r="BB23" i="48"/>
  <c r="BB22" i="48"/>
  <c r="BB24" i="48"/>
  <c r="BB21" i="48"/>
  <c r="AY24" i="48"/>
  <c r="AY23" i="48"/>
  <c r="AY22" i="48"/>
  <c r="AY14" i="48"/>
  <c r="AY21" i="48"/>
  <c r="T51" i="48"/>
  <c r="T54" i="48" s="1"/>
  <c r="BG24" i="48"/>
  <c r="BG21" i="48"/>
  <c r="BG14" i="48"/>
  <c r="BG23" i="48"/>
  <c r="BG22" i="48"/>
  <c r="D28" i="47"/>
  <c r="M74" i="52"/>
  <c r="AK6" i="48"/>
  <c r="AK9" i="48" s="1"/>
  <c r="AK50" i="48" s="1"/>
  <c r="AC72" i="48"/>
  <c r="AC81" i="48" s="1"/>
  <c r="AC51" i="48"/>
  <c r="AC54" i="48" s="1"/>
  <c r="AC60" i="48"/>
  <c r="E175" i="46"/>
  <c r="AC61" i="48"/>
  <c r="B175" i="46"/>
  <c r="F133" i="46"/>
  <c r="D198" i="46"/>
  <c r="D200" i="46" s="1"/>
  <c r="F194" i="46"/>
  <c r="F219" i="46"/>
  <c r="D223" i="46"/>
  <c r="E248" i="46"/>
  <c r="E250" i="46" s="1"/>
  <c r="B200" i="46"/>
  <c r="F207" i="46"/>
  <c r="F231" i="46"/>
  <c r="B208" i="46"/>
  <c r="B216" i="46" s="1"/>
  <c r="D204" i="46"/>
  <c r="AJ72" i="48"/>
  <c r="AJ81" i="48" s="1"/>
  <c r="BN66" i="50"/>
  <c r="BN43" i="50"/>
  <c r="F183" i="46"/>
  <c r="G178" i="46"/>
  <c r="F173" i="46"/>
  <c r="G169" i="46"/>
  <c r="D158" i="46"/>
  <c r="D166" i="46" s="1"/>
  <c r="F154" i="46"/>
  <c r="B248" i="46"/>
  <c r="D244" i="46"/>
  <c r="D191" i="46"/>
  <c r="G144" i="46"/>
  <c r="F148" i="46"/>
  <c r="D233" i="46"/>
  <c r="D241" i="46" s="1"/>
  <c r="F228" i="46"/>
  <c r="E223" i="46"/>
  <c r="F230" i="46"/>
  <c r="D116" i="46"/>
  <c r="D125" i="46"/>
  <c r="E208" i="46"/>
  <c r="E216" i="46" s="1"/>
  <c r="BM66" i="50"/>
  <c r="BM43" i="50"/>
  <c r="F229" i="46"/>
  <c r="T61" i="48"/>
  <c r="F206" i="46"/>
  <c r="G104" i="46"/>
  <c r="F108" i="46"/>
  <c r="J11" i="33"/>
  <c r="Z59" i="48"/>
  <c r="Z51" i="48"/>
  <c r="Z54" i="48" s="1"/>
  <c r="Z60" i="48"/>
  <c r="AC58" i="48"/>
  <c r="AC63" i="48" s="1"/>
  <c r="AC65" i="48" s="1"/>
  <c r="T8" i="48"/>
  <c r="T13" i="48" s="1"/>
  <c r="T60" i="48"/>
  <c r="Z8" i="48"/>
  <c r="Z13" i="48" s="1"/>
  <c r="AA38" i="50" s="1"/>
  <c r="AA39" i="50" s="1"/>
  <c r="AA51" i="52" s="1"/>
  <c r="Z61" i="48"/>
  <c r="AJ61" i="48"/>
  <c r="AJ8" i="48"/>
  <c r="AJ13" i="48" s="1"/>
  <c r="AK15" i="92" s="1"/>
  <c r="U72" i="48"/>
  <c r="U81" i="48" s="1"/>
  <c r="Z58" i="48"/>
  <c r="U59" i="48"/>
  <c r="U63" i="48" s="1"/>
  <c r="U65" i="48" s="1"/>
  <c r="AJ51" i="48"/>
  <c r="AJ54" i="48" s="1"/>
  <c r="T59" i="48"/>
  <c r="AJ58" i="48"/>
  <c r="U51" i="48"/>
  <c r="U54" i="48" s="1"/>
  <c r="AJ60" i="48"/>
  <c r="T58" i="48"/>
  <c r="U8" i="48"/>
  <c r="U13" i="48" s="1"/>
  <c r="V15" i="92" s="1"/>
  <c r="U60" i="48"/>
  <c r="AT13" i="48"/>
  <c r="J75" i="52"/>
  <c r="K75" i="52"/>
  <c r="AU13" i="48"/>
  <c r="AO13" i="48"/>
  <c r="E75" i="52"/>
  <c r="D75" i="52"/>
  <c r="AN13" i="48"/>
  <c r="AV13" i="48"/>
  <c r="L75" i="52"/>
  <c r="AF47" i="82"/>
  <c r="AE47" i="82"/>
  <c r="AL47" i="82"/>
  <c r="AD47" i="82"/>
  <c r="AK47" i="82"/>
  <c r="AC47" i="82"/>
  <c r="AC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V21" i="48" s="1"/>
  <c r="O44" i="82"/>
  <c r="W47" i="82"/>
  <c r="W46" i="82" s="1"/>
  <c r="V47" i="82"/>
  <c r="V46" i="82" s="1"/>
  <c r="U47" i="82"/>
  <c r="S47" i="82"/>
  <c r="R47" i="82"/>
  <c r="Z47" i="82"/>
  <c r="P47" i="82"/>
  <c r="X47" i="82"/>
  <c r="X46" i="82" s="1"/>
  <c r="Q47" i="82"/>
  <c r="Q46" i="82" s="1"/>
  <c r="Y47" i="82"/>
  <c r="Y46" i="82" s="1"/>
  <c r="T47" i="82"/>
  <c r="AP13" i="48"/>
  <c r="F75" i="52"/>
  <c r="Y8" i="48"/>
  <c r="Y13" i="48" s="1"/>
  <c r="AA111" i="59" s="1"/>
  <c r="P8" i="48"/>
  <c r="P13" i="48" s="1"/>
  <c r="P35" i="48" s="1"/>
  <c r="P34" i="48" s="1"/>
  <c r="S8" i="48"/>
  <c r="S13" i="48" s="1"/>
  <c r="T38" i="50" s="1"/>
  <c r="T39" i="50" s="1"/>
  <c r="T51" i="52" s="1"/>
  <c r="X8" i="48"/>
  <c r="X13" i="48" s="1"/>
  <c r="AB8" i="48"/>
  <c r="AB13" i="48" s="1"/>
  <c r="AD111" i="59" s="1"/>
  <c r="R8" i="48"/>
  <c r="R13" i="48" s="1"/>
  <c r="R22" i="48" s="1"/>
  <c r="W8" i="48"/>
  <c r="W13" i="48" s="1"/>
  <c r="W21" i="71" s="1"/>
  <c r="Z71" i="48"/>
  <c r="Z75" i="48" s="1"/>
  <c r="Z77" i="48" s="1"/>
  <c r="Q8" i="48"/>
  <c r="Q13" i="48" s="1"/>
  <c r="S111" i="59" s="1"/>
  <c r="E6" i="48"/>
  <c r="AE60" i="48"/>
  <c r="AE51" i="48"/>
  <c r="AE54" i="48" s="1"/>
  <c r="AE61" i="48"/>
  <c r="AE72" i="48"/>
  <c r="AE81" i="48" s="1"/>
  <c r="AE59" i="48"/>
  <c r="AE58" i="48"/>
  <c r="C6" i="48"/>
  <c r="O38" i="47"/>
  <c r="P59" i="48"/>
  <c r="P51" i="48"/>
  <c r="P54" i="48" s="1"/>
  <c r="P61" i="48"/>
  <c r="P60" i="48"/>
  <c r="P58" i="48"/>
  <c r="P72" i="48"/>
  <c r="P81" i="48" s="1"/>
  <c r="AZ25" i="50"/>
  <c r="AY21" i="71"/>
  <c r="AZ15" i="92"/>
  <c r="AY35" i="48"/>
  <c r="AZ38" i="50"/>
  <c r="BA111" i="59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I111" i="59"/>
  <c r="BH38" i="50"/>
  <c r="BH39" i="50" s="1"/>
  <c r="BH51" i="52" s="1"/>
  <c r="BH25" i="50"/>
  <c r="BG17" i="48"/>
  <c r="BG35" i="48"/>
  <c r="BH15" i="92"/>
  <c r="BG21" i="71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44" i="48" s="1"/>
  <c r="BB21" i="71"/>
  <c r="BC38" i="50"/>
  <c r="BC39" i="50" s="1"/>
  <c r="BC51" i="52" s="1"/>
  <c r="BC25" i="50"/>
  <c r="BB17" i="48"/>
  <c r="BD111" i="59"/>
  <c r="AD60" i="48"/>
  <c r="AD72" i="48"/>
  <c r="AD81" i="48" s="1"/>
  <c r="AD58" i="48"/>
  <c r="AD59" i="48"/>
  <c r="AD61" i="48"/>
  <c r="AD51" i="48"/>
  <c r="AD54" i="48" s="1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H111" i="59"/>
  <c r="BG25" i="50"/>
  <c r="BG38" i="50"/>
  <c r="BG39" i="50" s="1"/>
  <c r="BG51" i="52" s="1"/>
  <c r="BF21" i="71"/>
  <c r="BG15" i="92"/>
  <c r="BF35" i="48"/>
  <c r="BF17" i="48"/>
  <c r="BA25" i="50"/>
  <c r="AZ21" i="71"/>
  <c r="AZ35" i="48"/>
  <c r="BA15" i="92"/>
  <c r="BA38" i="50"/>
  <c r="BA39" i="50" s="1"/>
  <c r="BA51" i="52" s="1"/>
  <c r="AZ17" i="48"/>
  <c r="BB111" i="59"/>
  <c r="F9" i="48"/>
  <c r="F50" i="48" s="1"/>
  <c r="J47" i="82"/>
  <c r="S23" i="48"/>
  <c r="T15" i="92"/>
  <c r="S22" i="48"/>
  <c r="Q38" i="50"/>
  <c r="Q39" i="50" s="1"/>
  <c r="Q51" i="52" s="1"/>
  <c r="T71" i="48"/>
  <c r="T75" i="48" s="1"/>
  <c r="T77" i="48" s="1"/>
  <c r="T88" i="48" s="1"/>
  <c r="V14" i="48"/>
  <c r="V17" i="48" s="1"/>
  <c r="X111" i="59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B38" i="48" s="1"/>
  <c r="AB23" i="48"/>
  <c r="AB24" i="48"/>
  <c r="AC15" i="92"/>
  <c r="AB14" i="48"/>
  <c r="AB21" i="48"/>
  <c r="W111" i="59"/>
  <c r="V25" i="50"/>
  <c r="U21" i="71"/>
  <c r="U14" i="48"/>
  <c r="U17" i="48" s="1"/>
  <c r="AL72" i="48"/>
  <c r="AL81" i="48" s="1"/>
  <c r="AL59" i="48"/>
  <c r="AL51" i="48"/>
  <c r="AL54" i="48" s="1"/>
  <c r="AL61" i="48"/>
  <c r="AL58" i="48"/>
  <c r="AL60" i="48"/>
  <c r="BD25" i="50"/>
  <c r="BC35" i="48"/>
  <c r="BC44" i="48" s="1"/>
  <c r="BC17" i="48"/>
  <c r="BE111" i="59"/>
  <c r="BD38" i="50"/>
  <c r="BD39" i="50" s="1"/>
  <c r="BD51" i="52" s="1"/>
  <c r="BD15" i="92"/>
  <c r="BC21" i="71"/>
  <c r="K9" i="48"/>
  <c r="K50" i="48" s="1"/>
  <c r="E30" i="47"/>
  <c r="H9" i="48"/>
  <c r="H50" i="48" s="1"/>
  <c r="N9" i="48"/>
  <c r="N50" i="48" s="1"/>
  <c r="AJ22" i="48"/>
  <c r="AJ23" i="48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H17" i="48"/>
  <c r="BI25" i="50"/>
  <c r="BH35" i="48"/>
  <c r="BJ111" i="59"/>
  <c r="BI15" i="92"/>
  <c r="BH21" i="71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21" i="71"/>
  <c r="BK38" i="50"/>
  <c r="BK39" i="50" s="1"/>
  <c r="BK51" i="52" s="1"/>
  <c r="BJ17" i="48"/>
  <c r="BL111" i="59"/>
  <c r="BK25" i="50"/>
  <c r="BJ47" i="50" s="1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F25" i="50"/>
  <c r="BE47" i="50" s="1"/>
  <c r="BE21" i="71"/>
  <c r="BG111" i="59"/>
  <c r="BF15" i="92"/>
  <c r="BE35" i="48"/>
  <c r="BE17" i="48"/>
  <c r="BF38" i="50"/>
  <c r="BF39" i="50" s="1"/>
  <c r="BF51" i="52" s="1"/>
  <c r="D6" i="48"/>
  <c r="BJ15" i="92"/>
  <c r="BK111" i="59"/>
  <c r="BI21" i="71"/>
  <c r="BI17" i="48"/>
  <c r="BI35" i="48"/>
  <c r="BJ25" i="50"/>
  <c r="BJ38" i="50"/>
  <c r="BJ39" i="50" s="1"/>
  <c r="BJ51" i="52" s="1"/>
  <c r="BD21" i="71"/>
  <c r="BE15" i="92"/>
  <c r="BD17" i="48"/>
  <c r="BD35" i="48"/>
  <c r="BF111" i="59"/>
  <c r="BE38" i="50"/>
  <c r="BE39" i="50" s="1"/>
  <c r="BE51" i="52" s="1"/>
  <c r="BE25" i="50"/>
  <c r="Z24" i="48"/>
  <c r="Z23" i="48"/>
  <c r="AC35" i="48"/>
  <c r="AC34" i="48" s="1"/>
  <c r="AC38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J71" i="48"/>
  <c r="AJ75" i="48" s="1"/>
  <c r="AJ77" i="48" s="1"/>
  <c r="AJ88" i="48" s="1"/>
  <c r="BA21" i="71"/>
  <c r="BB25" i="50"/>
  <c r="BA35" i="48"/>
  <c r="BA17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U19" i="33" l="1"/>
  <c r="V19" i="33" s="1"/>
  <c r="E73" i="59"/>
  <c r="D83" i="116" s="1"/>
  <c r="K9" i="36"/>
  <c r="M178" i="59"/>
  <c r="S17" i="33"/>
  <c r="S178" i="59"/>
  <c r="F74" i="59" s="1"/>
  <c r="E84" i="116" s="1"/>
  <c r="Q9" i="36"/>
  <c r="BE56" i="33"/>
  <c r="AY51" i="33"/>
  <c r="AC29" i="33"/>
  <c r="AR43" i="33"/>
  <c r="BM63" i="33"/>
  <c r="AD9" i="36"/>
  <c r="AF178" i="59"/>
  <c r="G74" i="59" s="1"/>
  <c r="F84" i="116" s="1"/>
  <c r="AR178" i="59"/>
  <c r="H74" i="59" s="1"/>
  <c r="G84" i="116" s="1"/>
  <c r="AP9" i="36"/>
  <c r="AE298" i="6"/>
  <c r="C42" i="9" s="1"/>
  <c r="AQ42" i="33"/>
  <c r="AR42" i="33" s="1"/>
  <c r="AS45" i="33"/>
  <c r="BG55" i="33"/>
  <c r="BH55" i="33" s="1"/>
  <c r="BI55" i="33" s="1"/>
  <c r="BJ60" i="33"/>
  <c r="BK60" i="33" s="1"/>
  <c r="AK37" i="33"/>
  <c r="V21" i="33"/>
  <c r="BK61" i="33"/>
  <c r="BL61" i="33" s="1"/>
  <c r="S20" i="33"/>
  <c r="T20" i="33"/>
  <c r="AQ44" i="33"/>
  <c r="AR44" i="33" s="1"/>
  <c r="BG59" i="33"/>
  <c r="BH59" i="33" s="1"/>
  <c r="AA26" i="33"/>
  <c r="BP289" i="6"/>
  <c r="S290" i="6"/>
  <c r="H297" i="6"/>
  <c r="D57" i="116"/>
  <c r="J47" i="59"/>
  <c r="K47" i="59" s="1"/>
  <c r="AT48" i="33"/>
  <c r="BF58" i="33"/>
  <c r="D177" i="59"/>
  <c r="E13" i="28"/>
  <c r="C11" i="35"/>
  <c r="P16" i="33"/>
  <c r="AO40" i="33"/>
  <c r="K9" i="33"/>
  <c r="AP18" i="34"/>
  <c r="G6" i="34" s="1"/>
  <c r="G44" i="31" s="1"/>
  <c r="D46" i="33"/>
  <c r="AP48" i="64"/>
  <c r="AO24" i="36"/>
  <c r="G38" i="31"/>
  <c r="BA41" i="30"/>
  <c r="BA52" i="33"/>
  <c r="N12" i="33"/>
  <c r="AI34" i="33"/>
  <c r="AZ50" i="33"/>
  <c r="BM172" i="59"/>
  <c r="D68" i="59"/>
  <c r="X24" i="33"/>
  <c r="Y24" i="33" s="1"/>
  <c r="E178" i="59"/>
  <c r="D12" i="35"/>
  <c r="C9" i="36"/>
  <c r="AK36" i="33"/>
  <c r="AA24" i="36"/>
  <c r="D32" i="33"/>
  <c r="AO41" i="30"/>
  <c r="AB18" i="34"/>
  <c r="F6" i="34" s="1"/>
  <c r="F44" i="31" s="1"/>
  <c r="AB48" i="64"/>
  <c r="F38" i="31"/>
  <c r="BM62" i="33"/>
  <c r="C164" i="91"/>
  <c r="G380" i="6"/>
  <c r="G566" i="6"/>
  <c r="G568" i="6" s="1"/>
  <c r="D164" i="59"/>
  <c r="D67" i="116"/>
  <c r="J57" i="59"/>
  <c r="K57" i="59" s="1"/>
  <c r="AK38" i="33"/>
  <c r="AU47" i="33"/>
  <c r="AA22" i="33"/>
  <c r="BP280" i="6"/>
  <c r="B37" i="9"/>
  <c r="R24" i="36"/>
  <c r="D23" i="33"/>
  <c r="S48" i="64"/>
  <c r="S18" i="34"/>
  <c r="E6" i="34" s="1"/>
  <c r="E44" i="31" s="1"/>
  <c r="AC41" i="30"/>
  <c r="E38" i="31"/>
  <c r="BC53" i="33"/>
  <c r="BD53" i="33" s="1"/>
  <c r="J10" i="33"/>
  <c r="R18" i="33"/>
  <c r="AQ41" i="33"/>
  <c r="AD31" i="33"/>
  <c r="AD28" i="33"/>
  <c r="BC290" i="6"/>
  <c r="E38" i="9" s="1"/>
  <c r="E39" i="9" s="1"/>
  <c r="AW297" i="6"/>
  <c r="BC298" i="6" s="1"/>
  <c r="E42" i="9" s="1"/>
  <c r="BA50" i="33"/>
  <c r="AL35" i="33"/>
  <c r="AM35" i="33" s="1"/>
  <c r="AN35" i="33" s="1"/>
  <c r="B40" i="9"/>
  <c r="BP296" i="6"/>
  <c r="AW49" i="33"/>
  <c r="AX49" i="33" s="1"/>
  <c r="R14" i="33"/>
  <c r="S14" i="33" s="1"/>
  <c r="T14" i="33" s="1"/>
  <c r="L9" i="33"/>
  <c r="Z25" i="33"/>
  <c r="AA25" i="33" s="1"/>
  <c r="N13" i="33"/>
  <c r="AP40" i="33"/>
  <c r="AH33" i="33"/>
  <c r="AI33" i="33" s="1"/>
  <c r="D57" i="33"/>
  <c r="BA48" i="64"/>
  <c r="AZ24" i="36"/>
  <c r="BA18" i="34"/>
  <c r="H6" i="34" s="1"/>
  <c r="H44" i="31" s="1"/>
  <c r="BM41" i="30"/>
  <c r="H38" i="31"/>
  <c r="W19" i="33"/>
  <c r="AO39" i="33"/>
  <c r="BN9" i="30"/>
  <c r="BO38" i="30" s="1"/>
  <c r="E40" i="30"/>
  <c r="C7" i="31"/>
  <c r="F40" i="30"/>
  <c r="D7" i="31"/>
  <c r="AD27" i="33"/>
  <c r="AF30" i="33"/>
  <c r="O12" i="33"/>
  <c r="S15" i="33"/>
  <c r="AS42" i="33"/>
  <c r="BB54" i="33"/>
  <c r="AX23" i="48"/>
  <c r="AX14" i="48"/>
  <c r="AX22" i="48"/>
  <c r="AX24" i="48"/>
  <c r="AX21" i="48"/>
  <c r="AN24" i="48"/>
  <c r="AN21" i="48"/>
  <c r="AN23" i="48"/>
  <c r="AN14" i="48"/>
  <c r="AN22" i="48"/>
  <c r="U23" i="48"/>
  <c r="U35" i="48"/>
  <c r="U34" i="48" s="1"/>
  <c r="V24" i="48"/>
  <c r="L47" i="82"/>
  <c r="L46" i="82" s="1"/>
  <c r="AJ47" i="82"/>
  <c r="AA44" i="82"/>
  <c r="AQ23" i="48"/>
  <c r="AQ14" i="48"/>
  <c r="AQ22" i="48"/>
  <c r="AQ24" i="48"/>
  <c r="AQ21" i="48"/>
  <c r="AV24" i="48"/>
  <c r="AV21" i="48"/>
  <c r="AV23" i="48"/>
  <c r="AV14" i="48"/>
  <c r="AV22" i="48"/>
  <c r="AT22" i="48"/>
  <c r="AT24" i="48"/>
  <c r="AT21" i="48"/>
  <c r="AT23" i="48"/>
  <c r="AT14" i="48"/>
  <c r="F47" i="82"/>
  <c r="U22" i="48"/>
  <c r="R25" i="50"/>
  <c r="AP23" i="48"/>
  <c r="AP14" i="48"/>
  <c r="AP22" i="48"/>
  <c r="AP24" i="48"/>
  <c r="AP21" i="48"/>
  <c r="AR22" i="48"/>
  <c r="AR24" i="48"/>
  <c r="AR21" i="48"/>
  <c r="AR14" i="48"/>
  <c r="AR23" i="48"/>
  <c r="AY44" i="82"/>
  <c r="BI47" i="82"/>
  <c r="BE47" i="82"/>
  <c r="BE46" i="82" s="1"/>
  <c r="AZ47" i="82"/>
  <c r="BB47" i="82"/>
  <c r="AZ46" i="82"/>
  <c r="BB46" i="82"/>
  <c r="BD47" i="82"/>
  <c r="BH47" i="82"/>
  <c r="BJ47" i="82"/>
  <c r="BJ46" i="82" s="1"/>
  <c r="BF47" i="82"/>
  <c r="BC46" i="82"/>
  <c r="BA47" i="82"/>
  <c r="BH46" i="82"/>
  <c r="BC47" i="82"/>
  <c r="BG47" i="82"/>
  <c r="BG46" i="82" s="1"/>
  <c r="AM6" i="48"/>
  <c r="AM9" i="48" s="1"/>
  <c r="AV9" i="48"/>
  <c r="AV50" i="48" s="1"/>
  <c r="AN9" i="48"/>
  <c r="AN50" i="48" s="1"/>
  <c r="AU9" i="48"/>
  <c r="AT9" i="48"/>
  <c r="AX8" i="48"/>
  <c r="AS9" i="48"/>
  <c r="AR9" i="48"/>
  <c r="AV8" i="48"/>
  <c r="AQ9" i="48"/>
  <c r="AQ50" i="48" s="1"/>
  <c r="AX9" i="48"/>
  <c r="AX50" i="48" s="1"/>
  <c r="AP9" i="48"/>
  <c r="AP50" i="48" s="1"/>
  <c r="AW9" i="48"/>
  <c r="AW50" i="48" s="1"/>
  <c r="AO9" i="48"/>
  <c r="AO50" i="48" s="1"/>
  <c r="AO8" i="48"/>
  <c r="N47" i="82"/>
  <c r="N46" i="82" s="1"/>
  <c r="U21" i="48"/>
  <c r="U24" i="48"/>
  <c r="H47" i="82"/>
  <c r="H46" i="82" s="1"/>
  <c r="AO21" i="48"/>
  <c r="AO23" i="48"/>
  <c r="AO14" i="48"/>
  <c r="AO17" i="48" s="1"/>
  <c r="AO22" i="48"/>
  <c r="AO24" i="48"/>
  <c r="AY6" i="48"/>
  <c r="BA9" i="48"/>
  <c r="BJ8" i="48"/>
  <c r="BJ9" i="48"/>
  <c r="BJ50" i="48" s="1"/>
  <c r="BB8" i="48"/>
  <c r="BI9" i="48"/>
  <c r="BG9" i="48"/>
  <c r="BG50" i="48" s="1"/>
  <c r="BF9" i="48"/>
  <c r="BB9" i="48"/>
  <c r="BB50" i="48" s="1"/>
  <c r="BD9" i="48"/>
  <c r="BD50" i="48" s="1"/>
  <c r="BE9" i="48"/>
  <c r="BE50" i="48" s="1"/>
  <c r="BC9" i="48"/>
  <c r="BC50" i="48" s="1"/>
  <c r="AZ9" i="48"/>
  <c r="AZ50" i="48" s="1"/>
  <c r="BH8" i="48"/>
  <c r="BH9" i="48"/>
  <c r="BH50" i="48" s="1"/>
  <c r="BD8" i="48"/>
  <c r="AM44" i="82"/>
  <c r="AS47" i="82"/>
  <c r="AU47" i="82"/>
  <c r="AU46" i="82" s="1"/>
  <c r="AQ47" i="82"/>
  <c r="AO47" i="82"/>
  <c r="AT47" i="82"/>
  <c r="AT46" i="82" s="1"/>
  <c r="AN47" i="82"/>
  <c r="AN46" i="82"/>
  <c r="AW47" i="82"/>
  <c r="AV47" i="82"/>
  <c r="AQ46" i="82"/>
  <c r="AR47" i="82"/>
  <c r="AP47" i="82"/>
  <c r="AX47" i="82"/>
  <c r="AP46" i="82"/>
  <c r="AO46" i="82"/>
  <c r="AS22" i="48"/>
  <c r="AS24" i="48"/>
  <c r="AS21" i="48"/>
  <c r="AS23" i="48"/>
  <c r="AS14" i="48"/>
  <c r="K47" i="82"/>
  <c r="K46" i="82" s="1"/>
  <c r="AW21" i="48"/>
  <c r="AW23" i="48"/>
  <c r="AW14" i="48"/>
  <c r="AW22" i="48"/>
  <c r="AW24" i="48"/>
  <c r="I47" i="82"/>
  <c r="I46" i="82" s="1"/>
  <c r="V38" i="50"/>
  <c r="V39" i="50" s="1"/>
  <c r="V51" i="52" s="1"/>
  <c r="M47" i="82"/>
  <c r="AE8" i="48"/>
  <c r="AE13" i="48" s="1"/>
  <c r="AM24" i="48"/>
  <c r="AM23" i="48"/>
  <c r="AM22" i="48"/>
  <c r="AM21" i="48"/>
  <c r="AM14" i="48"/>
  <c r="AB47" i="82"/>
  <c r="AB46" i="82" s="1"/>
  <c r="AB19" i="82" s="1"/>
  <c r="AU24" i="48"/>
  <c r="AU21" i="48"/>
  <c r="AU23" i="48"/>
  <c r="AU14" i="48"/>
  <c r="AU22" i="48"/>
  <c r="BI34" i="48"/>
  <c r="BI38" i="48" s="1"/>
  <c r="BI44" i="48"/>
  <c r="BE34" i="48"/>
  <c r="BE38" i="48" s="1"/>
  <c r="BE44" i="48"/>
  <c r="AZ34" i="48"/>
  <c r="AZ38" i="48" s="1"/>
  <c r="AZ44" i="48"/>
  <c r="BG34" i="48"/>
  <c r="BG38" i="48" s="1"/>
  <c r="BG44" i="48"/>
  <c r="BD34" i="48"/>
  <c r="BD38" i="48" s="1"/>
  <c r="BD44" i="48"/>
  <c r="AY34" i="48"/>
  <c r="AY38" i="48" s="1"/>
  <c r="AY44" i="48"/>
  <c r="BJ34" i="48"/>
  <c r="BJ38" i="48" s="1"/>
  <c r="BJ44" i="48"/>
  <c r="BA34" i="48"/>
  <c r="BA38" i="48" s="1"/>
  <c r="BA44" i="48"/>
  <c r="BH34" i="48"/>
  <c r="BH38" i="48" s="1"/>
  <c r="BH44" i="48"/>
  <c r="BF34" i="48"/>
  <c r="BF38" i="48" s="1"/>
  <c r="BF44" i="48"/>
  <c r="Z21" i="48"/>
  <c r="AA15" i="92"/>
  <c r="AB111" i="59"/>
  <c r="W23" i="48"/>
  <c r="AB22" i="48"/>
  <c r="AC25" i="50"/>
  <c r="V35" i="48"/>
  <c r="V34" i="48" s="1"/>
  <c r="D24" i="49" s="1"/>
  <c r="Z21" i="71"/>
  <c r="Z14" i="48"/>
  <c r="Z17" i="48" s="1"/>
  <c r="AB21" i="71"/>
  <c r="AA25" i="50"/>
  <c r="Z22" i="48"/>
  <c r="AC38" i="50"/>
  <c r="W15" i="92"/>
  <c r="Z35" i="48"/>
  <c r="Z34" i="48" s="1"/>
  <c r="D28" i="49" s="1"/>
  <c r="W38" i="50"/>
  <c r="W39" i="50" s="1"/>
  <c r="W51" i="52" s="1"/>
  <c r="Z63" i="48"/>
  <c r="Z65" i="48" s="1"/>
  <c r="Z89" i="48" s="1"/>
  <c r="W35" i="48"/>
  <c r="V21" i="71"/>
  <c r="V23" i="48"/>
  <c r="V26" i="48" s="1"/>
  <c r="X115" i="59" s="1"/>
  <c r="T25" i="50"/>
  <c r="G133" i="46"/>
  <c r="F141" i="46"/>
  <c r="G141" i="46" s="1"/>
  <c r="AK38" i="50"/>
  <c r="AK39" i="50" s="1"/>
  <c r="AK51" i="52" s="1"/>
  <c r="V22" i="48"/>
  <c r="Y111" i="59"/>
  <c r="AJ21" i="71"/>
  <c r="W25" i="50"/>
  <c r="E225" i="46"/>
  <c r="X38" i="50"/>
  <c r="X39" i="50" s="1"/>
  <c r="X51" i="52" s="1"/>
  <c r="AJ24" i="48"/>
  <c r="S24" i="48"/>
  <c r="F150" i="46"/>
  <c r="G150" i="46" s="1"/>
  <c r="G148" i="46"/>
  <c r="B250" i="46"/>
  <c r="G173" i="46"/>
  <c r="D208" i="46"/>
  <c r="D216" i="46" s="1"/>
  <c r="F204" i="46"/>
  <c r="F198" i="46"/>
  <c r="G194" i="46"/>
  <c r="AJ63" i="48"/>
  <c r="AJ65" i="48" s="1"/>
  <c r="G228" i="46"/>
  <c r="F233" i="46"/>
  <c r="G183" i="46"/>
  <c r="F191" i="46"/>
  <c r="G191" i="46" s="1"/>
  <c r="AJ14" i="48"/>
  <c r="AJ17" i="48" s="1"/>
  <c r="AJ7" i="52" s="1"/>
  <c r="U111" i="59"/>
  <c r="S35" i="48"/>
  <c r="D94" i="49" s="1"/>
  <c r="Z88" i="48"/>
  <c r="G154" i="46"/>
  <c r="F158" i="46"/>
  <c r="D225" i="46"/>
  <c r="X25" i="50"/>
  <c r="AL111" i="59"/>
  <c r="AK25" i="50"/>
  <c r="R15" i="92"/>
  <c r="S21" i="71"/>
  <c r="G219" i="46"/>
  <c r="F223" i="46"/>
  <c r="W14" i="48"/>
  <c r="W17" i="48" s="1"/>
  <c r="AJ21" i="48"/>
  <c r="AJ35" i="48"/>
  <c r="AJ44" i="48" s="1"/>
  <c r="Q25" i="50"/>
  <c r="S21" i="48"/>
  <c r="G108" i="46"/>
  <c r="F125" i="46"/>
  <c r="G125" i="46" s="1"/>
  <c r="F116" i="46"/>
  <c r="G116" i="46" s="1"/>
  <c r="B225" i="46"/>
  <c r="S14" i="48"/>
  <c r="S17" i="48" s="1"/>
  <c r="U114" i="59" s="1"/>
  <c r="X15" i="92"/>
  <c r="P21" i="48"/>
  <c r="T63" i="48"/>
  <c r="T65" i="48" s="1"/>
  <c r="D175" i="46"/>
  <c r="F244" i="46"/>
  <c r="D248" i="46"/>
  <c r="D250" i="46" s="1"/>
  <c r="K11" i="33"/>
  <c r="L11" i="33" s="1"/>
  <c r="W21" i="48"/>
  <c r="Q35" i="48"/>
  <c r="Q34" i="48" s="1"/>
  <c r="D19" i="49" s="1"/>
  <c r="P23" i="48"/>
  <c r="P22" i="48"/>
  <c r="W22" i="48"/>
  <c r="Q24" i="48"/>
  <c r="P21" i="71"/>
  <c r="Q15" i="92"/>
  <c r="Q23" i="48"/>
  <c r="W24" i="48"/>
  <c r="Q22" i="48"/>
  <c r="P24" i="48"/>
  <c r="P14" i="48"/>
  <c r="P17" i="48" s="1"/>
  <c r="R114" i="59" s="1"/>
  <c r="R38" i="50"/>
  <c r="R39" i="50" s="1"/>
  <c r="R51" i="52" s="1"/>
  <c r="Q21" i="71"/>
  <c r="R111" i="59"/>
  <c r="AH8" i="48"/>
  <c r="AH13" i="48" s="1"/>
  <c r="AI15" i="92" s="1"/>
  <c r="AI8" i="48"/>
  <c r="AI13" i="48" s="1"/>
  <c r="AI35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S47" i="50" s="1"/>
  <c r="T30" i="50" s="1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 s="1"/>
  <c r="AN38" i="50"/>
  <c r="AN15" i="92"/>
  <c r="AO111" i="59"/>
  <c r="AM21" i="71"/>
  <c r="AI27" i="82"/>
  <c r="AI92" i="82"/>
  <c r="AI101" i="82" s="1"/>
  <c r="AD92" i="82"/>
  <c r="AD101" i="82" s="1"/>
  <c r="AD27" i="82"/>
  <c r="AA47" i="82"/>
  <c r="AA46" i="82" s="1"/>
  <c r="Z92" i="82"/>
  <c r="Z27" i="82"/>
  <c r="AB51" i="82"/>
  <c r="AL27" i="82"/>
  <c r="AL92" i="82"/>
  <c r="AL101" i="82" s="1"/>
  <c r="AO21" i="71"/>
  <c r="AP15" i="92"/>
  <c r="AP25" i="50"/>
  <c r="AP38" i="50"/>
  <c r="AP39" i="50" s="1"/>
  <c r="AP51" i="52" s="1"/>
  <c r="AQ111" i="59"/>
  <c r="AO35" i="48"/>
  <c r="AO44" i="48" s="1"/>
  <c r="Q92" i="82"/>
  <c r="Q27" i="82"/>
  <c r="Z46" i="82"/>
  <c r="AS21" i="71"/>
  <c r="AT15" i="92"/>
  <c r="AS35" i="48"/>
  <c r="AS44" i="48" s="1"/>
  <c r="AT25" i="50"/>
  <c r="AT38" i="50"/>
  <c r="AT39" i="50" s="1"/>
  <c r="AT51" i="52" s="1"/>
  <c r="AU111" i="59"/>
  <c r="AS17" i="48"/>
  <c r="AI19" i="82"/>
  <c r="AI51" i="82"/>
  <c r="AV25" i="50"/>
  <c r="AW111" i="59"/>
  <c r="AV38" i="50"/>
  <c r="AV39" i="50" s="1"/>
  <c r="AV51" i="52" s="1"/>
  <c r="AU21" i="71"/>
  <c r="AU17" i="48"/>
  <c r="AV15" i="92"/>
  <c r="AU35" i="48"/>
  <c r="AU44" i="48" s="1"/>
  <c r="AP21" i="71"/>
  <c r="AQ38" i="50"/>
  <c r="AQ39" i="50" s="1"/>
  <c r="AQ51" i="52" s="1"/>
  <c r="AR111" i="59"/>
  <c r="AP17" i="48"/>
  <c r="AQ15" i="92"/>
  <c r="AQ25" i="50"/>
  <c r="AP35" i="48"/>
  <c r="AP44" i="48" s="1"/>
  <c r="V19" i="82"/>
  <c r="V51" i="82"/>
  <c r="R92" i="82"/>
  <c r="R27" i="82"/>
  <c r="AH72" i="48"/>
  <c r="AH81" i="48" s="1"/>
  <c r="AH58" i="48"/>
  <c r="AH51" i="48"/>
  <c r="AH54" i="48" s="1"/>
  <c r="AH60" i="48"/>
  <c r="AH59" i="48"/>
  <c r="AH61" i="48"/>
  <c r="AA8" i="48"/>
  <c r="AA13" i="48" s="1"/>
  <c r="AK111" i="59"/>
  <c r="AI24" i="48"/>
  <c r="AI21" i="71"/>
  <c r="AJ27" i="82"/>
  <c r="AJ92" i="82"/>
  <c r="AJ101" i="82" s="1"/>
  <c r="AE27" i="82"/>
  <c r="AE92" i="82"/>
  <c r="AE101" i="82" s="1"/>
  <c r="AV21" i="71"/>
  <c r="AW25" i="50"/>
  <c r="AV17" i="48"/>
  <c r="AW15" i="92"/>
  <c r="AW38" i="50"/>
  <c r="AW39" i="50" s="1"/>
  <c r="AW51" i="52" s="1"/>
  <c r="AX111" i="59"/>
  <c r="AV35" i="48"/>
  <c r="AV44" i="48" s="1"/>
  <c r="Y51" i="82"/>
  <c r="Y19" i="82"/>
  <c r="R46" i="82"/>
  <c r="S46" i="82"/>
  <c r="S92" i="82"/>
  <c r="S27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N44" i="48" s="1"/>
  <c r="AO38" i="50"/>
  <c r="AO39" i="50" s="1"/>
  <c r="AO51" i="52" s="1"/>
  <c r="AO25" i="50"/>
  <c r="AN21" i="71"/>
  <c r="AO15" i="92"/>
  <c r="AN17" i="48"/>
  <c r="AP111" i="59"/>
  <c r="Q14" i="48"/>
  <c r="Q17" i="48" s="1"/>
  <c r="Q7" i="52" s="1"/>
  <c r="T92" i="82"/>
  <c r="T27" i="82"/>
  <c r="U46" i="82"/>
  <c r="U92" i="82"/>
  <c r="U27" i="82"/>
  <c r="AZ111" i="59"/>
  <c r="AY15" i="92"/>
  <c r="AX21" i="71"/>
  <c r="AY38" i="50"/>
  <c r="AY39" i="50" s="1"/>
  <c r="AY51" i="52" s="1"/>
  <c r="AX35" i="48"/>
  <c r="AX44" i="48" s="1"/>
  <c r="AX17" i="48"/>
  <c r="AY25" i="50"/>
  <c r="AE46" i="82"/>
  <c r="AC92" i="82"/>
  <c r="AC101" i="82" s="1"/>
  <c r="AC27" i="82"/>
  <c r="AF46" i="82"/>
  <c r="AF92" i="82"/>
  <c r="AF101" i="82" s="1"/>
  <c r="AF27" i="82"/>
  <c r="P46" i="82"/>
  <c r="X27" i="82"/>
  <c r="X92" i="82"/>
  <c r="V27" i="82"/>
  <c r="V92" i="82"/>
  <c r="AT111" i="59"/>
  <c r="AR21" i="71"/>
  <c r="AS15" i="92"/>
  <c r="AS25" i="50"/>
  <c r="AR35" i="48"/>
  <c r="AR17" i="48"/>
  <c r="AS38" i="50"/>
  <c r="AS39" i="50" s="1"/>
  <c r="AS51" i="52" s="1"/>
  <c r="AL46" i="82"/>
  <c r="AK27" i="82"/>
  <c r="AK92" i="82"/>
  <c r="AK101" i="82" s="1"/>
  <c r="AK46" i="82"/>
  <c r="W19" i="82"/>
  <c r="W51" i="82"/>
  <c r="T46" i="82"/>
  <c r="W27" i="82"/>
  <c r="W92" i="82"/>
  <c r="AW35" i="48"/>
  <c r="AW44" i="48" s="1"/>
  <c r="AW17" i="48"/>
  <c r="AX38" i="50"/>
  <c r="AX39" i="50" s="1"/>
  <c r="AX51" i="52" s="1"/>
  <c r="AW21" i="71"/>
  <c r="AY111" i="59"/>
  <c r="AX15" i="92"/>
  <c r="AX25" i="50"/>
  <c r="AR15" i="92"/>
  <c r="AR38" i="50"/>
  <c r="AR39" i="50" s="1"/>
  <c r="AR51" i="52" s="1"/>
  <c r="AQ21" i="71"/>
  <c r="AS111" i="59"/>
  <c r="AQ17" i="48"/>
  <c r="AR25" i="50"/>
  <c r="AQ35" i="48"/>
  <c r="AH46" i="82"/>
  <c r="AH92" i="82"/>
  <c r="AH101" i="82" s="1"/>
  <c r="AH27" i="82"/>
  <c r="AD46" i="82"/>
  <c r="AG46" i="82"/>
  <c r="AG27" i="82"/>
  <c r="AG92" i="82"/>
  <c r="AG101" i="82" s="1"/>
  <c r="AT17" i="48"/>
  <c r="AV111" i="59"/>
  <c r="AT21" i="71"/>
  <c r="AU15" i="92"/>
  <c r="AU25" i="50"/>
  <c r="AT35" i="48"/>
  <c r="AT44" i="48" s="1"/>
  <c r="AU38" i="50"/>
  <c r="AU39" i="50" s="1"/>
  <c r="AU51" i="52" s="1"/>
  <c r="AK71" i="48"/>
  <c r="AK75" i="48" s="1"/>
  <c r="AK77" i="48" s="1"/>
  <c r="AK88" i="48" s="1"/>
  <c r="Z25" i="50"/>
  <c r="X47" i="50" s="1"/>
  <c r="Y14" i="48"/>
  <c r="Y17" i="48" s="1"/>
  <c r="Y7" i="52" s="1"/>
  <c r="Z15" i="92"/>
  <c r="R24" i="48"/>
  <c r="Z38" i="50"/>
  <c r="Z39" i="50" s="1"/>
  <c r="Z51" i="52" s="1"/>
  <c r="Y35" i="48"/>
  <c r="Y34" i="48" s="1"/>
  <c r="R21" i="48"/>
  <c r="R26" i="48" s="1"/>
  <c r="T115" i="59" s="1"/>
  <c r="Y24" i="48"/>
  <c r="S25" i="50"/>
  <c r="Y23" i="48"/>
  <c r="R14" i="48"/>
  <c r="R17" i="48" s="1"/>
  <c r="R7" i="52" s="1"/>
  <c r="O71" i="48"/>
  <c r="O75" i="48" s="1"/>
  <c r="O77" i="48" s="1"/>
  <c r="O88" i="48" s="1"/>
  <c r="Y21" i="71"/>
  <c r="R35" i="48"/>
  <c r="D93" i="49" s="1"/>
  <c r="BC26" i="48"/>
  <c r="BE115" i="59" s="1"/>
  <c r="V71" i="48"/>
  <c r="V75" i="48" s="1"/>
  <c r="V77" i="48" s="1"/>
  <c r="V88" i="48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BE30" i="50" s="1"/>
  <c r="BE34" i="50" s="1"/>
  <c r="M8" i="48"/>
  <c r="M13" i="48" s="1"/>
  <c r="M22" i="48" s="1"/>
  <c r="AZ26" i="48"/>
  <c r="BB115" i="59" s="1"/>
  <c r="K8" i="48"/>
  <c r="K13" i="48" s="1"/>
  <c r="K14" i="48" s="1"/>
  <c r="K17" i="48" s="1"/>
  <c r="AD71" i="48"/>
  <c r="AD75" i="48" s="1"/>
  <c r="AD77" i="48" s="1"/>
  <c r="AD88" i="48" s="1"/>
  <c r="R21" i="71"/>
  <c r="F8" i="48"/>
  <c r="F13" i="48" s="1"/>
  <c r="F35" i="48" s="1"/>
  <c r="F34" i="48" s="1"/>
  <c r="W71" i="48"/>
  <c r="W75" i="48" s="1"/>
  <c r="W77" i="48" s="1"/>
  <c r="W88" i="48" s="1"/>
  <c r="S15" i="92"/>
  <c r="W63" i="48"/>
  <c r="W65" i="48" s="1"/>
  <c r="N8" i="48"/>
  <c r="N13" i="48" s="1"/>
  <c r="P111" i="59" s="1"/>
  <c r="Z26" i="48"/>
  <c r="AB115" i="59" s="1"/>
  <c r="AB71" i="48"/>
  <c r="AB75" i="48" s="1"/>
  <c r="AB77" i="48" s="1"/>
  <c r="AB88" i="48" s="1"/>
  <c r="T111" i="59"/>
  <c r="BJ26" i="48"/>
  <c r="BL115" i="59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BD40" i="48"/>
  <c r="D58" i="49"/>
  <c r="BG58" i="49" s="1"/>
  <c r="BN58" i="49" s="1"/>
  <c r="G19" i="82"/>
  <c r="G51" i="82"/>
  <c r="D30" i="49"/>
  <c r="I19" i="82"/>
  <c r="I51" i="82"/>
  <c r="D26" i="49"/>
  <c r="X38" i="48"/>
  <c r="X40" i="48" s="1"/>
  <c r="BG40" i="48"/>
  <c r="D61" i="49"/>
  <c r="BJ61" i="49" s="1"/>
  <c r="BN61" i="49" s="1"/>
  <c r="D31" i="49"/>
  <c r="AC40" i="48"/>
  <c r="D53" i="49"/>
  <c r="BB53" i="49" s="1"/>
  <c r="BN53" i="49" s="1"/>
  <c r="K19" i="82"/>
  <c r="K51" i="82"/>
  <c r="AK63" i="48"/>
  <c r="AK65" i="48" s="1"/>
  <c r="AL114" i="59"/>
  <c r="M59" i="48"/>
  <c r="M72" i="48"/>
  <c r="M81" i="48" s="1"/>
  <c r="M60" i="48"/>
  <c r="M61" i="48"/>
  <c r="M51" i="48"/>
  <c r="M54" i="48" s="1"/>
  <c r="M58" i="48"/>
  <c r="L15" i="92"/>
  <c r="D137" i="49"/>
  <c r="BM137" i="49" s="1"/>
  <c r="BN137" i="49" s="1"/>
  <c r="K58" i="48"/>
  <c r="K72" i="48"/>
  <c r="K81" i="48" s="1"/>
  <c r="K60" i="48"/>
  <c r="K51" i="48"/>
  <c r="K54" i="48" s="1"/>
  <c r="K59" i="48"/>
  <c r="K61" i="48"/>
  <c r="D47" i="82"/>
  <c r="D46" i="82" s="1"/>
  <c r="D132" i="49"/>
  <c r="BH132" i="49" s="1"/>
  <c r="BN132" i="49" s="1"/>
  <c r="BE26" i="48"/>
  <c r="BG115" i="59" s="1"/>
  <c r="BJ114" i="59"/>
  <c r="BH7" i="52"/>
  <c r="D98" i="49"/>
  <c r="W44" i="48"/>
  <c r="K27" i="82"/>
  <c r="K92" i="82"/>
  <c r="N60" i="48"/>
  <c r="N72" i="48"/>
  <c r="N81" i="48" s="1"/>
  <c r="N59" i="48"/>
  <c r="N61" i="48"/>
  <c r="N51" i="48"/>
  <c r="N54" i="48" s="1"/>
  <c r="N58" i="48"/>
  <c r="U47" i="50"/>
  <c r="N92" i="82"/>
  <c r="N27" i="82"/>
  <c r="D133" i="49"/>
  <c r="BI133" i="49" s="1"/>
  <c r="BN133" i="49" s="1"/>
  <c r="BF47" i="50"/>
  <c r="S63" i="48"/>
  <c r="S65" i="48" s="1"/>
  <c r="AF63" i="48"/>
  <c r="I61" i="48"/>
  <c r="I60" i="48"/>
  <c r="I72" i="48"/>
  <c r="I81" i="48" s="1"/>
  <c r="I58" i="48"/>
  <c r="I59" i="48"/>
  <c r="I51" i="48"/>
  <c r="I54" i="48" s="1"/>
  <c r="D131" i="49"/>
  <c r="BG131" i="49" s="1"/>
  <c r="BN131" i="49" s="1"/>
  <c r="BE114" i="59"/>
  <c r="BC7" i="52"/>
  <c r="AB26" i="48"/>
  <c r="D99" i="49"/>
  <c r="X44" i="48"/>
  <c r="X114" i="59"/>
  <c r="V7" i="52"/>
  <c r="N51" i="82"/>
  <c r="N19" i="82"/>
  <c r="AZ7" i="52"/>
  <c r="BB114" i="59"/>
  <c r="D60" i="49"/>
  <c r="BI60" i="49" s="1"/>
  <c r="BN60" i="49" s="1"/>
  <c r="BF40" i="48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M46" i="82"/>
  <c r="AE35" i="48"/>
  <c r="AE34" i="48" s="1"/>
  <c r="AE38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X63" i="48"/>
  <c r="X65" i="48" s="1"/>
  <c r="P7" i="52"/>
  <c r="J46" i="82"/>
  <c r="AC66" i="48"/>
  <c r="AC89" i="48"/>
  <c r="Y71" i="48"/>
  <c r="Y75" i="48" s="1"/>
  <c r="Y77" i="48" s="1"/>
  <c r="Y88" i="48" s="1"/>
  <c r="BB47" i="50"/>
  <c r="BG26" i="48"/>
  <c r="BI115" i="59" s="1"/>
  <c r="L8" i="48"/>
  <c r="L13" i="48" s="1"/>
  <c r="I7" i="59"/>
  <c r="I29" i="51"/>
  <c r="O47" i="82"/>
  <c r="O46" i="82" s="1"/>
  <c r="BF26" i="48"/>
  <c r="BH115" i="59" s="1"/>
  <c r="BB34" i="48"/>
  <c r="BB38" i="48" s="1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BC114" i="59"/>
  <c r="BA7" i="52"/>
  <c r="D55" i="49"/>
  <c r="BD55" i="49" s="1"/>
  <c r="BN55" i="49" s="1"/>
  <c r="BA40" i="48"/>
  <c r="BE40" i="48"/>
  <c r="D59" i="49"/>
  <c r="BH59" i="49" s="1"/>
  <c r="BN59" i="49" s="1"/>
  <c r="D130" i="49"/>
  <c r="BF130" i="49" s="1"/>
  <c r="BN130" i="49" s="1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38" i="48" s="1"/>
  <c r="AK24" i="48"/>
  <c r="AK21" i="71"/>
  <c r="AK23" i="48"/>
  <c r="AK22" i="48"/>
  <c r="AM111" i="59"/>
  <c r="AK14" i="48"/>
  <c r="AK17" i="48" s="1"/>
  <c r="AK21" i="48"/>
  <c r="AL25" i="50"/>
  <c r="AL38" i="50"/>
  <c r="AL39" i="50" s="1"/>
  <c r="AL51" i="52" s="1"/>
  <c r="AL15" i="92"/>
  <c r="D54" i="49"/>
  <c r="BC54" i="49" s="1"/>
  <c r="BN54" i="49" s="1"/>
  <c r="AZ40" i="48"/>
  <c r="G8" i="48"/>
  <c r="G13" i="48" s="1"/>
  <c r="D136" i="49"/>
  <c r="BL136" i="49" s="1"/>
  <c r="BN136" i="49" s="1"/>
  <c r="Q63" i="48"/>
  <c r="Q65" i="48" s="1"/>
  <c r="BH26" i="48"/>
  <c r="BJ115" i="59" s="1"/>
  <c r="U89" i="48"/>
  <c r="U66" i="48"/>
  <c r="AJ26" i="48"/>
  <c r="AL115" i="59" s="1"/>
  <c r="D111" i="49"/>
  <c r="BC34" i="48"/>
  <c r="BC38" i="48" s="1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Q38" i="48"/>
  <c r="Q40" i="48" s="1"/>
  <c r="D91" i="49"/>
  <c r="P44" i="48"/>
  <c r="S34" i="48"/>
  <c r="D134" i="49"/>
  <c r="BJ134" i="49" s="1"/>
  <c r="BN134" i="49" s="1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40" i="48"/>
  <c r="D63" i="49"/>
  <c r="BL63" i="49" s="1"/>
  <c r="BN63" i="49" s="1"/>
  <c r="BK30" i="50"/>
  <c r="BK34" i="50" s="1"/>
  <c r="BH40" i="48"/>
  <c r="D62" i="49"/>
  <c r="BK62" i="49" s="1"/>
  <c r="BN62" i="49" s="1"/>
  <c r="BI47" i="50"/>
  <c r="BD30" i="50"/>
  <c r="AB17" i="48"/>
  <c r="D128" i="49"/>
  <c r="BD128" i="49" s="1"/>
  <c r="BN128" i="49" s="1"/>
  <c r="Z7" i="52"/>
  <c r="AB114" i="59"/>
  <c r="AB63" i="48"/>
  <c r="AB65" i="48" s="1"/>
  <c r="BA47" i="50"/>
  <c r="AG35" i="48"/>
  <c r="AG23" i="48"/>
  <c r="AG22" i="48"/>
  <c r="AH25" i="50"/>
  <c r="AH15" i="92"/>
  <c r="AG14" i="48"/>
  <c r="AG17" i="48" s="1"/>
  <c r="AG24" i="48"/>
  <c r="AI111" i="59"/>
  <c r="AH38" i="50"/>
  <c r="AH39" i="50" s="1"/>
  <c r="AH51" i="52" s="1"/>
  <c r="AG21" i="48"/>
  <c r="AG21" i="71"/>
  <c r="R71" i="48"/>
  <c r="R75" i="48" s="1"/>
  <c r="R77" i="48" s="1"/>
  <c r="R88" i="48" s="1"/>
  <c r="BH47" i="50"/>
  <c r="AL63" i="48"/>
  <c r="AL65" i="48" s="1"/>
  <c r="U7" i="52"/>
  <c r="W114" i="59"/>
  <c r="D96" i="49"/>
  <c r="U44" i="48"/>
  <c r="X7" i="52"/>
  <c r="Z114" i="59"/>
  <c r="D92" i="49"/>
  <c r="Q44" i="48"/>
  <c r="D127" i="49"/>
  <c r="BC127" i="49" s="1"/>
  <c r="BN127" i="49" s="1"/>
  <c r="L51" i="82"/>
  <c r="L19" i="82"/>
  <c r="BB26" i="48"/>
  <c r="BD115" i="59" s="1"/>
  <c r="O35" i="48"/>
  <c r="Q111" i="59"/>
  <c r="O14" i="48"/>
  <c r="O23" i="48"/>
  <c r="O24" i="48"/>
  <c r="P25" i="50"/>
  <c r="O22" i="48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J8" i="48"/>
  <c r="J13" i="48" s="1"/>
  <c r="I39" i="51"/>
  <c r="D126" i="49"/>
  <c r="BB126" i="49" s="1"/>
  <c r="BN126" i="49" s="1"/>
  <c r="AE63" i="48"/>
  <c r="AE65" i="48" s="1"/>
  <c r="I27" i="82"/>
  <c r="I92" i="82"/>
  <c r="AL35" i="48"/>
  <c r="AL34" i="48" s="1"/>
  <c r="AL38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Z44" i="48"/>
  <c r="V63" i="48"/>
  <c r="V65" i="48" s="1"/>
  <c r="BJ40" i="48"/>
  <c r="D64" i="49"/>
  <c r="BM64" i="49" s="1"/>
  <c r="BN64" i="49" s="1"/>
  <c r="F46" i="82"/>
  <c r="D103" i="49"/>
  <c r="AB44" i="48"/>
  <c r="BD7" i="52"/>
  <c r="BF114" i="59"/>
  <c r="D135" i="49"/>
  <c r="BK135" i="49" s="1"/>
  <c r="BN135" i="49" s="1"/>
  <c r="H8" i="48"/>
  <c r="H13" i="48" s="1"/>
  <c r="D18" i="49"/>
  <c r="P38" i="48"/>
  <c r="P40" i="48" s="1"/>
  <c r="T66" i="48"/>
  <c r="T89" i="48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7" i="52"/>
  <c r="BL114" i="59"/>
  <c r="R63" i="48"/>
  <c r="R65" i="48" s="1"/>
  <c r="W7" i="52"/>
  <c r="Y114" i="59"/>
  <c r="W34" i="48"/>
  <c r="V47" i="50"/>
  <c r="S114" i="59"/>
  <c r="F72" i="48"/>
  <c r="F81" i="48" s="1"/>
  <c r="F51" i="48"/>
  <c r="F54" i="48" s="1"/>
  <c r="F61" i="48"/>
  <c r="F59" i="48"/>
  <c r="F60" i="48"/>
  <c r="F58" i="48"/>
  <c r="BF7" i="52"/>
  <c r="BH114" i="59"/>
  <c r="AD63" i="48"/>
  <c r="AD65" i="48" s="1"/>
  <c r="L92" i="82"/>
  <c r="L27" i="82"/>
  <c r="AD35" i="48"/>
  <c r="AD34" i="48" s="1"/>
  <c r="AD38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M9" i="33" l="1"/>
  <c r="E74" i="59"/>
  <c r="D84" i="116" s="1"/>
  <c r="BF56" i="33"/>
  <c r="BG56" i="33" s="1"/>
  <c r="AZ51" i="33"/>
  <c r="BA51" i="33" s="1"/>
  <c r="T17" i="33"/>
  <c r="AD29" i="33"/>
  <c r="AT45" i="33"/>
  <c r="AS43" i="33"/>
  <c r="AJ34" i="33"/>
  <c r="AK34" i="33" s="1"/>
  <c r="AL34" i="33" s="1"/>
  <c r="Q16" i="33"/>
  <c r="R16" i="33" s="1"/>
  <c r="S16" i="33" s="1"/>
  <c r="B41" i="9"/>
  <c r="BI59" i="33"/>
  <c r="BJ59" i="33" s="1"/>
  <c r="O13" i="33"/>
  <c r="U14" i="33"/>
  <c r="AE27" i="33"/>
  <c r="D7" i="33"/>
  <c r="C48" i="64"/>
  <c r="C38" i="31"/>
  <c r="C18" i="34"/>
  <c r="E41" i="30"/>
  <c r="BN40" i="30"/>
  <c r="AP39" i="33"/>
  <c r="BA50" i="64"/>
  <c r="H18" i="64"/>
  <c r="AE28" i="33"/>
  <c r="AE31" i="33"/>
  <c r="S18" i="33"/>
  <c r="AO35" i="33"/>
  <c r="AB50" i="64"/>
  <c r="F18" i="64"/>
  <c r="AB25" i="33"/>
  <c r="AC25" i="33" s="1"/>
  <c r="BB52" i="33"/>
  <c r="AG30" i="33"/>
  <c r="AH30" i="33" s="1"/>
  <c r="BJ55" i="33"/>
  <c r="BC57" i="33"/>
  <c r="S50" i="64"/>
  <c r="E18" i="64"/>
  <c r="C168" i="91"/>
  <c r="C38" i="92" s="1"/>
  <c r="C47" i="92" s="1"/>
  <c r="G570" i="6"/>
  <c r="G571" i="6" s="1"/>
  <c r="AL36" i="33"/>
  <c r="AM36" i="33" s="1"/>
  <c r="Z24" i="33"/>
  <c r="AA24" i="33" s="1"/>
  <c r="AP50" i="64"/>
  <c r="G18" i="64"/>
  <c r="W21" i="33"/>
  <c r="AJ33" i="33"/>
  <c r="AK33" i="33" s="1"/>
  <c r="AL33" i="33" s="1"/>
  <c r="U23" i="33"/>
  <c r="C20" i="91"/>
  <c r="C23" i="91" s="1"/>
  <c r="C34" i="91" s="1"/>
  <c r="C37" i="92"/>
  <c r="AR46" i="33"/>
  <c r="AS46" i="33"/>
  <c r="S298" i="6"/>
  <c r="BP297" i="6"/>
  <c r="BK55" i="33"/>
  <c r="BL55" i="33" s="1"/>
  <c r="BM55" i="33" s="1"/>
  <c r="AY49" i="33"/>
  <c r="AR41" i="33"/>
  <c r="AL38" i="33"/>
  <c r="AM38" i="33" s="1"/>
  <c r="AD32" i="33"/>
  <c r="AE32" i="33" s="1"/>
  <c r="J68" i="59"/>
  <c r="K68" i="59" s="1"/>
  <c r="C78" i="116"/>
  <c r="AB22" i="33"/>
  <c r="AC22" i="33" s="1"/>
  <c r="C12" i="35"/>
  <c r="D178" i="59"/>
  <c r="AU48" i="33"/>
  <c r="B38" i="9"/>
  <c r="B39" i="9" s="1"/>
  <c r="BP290" i="6"/>
  <c r="BE53" i="33"/>
  <c r="BC54" i="33"/>
  <c r="D73" i="59"/>
  <c r="BM177" i="59"/>
  <c r="U20" i="33"/>
  <c r="V20" i="33" s="1"/>
  <c r="W20" i="33" s="1"/>
  <c r="BB50" i="33"/>
  <c r="BC50" i="33" s="1"/>
  <c r="N9" i="33"/>
  <c r="BG58" i="33"/>
  <c r="BH58" i="33" s="1"/>
  <c r="X19" i="33"/>
  <c r="T15" i="33"/>
  <c r="P12" i="33"/>
  <c r="Q12" i="33" s="1"/>
  <c r="AV47" i="33"/>
  <c r="AS44" i="33"/>
  <c r="BM61" i="33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D18" i="34"/>
  <c r="D8" i="33"/>
  <c r="D48" i="64"/>
  <c r="D38" i="31"/>
  <c r="I38" i="31" s="1"/>
  <c r="Q41" i="30"/>
  <c r="BN41" i="30" s="1"/>
  <c r="AQ40" i="33"/>
  <c r="AR40" i="33" s="1"/>
  <c r="I7" i="31"/>
  <c r="O9" i="33"/>
  <c r="K10" i="33"/>
  <c r="AT42" i="33"/>
  <c r="D167" i="59"/>
  <c r="D60" i="59"/>
  <c r="C70" i="116" s="1"/>
  <c r="AB26" i="33"/>
  <c r="AL37" i="33"/>
  <c r="BL60" i="33"/>
  <c r="BM60" i="33" s="1"/>
  <c r="AU19" i="82"/>
  <c r="AU51" i="82"/>
  <c r="BE19" i="82"/>
  <c r="BE51" i="82"/>
  <c r="BJ51" i="82"/>
  <c r="BJ19" i="82"/>
  <c r="BJ35" i="82" s="1"/>
  <c r="BG19" i="82"/>
  <c r="BG51" i="82"/>
  <c r="AT19" i="82"/>
  <c r="AT51" i="82"/>
  <c r="Z66" i="48"/>
  <c r="R47" i="50"/>
  <c r="T47" i="50"/>
  <c r="U30" i="50" s="1"/>
  <c r="AI14" i="48"/>
  <c r="AI17" i="48" s="1"/>
  <c r="AB27" i="82"/>
  <c r="W26" i="48"/>
  <c r="Y115" i="59" s="1"/>
  <c r="AQ19" i="82"/>
  <c r="AQ51" i="82"/>
  <c r="BC8" i="48"/>
  <c r="BB61" i="48"/>
  <c r="BB58" i="48"/>
  <c r="BB60" i="48"/>
  <c r="BB51" i="48"/>
  <c r="BB54" i="48" s="1"/>
  <c r="BB59" i="48"/>
  <c r="BB72" i="48"/>
  <c r="BB81" i="48" s="1"/>
  <c r="AY9" i="48"/>
  <c r="AY50" i="48" s="1"/>
  <c r="AY8" i="48"/>
  <c r="AQ8" i="48"/>
  <c r="AU8" i="48"/>
  <c r="AU50" i="48"/>
  <c r="BC27" i="82"/>
  <c r="BC92" i="82"/>
  <c r="BD27" i="82"/>
  <c r="BD92" i="82"/>
  <c r="AO51" i="82"/>
  <c r="AO19" i="82"/>
  <c r="AO35" i="82" s="1"/>
  <c r="AV27" i="82"/>
  <c r="AV92" i="82"/>
  <c r="BF8" i="48"/>
  <c r="BF50" i="48"/>
  <c r="AQ58" i="48"/>
  <c r="AQ60" i="48"/>
  <c r="AQ51" i="48"/>
  <c r="AQ54" i="48" s="1"/>
  <c r="AQ72" i="48"/>
  <c r="AQ59" i="48"/>
  <c r="AQ61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AZ59" i="48"/>
  <c r="AZ61" i="48"/>
  <c r="AZ58" i="48"/>
  <c r="AZ60" i="48"/>
  <c r="AZ51" i="48"/>
  <c r="AZ54" i="48" s="1"/>
  <c r="AZ72" i="48"/>
  <c r="AZ81" i="48" s="1"/>
  <c r="BG59" i="48"/>
  <c r="BG61" i="48"/>
  <c r="BG58" i="48"/>
  <c r="BG60" i="48"/>
  <c r="BG51" i="48"/>
  <c r="BG54" i="48" s="1"/>
  <c r="BG72" i="48"/>
  <c r="BG81" i="48" s="1"/>
  <c r="BG71" i="48"/>
  <c r="AN59" i="48"/>
  <c r="AN61" i="48"/>
  <c r="AN58" i="48"/>
  <c r="AN60" i="48"/>
  <c r="AN51" i="48"/>
  <c r="AN54" i="48" s="1"/>
  <c r="AN72" i="48"/>
  <c r="AN81" i="48" s="1"/>
  <c r="AN71" i="48"/>
  <c r="BA27" i="82"/>
  <c r="BA92" i="82"/>
  <c r="AZ19" i="82"/>
  <c r="AZ51" i="82"/>
  <c r="BI92" i="82"/>
  <c r="BI27" i="82"/>
  <c r="AV34" i="48"/>
  <c r="AV38" i="48" s="1"/>
  <c r="S26" i="48"/>
  <c r="U115" i="59" s="1"/>
  <c r="AX46" i="82"/>
  <c r="AX92" i="82"/>
  <c r="AX27" i="82"/>
  <c r="AN51" i="82"/>
  <c r="AN19" i="82"/>
  <c r="AS46" i="82"/>
  <c r="AS92" i="82"/>
  <c r="AS27" i="82"/>
  <c r="BC58" i="48"/>
  <c r="BC60" i="48"/>
  <c r="BC51" i="48"/>
  <c r="BC54" i="48" s="1"/>
  <c r="BC59" i="48"/>
  <c r="BC61" i="48"/>
  <c r="BC72" i="48"/>
  <c r="BC81" i="48" s="1"/>
  <c r="BI8" i="48"/>
  <c r="BI50" i="48"/>
  <c r="AO61" i="48"/>
  <c r="AO58" i="48"/>
  <c r="AO63" i="48" s="1"/>
  <c r="AO65" i="48" s="1"/>
  <c r="AO66" i="48" s="1"/>
  <c r="AO60" i="48"/>
  <c r="AO51" i="48"/>
  <c r="AO54" i="48" s="1"/>
  <c r="AO59" i="48"/>
  <c r="AO72" i="48"/>
  <c r="AO81" i="48" s="1"/>
  <c r="AR8" i="48"/>
  <c r="AR50" i="48"/>
  <c r="AV59" i="48"/>
  <c r="AV61" i="48"/>
  <c r="AV58" i="48"/>
  <c r="AV60" i="48"/>
  <c r="AV51" i="48"/>
  <c r="AV54" i="48" s="1"/>
  <c r="AV72" i="48"/>
  <c r="AV81" i="48" s="1"/>
  <c r="BC51" i="82"/>
  <c r="BC19" i="82"/>
  <c r="BC35" i="82" s="1"/>
  <c r="BB27" i="82"/>
  <c r="BB92" i="82"/>
  <c r="AY47" i="82"/>
  <c r="AP27" i="82"/>
  <c r="AP35" i="82" s="1"/>
  <c r="AP92" i="82"/>
  <c r="AN27" i="82"/>
  <c r="AN92" i="82"/>
  <c r="AM46" i="82"/>
  <c r="AM47" i="82"/>
  <c r="AZ8" i="48"/>
  <c r="AW61" i="48"/>
  <c r="AW58" i="48"/>
  <c r="AW60" i="48"/>
  <c r="AW51" i="48"/>
  <c r="AW54" i="48" s="1"/>
  <c r="AW59" i="48"/>
  <c r="AW72" i="48"/>
  <c r="AW81" i="48" s="1"/>
  <c r="AW8" i="48"/>
  <c r="AM8" i="48"/>
  <c r="AM50" i="48"/>
  <c r="BF27" i="82"/>
  <c r="BF92" i="82"/>
  <c r="AZ92" i="82"/>
  <c r="AZ27" i="82"/>
  <c r="AT47" i="50"/>
  <c r="AU30" i="50" s="1"/>
  <c r="AR27" i="82"/>
  <c r="AR92" i="82"/>
  <c r="AT27" i="82"/>
  <c r="AT92" i="82"/>
  <c r="BG8" i="48"/>
  <c r="BE60" i="48"/>
  <c r="BE51" i="48"/>
  <c r="BE54" i="48" s="1"/>
  <c r="BE59" i="48"/>
  <c r="BE61" i="48"/>
  <c r="BE58" i="48"/>
  <c r="BE72" i="48"/>
  <c r="BE81" i="48" s="1"/>
  <c r="BE71" i="48"/>
  <c r="BJ61" i="48"/>
  <c r="BJ58" i="48"/>
  <c r="BJ63" i="48" s="1"/>
  <c r="BJ65" i="48" s="1"/>
  <c r="BJ60" i="48"/>
  <c r="BJ51" i="48"/>
  <c r="BJ54" i="48" s="1"/>
  <c r="BJ59" i="48"/>
  <c r="BJ72" i="48"/>
  <c r="BJ81" i="48" s="1"/>
  <c r="AP8" i="48"/>
  <c r="AS8" i="48"/>
  <c r="AS50" i="48"/>
  <c r="BA46" i="82"/>
  <c r="AR46" i="82"/>
  <c r="AO92" i="82"/>
  <c r="AO27" i="82"/>
  <c r="BD60" i="48"/>
  <c r="BD51" i="48"/>
  <c r="BD54" i="48" s="1"/>
  <c r="BD59" i="48"/>
  <c r="BD61" i="48"/>
  <c r="BD58" i="48"/>
  <c r="BD72" i="48"/>
  <c r="BD81" i="48" s="1"/>
  <c r="AP61" i="48"/>
  <c r="AP58" i="48"/>
  <c r="AP60" i="48"/>
  <c r="AP51" i="48"/>
  <c r="AP54" i="48" s="1"/>
  <c r="AP59" i="48"/>
  <c r="AP72" i="48"/>
  <c r="BG27" i="82"/>
  <c r="BG92" i="82"/>
  <c r="BJ27" i="82"/>
  <c r="BJ92" i="82"/>
  <c r="BI46" i="82"/>
  <c r="AJ25" i="50"/>
  <c r="AB92" i="82"/>
  <c r="AB101" i="82" s="1"/>
  <c r="AV46" i="82"/>
  <c r="AQ92" i="82"/>
  <c r="AQ27" i="82"/>
  <c r="BH59" i="48"/>
  <c r="BH61" i="48"/>
  <c r="BH58" i="48"/>
  <c r="BH60" i="48"/>
  <c r="BH51" i="48"/>
  <c r="BH54" i="48" s="1"/>
  <c r="BH72" i="48"/>
  <c r="BH81" i="48" s="1"/>
  <c r="BE8" i="48"/>
  <c r="BA8" i="48"/>
  <c r="BA50" i="48"/>
  <c r="AX61" i="48"/>
  <c r="AX58" i="48"/>
  <c r="AX60" i="48"/>
  <c r="AX51" i="48"/>
  <c r="AX54" i="48" s="1"/>
  <c r="AX59" i="48"/>
  <c r="AX72" i="48"/>
  <c r="AX81" i="48" s="1"/>
  <c r="AT8" i="48"/>
  <c r="AT50" i="48"/>
  <c r="BF46" i="82"/>
  <c r="BH92" i="82"/>
  <c r="BH27" i="82"/>
  <c r="BH35" i="82" s="1"/>
  <c r="BD46" i="82"/>
  <c r="AQ34" i="48"/>
  <c r="AQ38" i="48" s="1"/>
  <c r="AQ44" i="48"/>
  <c r="AN47" i="50"/>
  <c r="AO30" i="50" s="1"/>
  <c r="AR34" i="48"/>
  <c r="AR38" i="48" s="1"/>
  <c r="AR44" i="48"/>
  <c r="AW47" i="50"/>
  <c r="AX30" i="50" s="1"/>
  <c r="AX34" i="50" s="1"/>
  <c r="S7" i="52"/>
  <c r="W28" i="48"/>
  <c r="G15" i="92"/>
  <c r="V38" i="48"/>
  <c r="V40" i="48" s="1"/>
  <c r="X120" i="59" s="1"/>
  <c r="V44" i="48"/>
  <c r="AJ38" i="50"/>
  <c r="AJ39" i="50" s="1"/>
  <c r="AJ51" i="52" s="1"/>
  <c r="P26" i="48"/>
  <c r="R115" i="59" s="1"/>
  <c r="D101" i="49"/>
  <c r="S44" i="48"/>
  <c r="AA114" i="59"/>
  <c r="D97" i="49"/>
  <c r="Z38" i="48"/>
  <c r="Z40" i="48" s="1"/>
  <c r="AB120" i="59" s="1"/>
  <c r="AI22" i="48"/>
  <c r="AJ34" i="48"/>
  <c r="AJ38" i="48" s="1"/>
  <c r="AJ15" i="92"/>
  <c r="AI21" i="48"/>
  <c r="AI26" i="48" s="1"/>
  <c r="Q26" i="48"/>
  <c r="S115" i="59" s="1"/>
  <c r="S116" i="59" s="1"/>
  <c r="AZ28" i="48"/>
  <c r="AZ29" i="48" s="1"/>
  <c r="BB117" i="59" s="1"/>
  <c r="O111" i="59"/>
  <c r="M35" i="48"/>
  <c r="M34" i="48" s="1"/>
  <c r="K23" i="48"/>
  <c r="AI23" i="48"/>
  <c r="AJ66" i="48"/>
  <c r="AJ89" i="48"/>
  <c r="T34" i="50"/>
  <c r="M21" i="48"/>
  <c r="T114" i="59"/>
  <c r="AB116" i="59"/>
  <c r="AH22" i="48"/>
  <c r="P47" i="50"/>
  <c r="Q30" i="50" s="1"/>
  <c r="AJ111" i="59"/>
  <c r="AH24" i="48"/>
  <c r="BL116" i="59"/>
  <c r="M23" i="48"/>
  <c r="AH71" i="48"/>
  <c r="AH75" i="48" s="1"/>
  <c r="AH77" i="48" s="1"/>
  <c r="AH14" i="48"/>
  <c r="AH17" i="48" s="1"/>
  <c r="AH7" i="52" s="1"/>
  <c r="F248" i="46"/>
  <c r="G244" i="46"/>
  <c r="F200" i="46"/>
  <c r="G200" i="46" s="1"/>
  <c r="G198" i="46"/>
  <c r="Y35" i="82"/>
  <c r="AI25" i="50"/>
  <c r="AH47" i="50" s="1"/>
  <c r="AI38" i="50"/>
  <c r="AI39" i="50" s="1"/>
  <c r="AI51" i="52" s="1"/>
  <c r="G223" i="46"/>
  <c r="F208" i="46"/>
  <c r="F225" i="46" s="1"/>
  <c r="G225" i="46" s="1"/>
  <c r="G204" i="46"/>
  <c r="AI47" i="50"/>
  <c r="F24" i="48"/>
  <c r="N15" i="92"/>
  <c r="F29" i="51"/>
  <c r="O38" i="50"/>
  <c r="O39" i="50" s="1"/>
  <c r="O51" i="52" s="1"/>
  <c r="W47" i="50"/>
  <c r="X30" i="50" s="1"/>
  <c r="AH35" i="48"/>
  <c r="AH34" i="48" s="1"/>
  <c r="AH21" i="71"/>
  <c r="O25" i="50"/>
  <c r="F28" i="51"/>
  <c r="G20" i="51"/>
  <c r="F3" i="91" s="1"/>
  <c r="N38" i="50"/>
  <c r="N39" i="50" s="1"/>
  <c r="N51" i="52" s="1"/>
  <c r="Q47" i="50"/>
  <c r="N14" i="48"/>
  <c r="N17" i="48" s="1"/>
  <c r="N7" i="52" s="1"/>
  <c r="AH23" i="48"/>
  <c r="AH21" i="48"/>
  <c r="AH26" i="48" s="1"/>
  <c r="AJ115" i="59" s="1"/>
  <c r="H111" i="59"/>
  <c r="O15" i="92"/>
  <c r="F23" i="48"/>
  <c r="N25" i="50"/>
  <c r="F7" i="59"/>
  <c r="F22" i="48"/>
  <c r="N21" i="71"/>
  <c r="G158" i="46"/>
  <c r="F166" i="46"/>
  <c r="G166" i="46" s="1"/>
  <c r="G233" i="46"/>
  <c r="F241" i="46"/>
  <c r="G241" i="46" s="1"/>
  <c r="F175" i="46"/>
  <c r="G175" i="46" s="1"/>
  <c r="BH116" i="59"/>
  <c r="BB116" i="59"/>
  <c r="BJ28" i="48"/>
  <c r="M11" i="33"/>
  <c r="V35" i="82"/>
  <c r="Q28" i="48"/>
  <c r="Y26" i="48"/>
  <c r="AA115" i="59" s="1"/>
  <c r="AA116" i="59" s="1"/>
  <c r="AI35" i="82"/>
  <c r="T34" i="48"/>
  <c r="D95" i="49"/>
  <c r="T44" i="48"/>
  <c r="T26" i="48"/>
  <c r="AQ26" i="48"/>
  <c r="AS115" i="59" s="1"/>
  <c r="AT26" i="48"/>
  <c r="AV115" i="59" s="1"/>
  <c r="W35" i="82"/>
  <c r="AN26" i="48"/>
  <c r="R34" i="48"/>
  <c r="V114" i="59"/>
  <c r="T7" i="52"/>
  <c r="D45" i="49"/>
  <c r="AQ40" i="48"/>
  <c r="Y116" i="59"/>
  <c r="M21" i="71"/>
  <c r="F21" i="71"/>
  <c r="Y44" i="48"/>
  <c r="BA28" i="48"/>
  <c r="BA29" i="48" s="1"/>
  <c r="BC117" i="59" s="1"/>
  <c r="BE116" i="59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AC35" i="82"/>
  <c r="AA71" i="48"/>
  <c r="AA75" i="48" s="1"/>
  <c r="AA77" i="48" s="1"/>
  <c r="AA88" i="48" s="1"/>
  <c r="S19" i="82"/>
  <c r="S35" i="82" s="1"/>
  <c r="S51" i="82"/>
  <c r="AI7" i="52"/>
  <c r="AK114" i="59"/>
  <c r="AA21" i="71"/>
  <c r="AA24" i="48"/>
  <c r="G30" i="51" s="1"/>
  <c r="AA14" i="48"/>
  <c r="AA17" i="48" s="1"/>
  <c r="AA23" i="48"/>
  <c r="G29" i="51" s="1"/>
  <c r="AA22" i="48"/>
  <c r="G28" i="51" s="1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BE29" i="48" s="1"/>
  <c r="BG117" i="59" s="1"/>
  <c r="M14" i="48"/>
  <c r="M17" i="48" s="1"/>
  <c r="F30" i="51"/>
  <c r="F21" i="48"/>
  <c r="BD34" i="50"/>
  <c r="BD35" i="50" s="1"/>
  <c r="D100" i="49"/>
  <c r="AB100" i="49" s="1"/>
  <c r="AT34" i="48"/>
  <c r="AT38" i="48" s="1"/>
  <c r="D121" i="49"/>
  <c r="AV114" i="59"/>
  <c r="AT7" i="52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AI71" i="48"/>
  <c r="AI75" i="48" s="1"/>
  <c r="AI77" i="48" s="1"/>
  <c r="AI88" i="48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Q114" i="59"/>
  <c r="AO26" i="48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T19" i="82"/>
  <c r="T35" i="82" s="1"/>
  <c r="T51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55" i="82" s="1"/>
  <c r="AI20" i="82" s="1"/>
  <c r="AI36" i="52" s="1"/>
  <c r="AI61" i="82"/>
  <c r="AI75" i="82"/>
  <c r="AI86" i="82" s="1"/>
  <c r="AS47" i="50"/>
  <c r="AT30" i="50" s="1"/>
  <c r="AT34" i="50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Y101" i="82"/>
  <c r="Y104" i="82"/>
  <c r="Y93" i="82"/>
  <c r="Y97" i="82" s="1"/>
  <c r="Y96" i="82" s="1"/>
  <c r="Y28" i="82" s="1"/>
  <c r="Y102" i="82"/>
  <c r="Y103" i="82"/>
  <c r="Y116" i="82"/>
  <c r="Y126" i="82" s="1"/>
  <c r="Y128" i="82" s="1"/>
  <c r="W61" i="82"/>
  <c r="W62" i="82"/>
  <c r="W52" i="82"/>
  <c r="W56" i="82" s="1"/>
  <c r="W75" i="82"/>
  <c r="W86" i="82" s="1"/>
  <c r="W63" i="82"/>
  <c r="W60" i="82"/>
  <c r="AR40" i="48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W114" i="59"/>
  <c r="AU7" i="52"/>
  <c r="G12" i="50"/>
  <c r="AN39" i="50"/>
  <c r="AG19" i="82"/>
  <c r="AG35" i="82" s="1"/>
  <c r="AG51" i="82"/>
  <c r="AP47" i="50"/>
  <c r="AQ30" i="50" s="1"/>
  <c r="AQ47" i="50"/>
  <c r="AY114" i="59"/>
  <c r="AW7" i="5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X7" i="52"/>
  <c r="AZ114" i="59"/>
  <c r="AA63" i="48"/>
  <c r="AA65" i="48" s="1"/>
  <c r="AX114" i="59"/>
  <c r="AV7" i="52"/>
  <c r="AP34" i="48"/>
  <c r="AP38" i="48" s="1"/>
  <c r="D117" i="49"/>
  <c r="AB93" i="82"/>
  <c r="AB97" i="82" s="1"/>
  <c r="AB96" i="82" s="1"/>
  <c r="AB28" i="82" s="1"/>
  <c r="AB104" i="82"/>
  <c r="AB103" i="82"/>
  <c r="AB116" i="82"/>
  <c r="AB126" i="82" s="1"/>
  <c r="AB128" i="82" s="1"/>
  <c r="AS26" i="48"/>
  <c r="Z51" i="82"/>
  <c r="Z19" i="82"/>
  <c r="Z35" i="82" s="1"/>
  <c r="AO47" i="50"/>
  <c r="AP30" i="50" s="1"/>
  <c r="AB35" i="82"/>
  <c r="H21" i="51"/>
  <c r="AM17" i="48"/>
  <c r="AM34" i="48"/>
  <c r="AM38" i="48" s="1"/>
  <c r="D114" i="49"/>
  <c r="H39" i="51"/>
  <c r="X35" i="82"/>
  <c r="AD19" i="82"/>
  <c r="AD35" i="82" s="1"/>
  <c r="AD51" i="82"/>
  <c r="AQ7" i="52"/>
  <c r="AS114" i="59"/>
  <c r="AS116" i="59" s="1"/>
  <c r="AQ28" i="48"/>
  <c r="AQ29" i="48" s="1"/>
  <c r="AS117" i="59" s="1"/>
  <c r="AW34" i="48"/>
  <c r="AW38" i="48" s="1"/>
  <c r="D124" i="49"/>
  <c r="AT114" i="59"/>
  <c r="AR7" i="52"/>
  <c r="AF19" i="82"/>
  <c r="AF35" i="82" s="1"/>
  <c r="AF51" i="82"/>
  <c r="AX34" i="48"/>
  <c r="AX38" i="48" s="1"/>
  <c r="D125" i="49"/>
  <c r="U101" i="82"/>
  <c r="U104" i="82"/>
  <c r="U102" i="82"/>
  <c r="U116" i="82"/>
  <c r="U126" i="82" s="1"/>
  <c r="U128" i="82" s="1"/>
  <c r="U93" i="82"/>
  <c r="U97" i="82" s="1"/>
  <c r="U103" i="82"/>
  <c r="AP114" i="59"/>
  <c r="AN7" i="52"/>
  <c r="AN34" i="48"/>
  <c r="AN38" i="48" s="1"/>
  <c r="D115" i="49"/>
  <c r="AI63" i="48"/>
  <c r="AI65" i="48" s="1"/>
  <c r="D50" i="49"/>
  <c r="AV40" i="48"/>
  <c r="AV26" i="48"/>
  <c r="AX115" i="59" s="1"/>
  <c r="AH88" i="48"/>
  <c r="AS34" i="48"/>
  <c r="AS38" i="48" s="1"/>
  <c r="D120" i="49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G38" i="50"/>
  <c r="G39" i="50" s="1"/>
  <c r="G51" i="52" s="1"/>
  <c r="G25" i="50"/>
  <c r="R44" i="48"/>
  <c r="T125" i="59" s="1"/>
  <c r="BC28" i="48"/>
  <c r="BC29" i="48" s="1"/>
  <c r="BE117" i="59" s="1"/>
  <c r="AW28" i="48"/>
  <c r="AW29" i="48" s="1"/>
  <c r="AY117" i="59" s="1"/>
  <c r="AK19" i="82"/>
  <c r="AK35" i="82" s="1"/>
  <c r="AK51" i="82"/>
  <c r="D119" i="49"/>
  <c r="U19" i="82"/>
  <c r="U35" i="82" s="1"/>
  <c r="U51" i="82"/>
  <c r="AJ51" i="82"/>
  <c r="AJ19" i="82"/>
  <c r="AJ35" i="82" s="1"/>
  <c r="D123" i="49"/>
  <c r="AV47" i="50"/>
  <c r="AW30" i="50" s="1"/>
  <c r="AI34" i="48"/>
  <c r="AI38" i="48" s="1"/>
  <c r="D110" i="49"/>
  <c r="AI44" i="48"/>
  <c r="AH63" i="48"/>
  <c r="AH65" i="48" s="1"/>
  <c r="AS7" i="52"/>
  <c r="AU114" i="59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A27" i="82"/>
  <c r="AA92" i="82"/>
  <c r="AA101" i="82" s="1"/>
  <c r="H27" i="51"/>
  <c r="AM26" i="48"/>
  <c r="H29" i="51"/>
  <c r="Q35" i="82"/>
  <c r="BF28" i="48"/>
  <c r="BF29" i="48" s="1"/>
  <c r="BH117" i="59" s="1"/>
  <c r="F14" i="48"/>
  <c r="F17" i="48" s="1"/>
  <c r="F7" i="52" s="1"/>
  <c r="BC116" i="59"/>
  <c r="AH103" i="82"/>
  <c r="AH93" i="82"/>
  <c r="AH97" i="82" s="1"/>
  <c r="AH96" i="82" s="1"/>
  <c r="AH28" i="82" s="1"/>
  <c r="AH102" i="82"/>
  <c r="AH104" i="82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AP26" i="48"/>
  <c r="AR115" i="59" s="1"/>
  <c r="AU34" i="48"/>
  <c r="AU38" i="48" s="1"/>
  <c r="D122" i="49"/>
  <c r="AO34" i="48"/>
  <c r="AO38" i="48" s="1"/>
  <c r="D116" i="49"/>
  <c r="H30" i="51"/>
  <c r="Q75" i="82"/>
  <c r="Q86" i="82" s="1"/>
  <c r="Q63" i="82"/>
  <c r="Q60" i="82"/>
  <c r="Q52" i="82"/>
  <c r="Q56" i="82" s="1"/>
  <c r="Q61" i="82"/>
  <c r="Q62" i="82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I88" i="48" s="1"/>
  <c r="F3" i="97"/>
  <c r="BD28" i="48"/>
  <c r="BD29" i="48" s="1"/>
  <c r="BF117" i="59" s="1"/>
  <c r="BI28" i="48"/>
  <c r="BI29" i="48" s="1"/>
  <c r="BK117" i="59" s="1"/>
  <c r="BB28" i="48"/>
  <c r="BB29" i="48" s="1"/>
  <c r="BD117" i="59" s="1"/>
  <c r="Z116" i="59"/>
  <c r="G63" i="48"/>
  <c r="G65" i="48" s="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AE30" i="50" s="1"/>
  <c r="F12" i="50"/>
  <c r="BD116" i="59"/>
  <c r="M63" i="48"/>
  <c r="M65" i="48" s="1"/>
  <c r="V66" i="48"/>
  <c r="V89" i="48"/>
  <c r="AB89" i="48"/>
  <c r="AB66" i="48"/>
  <c r="AL89" i="48"/>
  <c r="AL66" i="48"/>
  <c r="AE89" i="48"/>
  <c r="AE66" i="48"/>
  <c r="X89" i="48"/>
  <c r="X66" i="48"/>
  <c r="AJ30" i="50"/>
  <c r="AD66" i="48"/>
  <c r="AD89" i="48"/>
  <c r="R89" i="48"/>
  <c r="R66" i="48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I125" i="59"/>
  <c r="BG10" i="52"/>
  <c r="D32" i="49"/>
  <c r="AD40" i="48"/>
  <c r="P8" i="52"/>
  <c r="R120" i="59"/>
  <c r="M7" i="52"/>
  <c r="O114" i="59"/>
  <c r="D107" i="49"/>
  <c r="AF44" i="48"/>
  <c r="BH30" i="50"/>
  <c r="BH34" i="50" s="1"/>
  <c r="BC18" i="49"/>
  <c r="BN18" i="49" s="1"/>
  <c r="AE18" i="49"/>
  <c r="S18" i="49"/>
  <c r="AQ18" i="49"/>
  <c r="AD125" i="59"/>
  <c r="AB10" i="52"/>
  <c r="AF34" i="48"/>
  <c r="AF38" i="48" s="1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J29" i="48"/>
  <c r="BL117" i="59" s="1"/>
  <c r="D8" i="48"/>
  <c r="D13" i="48" s="1"/>
  <c r="AL7" i="52"/>
  <c r="AN114" i="59"/>
  <c r="O47" i="50"/>
  <c r="E3" i="50"/>
  <c r="L35" i="82"/>
  <c r="AZ10" i="52"/>
  <c r="BB125" i="59"/>
  <c r="AF104" i="49"/>
  <c r="BD104" i="49"/>
  <c r="AR104" i="49"/>
  <c r="AO78" i="48" s="1"/>
  <c r="J71" i="48"/>
  <c r="J75" i="48" s="1"/>
  <c r="J77" i="48" s="1"/>
  <c r="J88" i="48" s="1"/>
  <c r="R125" i="59"/>
  <c r="P10" i="52"/>
  <c r="BC120" i="59"/>
  <c r="BA8" i="52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X116" i="59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40" i="48"/>
  <c r="D56" i="49"/>
  <c r="BE56" i="49" s="1"/>
  <c r="BN56" i="49" s="1"/>
  <c r="BB40" i="48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N35" i="82"/>
  <c r="BF34" i="50"/>
  <c r="BG30" i="50"/>
  <c r="BG34" i="50" s="1"/>
  <c r="AG89" i="48"/>
  <c r="AG66" i="48"/>
  <c r="BE10" i="52"/>
  <c r="BG125" i="59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BF10" i="52"/>
  <c r="BH125" i="59"/>
  <c r="N63" i="48"/>
  <c r="N65" i="48" s="1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AY30" i="50"/>
  <c r="AY34" i="50" s="1"/>
  <c r="BE35" i="50"/>
  <c r="BE42" i="50"/>
  <c r="D113" i="49"/>
  <c r="AL44" i="48"/>
  <c r="BH8" i="52"/>
  <c r="BJ120" i="59"/>
  <c r="AZ30" i="50"/>
  <c r="AZ34" i="50" s="1"/>
  <c r="D27" i="49"/>
  <c r="Y38" i="48"/>
  <c r="Y40" i="48" s="1"/>
  <c r="AB28" i="48"/>
  <c r="AB7" i="52"/>
  <c r="AD114" i="59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AG38" i="48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40" i="48"/>
  <c r="H71" i="48"/>
  <c r="H75" i="48" s="1"/>
  <c r="H77" i="48" s="1"/>
  <c r="H88" i="48" s="1"/>
  <c r="C8" i="48"/>
  <c r="C13" i="48" s="1"/>
  <c r="S30" i="50"/>
  <c r="S34" i="50" s="1"/>
  <c r="E92" i="82"/>
  <c r="E27" i="82"/>
  <c r="AE7" i="52"/>
  <c r="AG114" i="59"/>
  <c r="D33" i="49"/>
  <c r="AE40" i="48"/>
  <c r="Y66" i="48"/>
  <c r="Y89" i="48"/>
  <c r="T35" i="50"/>
  <c r="T42" i="50"/>
  <c r="AD115" i="59"/>
  <c r="BJ98" i="49"/>
  <c r="BN98" i="49" s="1"/>
  <c r="Z98" i="49"/>
  <c r="AL98" i="49"/>
  <c r="AX98" i="49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C92" i="82"/>
  <c r="C27" i="82"/>
  <c r="G71" i="48"/>
  <c r="G75" i="48" s="1"/>
  <c r="G77" i="48" s="1"/>
  <c r="G88" i="48" s="1"/>
  <c r="D105" i="49"/>
  <c r="AD44" i="48"/>
  <c r="AB125" i="59"/>
  <c r="Z10" i="52"/>
  <c r="AG26" i="48"/>
  <c r="AI115" i="59" s="1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B34" i="50" s="1"/>
  <c r="BJ30" i="50"/>
  <c r="BJ34" i="50" s="1"/>
  <c r="AN100" i="49"/>
  <c r="H13" i="50"/>
  <c r="AZ51" i="52"/>
  <c r="AK26" i="48"/>
  <c r="AM115" i="59" s="1"/>
  <c r="D112" i="49"/>
  <c r="AK44" i="48"/>
  <c r="R28" i="48"/>
  <c r="P28" i="48"/>
  <c r="E46" i="82"/>
  <c r="D106" i="49"/>
  <c r="AE44" i="48"/>
  <c r="BB10" i="52"/>
  <c r="BD125" i="59"/>
  <c r="F3" i="50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U29" i="48"/>
  <c r="W117" i="59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40" i="48"/>
  <c r="AJ47" i="50"/>
  <c r="J63" i="48"/>
  <c r="J65" i="48" s="1"/>
  <c r="S28" i="48"/>
  <c r="AJ10" i="52"/>
  <c r="AL125" i="59"/>
  <c r="BB120" i="59"/>
  <c r="AZ8" i="52"/>
  <c r="G27" i="51"/>
  <c r="S66" i="48"/>
  <c r="S89" i="48"/>
  <c r="D25" i="49"/>
  <c r="W38" i="48"/>
  <c r="W40" i="48" s="1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40" i="48"/>
  <c r="D57" i="49"/>
  <c r="BF57" i="49" s="1"/>
  <c r="BN57" i="49" s="1"/>
  <c r="AM114" i="59"/>
  <c r="AK7" i="52"/>
  <c r="BG120" i="59"/>
  <c r="BE8" i="52"/>
  <c r="T116" i="59"/>
  <c r="L63" i="48"/>
  <c r="L65" i="48" s="1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I63" i="48"/>
  <c r="I65" i="48" s="1"/>
  <c r="BH28" i="48"/>
  <c r="S10" i="52"/>
  <c r="U125" i="59"/>
  <c r="BL125" i="59"/>
  <c r="BJ10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N36" i="33" l="1"/>
  <c r="AO36" i="33" s="1"/>
  <c r="AT46" i="33"/>
  <c r="AU46" i="33" s="1"/>
  <c r="AV46" i="33" s="1"/>
  <c r="BB51" i="33"/>
  <c r="BC51" i="33" s="1"/>
  <c r="U17" i="33"/>
  <c r="V17" i="33" s="1"/>
  <c r="BH56" i="33"/>
  <c r="BI56" i="33" s="1"/>
  <c r="AB24" i="33"/>
  <c r="AC24" i="33" s="1"/>
  <c r="AD24" i="33" s="1"/>
  <c r="AE24" i="33" s="1"/>
  <c r="AE29" i="33"/>
  <c r="AS40" i="33"/>
  <c r="AT43" i="33"/>
  <c r="AU45" i="33"/>
  <c r="AD25" i="33"/>
  <c r="BD51" i="33"/>
  <c r="AI30" i="33"/>
  <c r="AJ30" i="33" s="1"/>
  <c r="AK30" i="33" s="1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R12" i="33"/>
  <c r="S12" i="33" s="1"/>
  <c r="D63" i="59"/>
  <c r="C73" i="116" s="1"/>
  <c r="D169" i="59"/>
  <c r="D65" i="59" s="1"/>
  <c r="C75" i="116" s="1"/>
  <c r="AU42" i="33"/>
  <c r="F8" i="33"/>
  <c r="G8" i="33" s="1"/>
  <c r="Y19" i="33"/>
  <c r="X20" i="33"/>
  <c r="AN38" i="33"/>
  <c r="AS41" i="33"/>
  <c r="B42" i="9"/>
  <c r="BP298" i="6"/>
  <c r="BD57" i="33"/>
  <c r="BE57" i="33" s="1"/>
  <c r="BF57" i="33" s="1"/>
  <c r="BD54" i="33"/>
  <c r="BK59" i="33"/>
  <c r="AC26" i="33"/>
  <c r="AM37" i="33"/>
  <c r="D6" i="34"/>
  <c r="T18" i="33"/>
  <c r="AF28" i="33"/>
  <c r="AG28" i="33" s="1"/>
  <c r="V14" i="33"/>
  <c r="C18" i="64"/>
  <c r="C50" i="64"/>
  <c r="P13" i="33"/>
  <c r="AT40" i="33"/>
  <c r="E7" i="33"/>
  <c r="E69" i="33" s="1"/>
  <c r="F7" i="33"/>
  <c r="AT44" i="33"/>
  <c r="AU44" i="33" s="1"/>
  <c r="BD50" i="33"/>
  <c r="BE50" i="33" s="1"/>
  <c r="BF50" i="33" s="1"/>
  <c r="BG50" i="33" s="1"/>
  <c r="U15" i="33"/>
  <c r="AD22" i="33"/>
  <c r="AF27" i="33"/>
  <c r="AG27" i="33" s="1"/>
  <c r="AW47" i="33"/>
  <c r="AX47" i="33" s="1"/>
  <c r="AF31" i="33"/>
  <c r="H133" i="116"/>
  <c r="H20" i="64"/>
  <c r="H135" i="116" s="1"/>
  <c r="P9" i="33"/>
  <c r="Q13" i="33"/>
  <c r="BF53" i="33"/>
  <c r="BG53" i="33" s="1"/>
  <c r="BH53" i="33" s="1"/>
  <c r="BM178" i="59"/>
  <c r="D74" i="59"/>
  <c r="AM34" i="33"/>
  <c r="BE54" i="33"/>
  <c r="BI58" i="33"/>
  <c r="T16" i="33"/>
  <c r="U16" i="33" s="1"/>
  <c r="T12" i="33"/>
  <c r="U12" i="33" s="1"/>
  <c r="V12" i="33" s="1"/>
  <c r="W12" i="33" s="1"/>
  <c r="X12" i="33" s="1"/>
  <c r="J73" i="59"/>
  <c r="K73" i="59" s="1"/>
  <c r="C83" i="116"/>
  <c r="AF32" i="33"/>
  <c r="AZ49" i="33"/>
  <c r="V23" i="33"/>
  <c r="X21" i="33"/>
  <c r="G20" i="64"/>
  <c r="G135" i="116" s="1"/>
  <c r="G133" i="116"/>
  <c r="BC52" i="33"/>
  <c r="F133" i="116"/>
  <c r="F20" i="64"/>
  <c r="F135" i="116" s="1"/>
  <c r="AP35" i="33"/>
  <c r="L10" i="33"/>
  <c r="AQ39" i="33"/>
  <c r="AM33" i="33"/>
  <c r="D50" i="64"/>
  <c r="D18" i="64"/>
  <c r="AV48" i="33"/>
  <c r="E20" i="64"/>
  <c r="E135" i="116" s="1"/>
  <c r="E133" i="116"/>
  <c r="C6" i="34"/>
  <c r="C44" i="31" s="1"/>
  <c r="C19" i="34"/>
  <c r="E22" i="48"/>
  <c r="AX71" i="48"/>
  <c r="BG116" i="82"/>
  <c r="BG126" i="82" s="1"/>
  <c r="BG128" i="82" s="1"/>
  <c r="BG115" i="82"/>
  <c r="BG119" i="82" s="1"/>
  <c r="BG121" i="82" s="1"/>
  <c r="BG123" i="82" s="1"/>
  <c r="BG101" i="82"/>
  <c r="BG102" i="82"/>
  <c r="BG104" i="82"/>
  <c r="BG93" i="82"/>
  <c r="BG97" i="82" s="1"/>
  <c r="BG103" i="82"/>
  <c r="AO101" i="82"/>
  <c r="AO104" i="82"/>
  <c r="AO103" i="82"/>
  <c r="AO116" i="82"/>
  <c r="AO93" i="82"/>
  <c r="AO97" i="82" s="1"/>
  <c r="AO102" i="82"/>
  <c r="AY27" i="82"/>
  <c r="AY92" i="82"/>
  <c r="AS51" i="82"/>
  <c r="AS19" i="82"/>
  <c r="AS35" i="82" s="1"/>
  <c r="AZ63" i="48"/>
  <c r="AZ65" i="48" s="1"/>
  <c r="AP60" i="82"/>
  <c r="AP62" i="82"/>
  <c r="AP61" i="82"/>
  <c r="AP52" i="82"/>
  <c r="AP56" i="82" s="1"/>
  <c r="AP63" i="82"/>
  <c r="AP75" i="82"/>
  <c r="BG61" i="82"/>
  <c r="BG75" i="82"/>
  <c r="BG86" i="82" s="1"/>
  <c r="BG62" i="82"/>
  <c r="BG63" i="82"/>
  <c r="BG52" i="82"/>
  <c r="BG56" i="82" s="1"/>
  <c r="BG60" i="82"/>
  <c r="BG74" i="82"/>
  <c r="BG79" i="82" s="1"/>
  <c r="BG81" i="82" s="1"/>
  <c r="R10" i="52"/>
  <c r="AB102" i="82"/>
  <c r="D46" i="49"/>
  <c r="BD19" i="82"/>
  <c r="BD35" i="82" s="1"/>
  <c r="BD51" i="82"/>
  <c r="BH71" i="48"/>
  <c r="AQ101" i="82"/>
  <c r="AQ106" i="82" s="1"/>
  <c r="AQ116" i="82"/>
  <c r="AQ126" i="82" s="1"/>
  <c r="AQ128" i="82" s="1"/>
  <c r="AQ115" i="82"/>
  <c r="AQ119" i="82" s="1"/>
  <c r="AQ121" i="82" s="1"/>
  <c r="AQ123" i="82" s="1"/>
  <c r="AQ93" i="82"/>
  <c r="AQ97" i="82" s="1"/>
  <c r="AQ103" i="82"/>
  <c r="AQ104" i="82"/>
  <c r="AQ102" i="82"/>
  <c r="BD71" i="48"/>
  <c r="AR19" i="82"/>
  <c r="AR35" i="82" s="1"/>
  <c r="AR51" i="82"/>
  <c r="AW71" i="48"/>
  <c r="AM92" i="82"/>
  <c r="AM27" i="82"/>
  <c r="BB116" i="82"/>
  <c r="BB126" i="82" s="1"/>
  <c r="BB128" i="82" s="1"/>
  <c r="BB115" i="82"/>
  <c r="BB119" i="82" s="1"/>
  <c r="BB121" i="82" s="1"/>
  <c r="BB123" i="82" s="1"/>
  <c r="BB101" i="82"/>
  <c r="BB104" i="82"/>
  <c r="BB96" i="82"/>
  <c r="BB28" i="82" s="1"/>
  <c r="BB102" i="82"/>
  <c r="BB103" i="82"/>
  <c r="BB93" i="82"/>
  <c r="BB97" i="82" s="1"/>
  <c r="AV63" i="48"/>
  <c r="AV65" i="48" s="1"/>
  <c r="AN35" i="82"/>
  <c r="BI116" i="82"/>
  <c r="BI101" i="82"/>
  <c r="BI106" i="82" s="1"/>
  <c r="BI108" i="82" s="1"/>
  <c r="BI29" i="82" s="1"/>
  <c r="BI102" i="82"/>
  <c r="BI103" i="82"/>
  <c r="BI93" i="82"/>
  <c r="BI97" i="82" s="1"/>
  <c r="BI96" i="82"/>
  <c r="BI28" i="82" s="1"/>
  <c r="BI104" i="82"/>
  <c r="BG63" i="48"/>
  <c r="BG65" i="48" s="1"/>
  <c r="AV116" i="82"/>
  <c r="AV126" i="82" s="1"/>
  <c r="AV128" i="82" s="1"/>
  <c r="AV104" i="82"/>
  <c r="AV101" i="82"/>
  <c r="AV93" i="82"/>
  <c r="AV97" i="82" s="1"/>
  <c r="AV102" i="82"/>
  <c r="AV103" i="82"/>
  <c r="AU59" i="48"/>
  <c r="AU61" i="48"/>
  <c r="AU58" i="48"/>
  <c r="AU60" i="48"/>
  <c r="AU51" i="48"/>
  <c r="AU54" i="48" s="1"/>
  <c r="AU72" i="48"/>
  <c r="AU81" i="48" s="1"/>
  <c r="AU71" i="48"/>
  <c r="BG35" i="82"/>
  <c r="M47" i="50"/>
  <c r="N30" i="50" s="1"/>
  <c r="AV19" i="82"/>
  <c r="AV35" i="82" s="1"/>
  <c r="AV51" i="82"/>
  <c r="AP71" i="48"/>
  <c r="AP81" i="48"/>
  <c r="BD63" i="48"/>
  <c r="BD65" i="48" s="1"/>
  <c r="BA19" i="82"/>
  <c r="BA35" i="82" s="1"/>
  <c r="BA51" i="82"/>
  <c r="AM51" i="82"/>
  <c r="AM19" i="82"/>
  <c r="AM35" i="82" s="1"/>
  <c r="AN61" i="82"/>
  <c r="AN52" i="82"/>
  <c r="AN56" i="82" s="1"/>
  <c r="AN62" i="82"/>
  <c r="AN60" i="82"/>
  <c r="AN63" i="82"/>
  <c r="AN75" i="82"/>
  <c r="AZ61" i="82"/>
  <c r="AZ75" i="82"/>
  <c r="AZ86" i="82" s="1"/>
  <c r="AZ62" i="82"/>
  <c r="AZ63" i="82"/>
  <c r="AZ60" i="82"/>
  <c r="AZ65" i="82" s="1"/>
  <c r="AZ68" i="82" s="1"/>
  <c r="AZ69" i="82" s="1"/>
  <c r="AZ52" i="82"/>
  <c r="AZ56" i="82" s="1"/>
  <c r="AZ74" i="82"/>
  <c r="AZ79" i="82" s="1"/>
  <c r="AZ81" i="82" s="1"/>
  <c r="AN63" i="48"/>
  <c r="AN65" i="48" s="1"/>
  <c r="BH116" i="82"/>
  <c r="BH126" i="82" s="1"/>
  <c r="BH128" i="82" s="1"/>
  <c r="BH93" i="82"/>
  <c r="BH97" i="82" s="1"/>
  <c r="BH101" i="82"/>
  <c r="BH103" i="82"/>
  <c r="BH96" i="82"/>
  <c r="BH28" i="82" s="1"/>
  <c r="BH102" i="82"/>
  <c r="BH106" i="82" s="1"/>
  <c r="BH108" i="82" s="1"/>
  <c r="BH29" i="82" s="1"/>
  <c r="BH104" i="82"/>
  <c r="AS60" i="48"/>
  <c r="AS51" i="48"/>
  <c r="AS54" i="48" s="1"/>
  <c r="AS72" i="48"/>
  <c r="AS59" i="48"/>
  <c r="AS61" i="48"/>
  <c r="AS58" i="48"/>
  <c r="BJ66" i="48"/>
  <c r="AZ116" i="82"/>
  <c r="AZ93" i="82"/>
  <c r="AZ97" i="82" s="1"/>
  <c r="AZ96" i="82" s="1"/>
  <c r="AZ28" i="82" s="1"/>
  <c r="AZ101" i="82"/>
  <c r="AZ104" i="82"/>
  <c r="AZ103" i="82"/>
  <c r="AZ102" i="82"/>
  <c r="AN116" i="82"/>
  <c r="AN126" i="82" s="1"/>
  <c r="AN128" i="82" s="1"/>
  <c r="AN101" i="82"/>
  <c r="AN93" i="82"/>
  <c r="AN97" i="82" s="1"/>
  <c r="AN103" i="82"/>
  <c r="AN104" i="82"/>
  <c r="AN102" i="82"/>
  <c r="AN115" i="82"/>
  <c r="AN119" i="82" s="1"/>
  <c r="AN121" i="82" s="1"/>
  <c r="AN123" i="82" s="1"/>
  <c r="AN30" i="82" s="1"/>
  <c r="AZ35" i="82"/>
  <c r="AU101" i="82"/>
  <c r="AU104" i="82"/>
  <c r="AU116" i="82"/>
  <c r="AU126" i="82" s="1"/>
  <c r="AU128" i="82" s="1"/>
  <c r="AU102" i="82"/>
  <c r="AU106" i="82" s="1"/>
  <c r="AU103" i="82"/>
  <c r="AU93" i="82"/>
  <c r="AU97" i="82" s="1"/>
  <c r="BE116" i="82"/>
  <c r="BE93" i="82"/>
  <c r="BE97" i="82" s="1"/>
  <c r="BE96" i="82" s="1"/>
  <c r="BE28" i="82" s="1"/>
  <c r="BE101" i="82"/>
  <c r="BE103" i="82"/>
  <c r="BE102" i="82"/>
  <c r="BE104" i="82"/>
  <c r="AQ71" i="48"/>
  <c r="AQ81" i="48"/>
  <c r="BB63" i="48"/>
  <c r="BB65" i="48" s="1"/>
  <c r="BJ61" i="82"/>
  <c r="BJ60" i="82"/>
  <c r="BJ65" i="82" s="1"/>
  <c r="BJ67" i="82" s="1"/>
  <c r="BJ21" i="82" s="1"/>
  <c r="BJ62" i="82"/>
  <c r="BJ52" i="82"/>
  <c r="BJ56" i="82" s="1"/>
  <c r="BJ75" i="82"/>
  <c r="BJ86" i="82" s="1"/>
  <c r="BJ63" i="82"/>
  <c r="BJ74" i="82"/>
  <c r="BJ79" i="82" s="1"/>
  <c r="BJ81" i="82" s="1"/>
  <c r="BF19" i="82"/>
  <c r="BF35" i="82" s="1"/>
  <c r="BF51" i="82"/>
  <c r="AX63" i="48"/>
  <c r="AX65" i="48" s="1"/>
  <c r="BF116" i="82"/>
  <c r="BF126" i="82" s="1"/>
  <c r="BF128" i="82" s="1"/>
  <c r="BF115" i="82"/>
  <c r="BF119" i="82" s="1"/>
  <c r="BF121" i="82" s="1"/>
  <c r="BF123" i="82" s="1"/>
  <c r="BF101" i="82"/>
  <c r="BF102" i="82"/>
  <c r="BF93" i="82"/>
  <c r="BF97" i="82" s="1"/>
  <c r="BF104" i="82"/>
  <c r="BF103" i="82"/>
  <c r="BC61" i="82"/>
  <c r="BC52" i="82"/>
  <c r="BC56" i="82" s="1"/>
  <c r="BC60" i="82"/>
  <c r="BC63" i="82"/>
  <c r="BC62" i="82"/>
  <c r="BC75" i="82"/>
  <c r="BC86" i="82" s="1"/>
  <c r="AR60" i="48"/>
  <c r="AR51" i="48"/>
  <c r="AR54" i="48" s="1"/>
  <c r="AR72" i="48"/>
  <c r="AR81" i="48" s="1"/>
  <c r="AR59" i="48"/>
  <c r="AR61" i="48"/>
  <c r="AR58" i="48"/>
  <c r="AR71" i="48"/>
  <c r="AX104" i="82"/>
  <c r="AX101" i="82"/>
  <c r="AX116" i="82"/>
  <c r="AX126" i="82" s="1"/>
  <c r="AX128" i="82" s="1"/>
  <c r="AX115" i="82"/>
  <c r="AX119" i="82" s="1"/>
  <c r="AX121" i="82" s="1"/>
  <c r="AX123" i="82" s="1"/>
  <c r="AX30" i="82" s="1"/>
  <c r="AX103" i="82"/>
  <c r="AX102" i="82"/>
  <c r="AX93" i="82"/>
  <c r="AX97" i="82" s="1"/>
  <c r="BA116" i="82"/>
  <c r="BA101" i="82"/>
  <c r="BA93" i="82"/>
  <c r="BA97" i="82" s="1"/>
  <c r="BA96" i="82"/>
  <c r="BA28" i="82" s="1"/>
  <c r="BA103" i="82"/>
  <c r="BA102" i="82"/>
  <c r="BA104" i="82"/>
  <c r="BB61" i="82"/>
  <c r="BB62" i="82"/>
  <c r="BB75" i="82"/>
  <c r="BB86" i="82" s="1"/>
  <c r="BB52" i="82"/>
  <c r="BB56" i="82" s="1"/>
  <c r="BB63" i="82"/>
  <c r="BB60" i="82"/>
  <c r="BB65" i="82" s="1"/>
  <c r="BB68" i="82" s="1"/>
  <c r="BB69" i="82" s="1"/>
  <c r="BB74" i="82"/>
  <c r="BB79" i="82" s="1"/>
  <c r="BB81" i="82" s="1"/>
  <c r="AO61" i="82"/>
  <c r="AO63" i="82"/>
  <c r="AO62" i="82"/>
  <c r="AO52" i="82"/>
  <c r="AO56" i="82" s="1"/>
  <c r="AO55" i="82" s="1"/>
  <c r="AO20" i="82" s="1"/>
  <c r="AO36" i="52" s="1"/>
  <c r="AO60" i="82"/>
  <c r="AO75" i="82"/>
  <c r="BE61" i="82"/>
  <c r="BE63" i="82"/>
  <c r="BE60" i="82"/>
  <c r="BE52" i="82"/>
  <c r="BE56" i="82" s="1"/>
  <c r="BE62" i="82"/>
  <c r="BE75" i="82"/>
  <c r="BE86" i="82" s="1"/>
  <c r="AT59" i="48"/>
  <c r="AT61" i="48"/>
  <c r="AT58" i="48"/>
  <c r="AT60" i="48"/>
  <c r="AT51" i="48"/>
  <c r="AT54" i="48" s="1"/>
  <c r="AT72" i="48"/>
  <c r="AT81" i="48" s="1"/>
  <c r="AT71" i="48"/>
  <c r="BH63" i="48"/>
  <c r="BH65" i="48" s="1"/>
  <c r="BI19" i="82"/>
  <c r="BI35" i="82" s="1"/>
  <c r="BI51" i="82"/>
  <c r="BE77" i="48"/>
  <c r="BE88" i="48" s="1"/>
  <c r="BE75" i="48"/>
  <c r="AT116" i="82"/>
  <c r="AT126" i="82" s="1"/>
  <c r="AT128" i="82" s="1"/>
  <c r="AT103" i="82"/>
  <c r="AT104" i="82"/>
  <c r="AT93" i="82"/>
  <c r="AT97" i="82" s="1"/>
  <c r="AT108" i="82" s="1"/>
  <c r="AT29" i="82" s="1"/>
  <c r="AT115" i="82"/>
  <c r="AT119" i="82" s="1"/>
  <c r="AT121" i="82" s="1"/>
  <c r="AT123" i="82" s="1"/>
  <c r="AT101" i="82"/>
  <c r="AT106" i="82" s="1"/>
  <c r="AT102" i="82"/>
  <c r="AP116" i="82"/>
  <c r="AP126" i="82" s="1"/>
  <c r="AP128" i="82" s="1"/>
  <c r="AP101" i="82"/>
  <c r="AP115" i="82"/>
  <c r="AP119" i="82" s="1"/>
  <c r="AP121" i="82" s="1"/>
  <c r="AP123" i="82" s="1"/>
  <c r="AP103" i="82"/>
  <c r="AP104" i="82"/>
  <c r="AP93" i="82"/>
  <c r="AP97" i="82" s="1"/>
  <c r="AP102" i="82"/>
  <c r="BI61" i="48"/>
  <c r="BI58" i="48"/>
  <c r="BI60" i="48"/>
  <c r="BI51" i="48"/>
  <c r="BI54" i="48" s="1"/>
  <c r="BI59" i="48"/>
  <c r="BI72" i="48"/>
  <c r="BI81" i="48" s="1"/>
  <c r="BC63" i="48"/>
  <c r="BC65" i="48" s="1"/>
  <c r="AX19" i="82"/>
  <c r="AX35" i="82" s="1"/>
  <c r="AX51" i="82"/>
  <c r="BG75" i="48"/>
  <c r="BG77" i="48" s="1"/>
  <c r="BG88" i="48" s="1"/>
  <c r="AZ71" i="48"/>
  <c r="BB35" i="82"/>
  <c r="BD116" i="82"/>
  <c r="BD101" i="82"/>
  <c r="BD93" i="82"/>
  <c r="BD97" i="82" s="1"/>
  <c r="BD104" i="82"/>
  <c r="BD103" i="82"/>
  <c r="BD102" i="82"/>
  <c r="BD96" i="82"/>
  <c r="BD28" i="82" s="1"/>
  <c r="AY61" i="48"/>
  <c r="AY60" i="48"/>
  <c r="AY59" i="48"/>
  <c r="AY58" i="48"/>
  <c r="AY51" i="48"/>
  <c r="AY72" i="48"/>
  <c r="BE35" i="82"/>
  <c r="G24" i="51"/>
  <c r="BA61" i="48"/>
  <c r="BA58" i="48"/>
  <c r="BA60" i="48"/>
  <c r="BA51" i="48"/>
  <c r="BA54" i="48" s="1"/>
  <c r="BA59" i="48"/>
  <c r="BA72" i="48"/>
  <c r="BA81" i="48" s="1"/>
  <c r="BJ116" i="82"/>
  <c r="BJ101" i="82"/>
  <c r="BJ106" i="82" s="1"/>
  <c r="BJ93" i="82"/>
  <c r="BJ97" i="82" s="1"/>
  <c r="BJ102" i="82"/>
  <c r="BJ103" i="82"/>
  <c r="BJ104" i="82"/>
  <c r="BJ96" i="82"/>
  <c r="BJ28" i="82" s="1"/>
  <c r="BJ108" i="82"/>
  <c r="BJ29" i="82" s="1"/>
  <c r="AP63" i="48"/>
  <c r="AP65" i="48" s="1"/>
  <c r="BJ71" i="48"/>
  <c r="AM61" i="48"/>
  <c r="AM60" i="48"/>
  <c r="AM59" i="48"/>
  <c r="AM58" i="48"/>
  <c r="AM51" i="48"/>
  <c r="AM72" i="48"/>
  <c r="AM81" i="48" s="1"/>
  <c r="AM71" i="48"/>
  <c r="AW63" i="48"/>
  <c r="AW65" i="48" s="1"/>
  <c r="AV71" i="48"/>
  <c r="AO71" i="48"/>
  <c r="AN77" i="48"/>
  <c r="AN88" i="48" s="1"/>
  <c r="AN75" i="48"/>
  <c r="AW93" i="82"/>
  <c r="AW97" i="82" s="1"/>
  <c r="AW101" i="82"/>
  <c r="AW104" i="82"/>
  <c r="AW116" i="82"/>
  <c r="AW126" i="82" s="1"/>
  <c r="AW128" i="82" s="1"/>
  <c r="AW103" i="82"/>
  <c r="AW102" i="82"/>
  <c r="BH61" i="82"/>
  <c r="BH62" i="82"/>
  <c r="BH75" i="82"/>
  <c r="BH86" i="82" s="1"/>
  <c r="BH63" i="82"/>
  <c r="BH52" i="82"/>
  <c r="BH56" i="82" s="1"/>
  <c r="BH60" i="82"/>
  <c r="AQ63" i="48"/>
  <c r="AQ65" i="48" s="1"/>
  <c r="BB71" i="48"/>
  <c r="AQ60" i="82"/>
  <c r="AQ65" i="82" s="1"/>
  <c r="AQ52" i="82"/>
  <c r="AQ56" i="82" s="1"/>
  <c r="AQ55" i="82" s="1"/>
  <c r="AQ20" i="82" s="1"/>
  <c r="AQ61" i="82"/>
  <c r="AQ63" i="82"/>
  <c r="AQ62" i="82"/>
  <c r="AQ75" i="82"/>
  <c r="AT61" i="82"/>
  <c r="AT52" i="82"/>
  <c r="AT56" i="82" s="1"/>
  <c r="AT63" i="82"/>
  <c r="AT62" i="82"/>
  <c r="AT60" i="82"/>
  <c r="AT75" i="82"/>
  <c r="AU61" i="82"/>
  <c r="AU63" i="82"/>
  <c r="AU62" i="82"/>
  <c r="AU52" i="82"/>
  <c r="AU56" i="82" s="1"/>
  <c r="AU55" i="82" s="1"/>
  <c r="AU20" i="82" s="1"/>
  <c r="AU36" i="52" s="1"/>
  <c r="AU60" i="82"/>
  <c r="AU65" i="82" s="1"/>
  <c r="AU75" i="82"/>
  <c r="BE63" i="48"/>
  <c r="BE65" i="48" s="1"/>
  <c r="AR101" i="82"/>
  <c r="AR104" i="82"/>
  <c r="AR93" i="82"/>
  <c r="AR97" i="82" s="1"/>
  <c r="AR116" i="82"/>
  <c r="AR126" i="82" s="1"/>
  <c r="AR128" i="82" s="1"/>
  <c r="AR102" i="82"/>
  <c r="AR115" i="82"/>
  <c r="AR119" i="82" s="1"/>
  <c r="AR121" i="82" s="1"/>
  <c r="AR123" i="82" s="1"/>
  <c r="AR30" i="82" s="1"/>
  <c r="AR103" i="82"/>
  <c r="AY46" i="82"/>
  <c r="BC71" i="48"/>
  <c r="AS101" i="82"/>
  <c r="AS116" i="82"/>
  <c r="AS126" i="82" s="1"/>
  <c r="AS128" i="82" s="1"/>
  <c r="AS104" i="82"/>
  <c r="AS96" i="82"/>
  <c r="AS28" i="82" s="1"/>
  <c r="AS103" i="82"/>
  <c r="AS93" i="82"/>
  <c r="AS97" i="82" s="1"/>
  <c r="AS102" i="82"/>
  <c r="AW19" i="82"/>
  <c r="AW35" i="82" s="1"/>
  <c r="AW51" i="82"/>
  <c r="BF59" i="48"/>
  <c r="BF61" i="48"/>
  <c r="BF58" i="48"/>
  <c r="BF60" i="48"/>
  <c r="BF51" i="48"/>
  <c r="BF54" i="48" s="1"/>
  <c r="BF72" i="48"/>
  <c r="BF81" i="48" s="1"/>
  <c r="BC116" i="82"/>
  <c r="BC126" i="82" s="1"/>
  <c r="BC128" i="82" s="1"/>
  <c r="BC101" i="82"/>
  <c r="BC93" i="82"/>
  <c r="BC97" i="82" s="1"/>
  <c r="BC102" i="82"/>
  <c r="BC104" i="82"/>
  <c r="BC103" i="82"/>
  <c r="AQ35" i="82"/>
  <c r="AT35" i="82"/>
  <c r="AU35" i="82"/>
  <c r="AK115" i="59"/>
  <c r="AK116" i="59" s="1"/>
  <c r="AI28" i="48"/>
  <c r="AI29" i="48" s="1"/>
  <c r="AK117" i="59" s="1"/>
  <c r="D36" i="49"/>
  <c r="AH38" i="48"/>
  <c r="AH40" i="48" s="1"/>
  <c r="AJ120" i="59" s="1"/>
  <c r="BD42" i="50"/>
  <c r="N26" i="48"/>
  <c r="P115" i="59" s="1"/>
  <c r="Y28" i="48"/>
  <c r="Y29" i="48" s="1"/>
  <c r="AA117" i="59" s="1"/>
  <c r="AV116" i="59"/>
  <c r="AJ114" i="59"/>
  <c r="N47" i="50"/>
  <c r="O30" i="50" s="1"/>
  <c r="AO34" i="50"/>
  <c r="AG47" i="50"/>
  <c r="AH30" i="50" s="1"/>
  <c r="AH34" i="50" s="1"/>
  <c r="AH42" i="50" s="1"/>
  <c r="AW34" i="50"/>
  <c r="AW35" i="50" s="1"/>
  <c r="AY116" i="59"/>
  <c r="M26" i="48"/>
  <c r="O115" i="59" s="1"/>
  <c r="E14" i="48"/>
  <c r="E17" i="48" s="1"/>
  <c r="Z8" i="52"/>
  <c r="AZ100" i="49"/>
  <c r="L47" i="50"/>
  <c r="M30" i="50" s="1"/>
  <c r="M34" i="50" s="1"/>
  <c r="BL100" i="49"/>
  <c r="BN100" i="49" s="1"/>
  <c r="V8" i="52"/>
  <c r="G21" i="51"/>
  <c r="G7" i="59"/>
  <c r="AH106" i="82"/>
  <c r="AH109" i="82" s="1"/>
  <c r="AH110" i="82" s="1"/>
  <c r="AF115" i="82"/>
  <c r="O35" i="82"/>
  <c r="H114" i="59"/>
  <c r="N34" i="50"/>
  <c r="N42" i="50" s="1"/>
  <c r="D109" i="49"/>
  <c r="BI109" i="49" s="1"/>
  <c r="BN109" i="49" s="1"/>
  <c r="G248" i="46"/>
  <c r="F250" i="46"/>
  <c r="G250" i="46" s="1"/>
  <c r="N44" i="48"/>
  <c r="N10" i="52" s="1"/>
  <c r="E21" i="48"/>
  <c r="D16" i="49"/>
  <c r="AC16" i="49" s="1"/>
  <c r="AC66" i="49" s="1"/>
  <c r="AC68" i="49" s="1"/>
  <c r="AR28" i="48"/>
  <c r="AR29" i="48" s="1"/>
  <c r="AT117" i="59" s="1"/>
  <c r="AU28" i="48"/>
  <c r="AU29" i="48" s="1"/>
  <c r="AW117" i="59" s="1"/>
  <c r="G208" i="46"/>
  <c r="F216" i="46"/>
  <c r="G216" i="46" s="1"/>
  <c r="E35" i="48"/>
  <c r="E34" i="48" s="1"/>
  <c r="D7" i="49" s="1"/>
  <c r="AT116" i="59"/>
  <c r="AB115" i="82"/>
  <c r="G39" i="51"/>
  <c r="X115" i="82"/>
  <c r="X119" i="82" s="1"/>
  <c r="X121" i="82" s="1"/>
  <c r="X123" i="82" s="1"/>
  <c r="X30" i="82" s="1"/>
  <c r="H36" i="82"/>
  <c r="AH44" i="48"/>
  <c r="AH10" i="52" s="1"/>
  <c r="N11" i="33"/>
  <c r="S115" i="82"/>
  <c r="S119" i="82" s="1"/>
  <c r="S121" i="82" s="1"/>
  <c r="S123" i="82" s="1"/>
  <c r="S30" i="82" s="1"/>
  <c r="Y106" i="82"/>
  <c r="Y108" i="82" s="1"/>
  <c r="Y29" i="82" s="1"/>
  <c r="AX116" i="59"/>
  <c r="T115" i="82"/>
  <c r="T119" i="82" s="1"/>
  <c r="T121" i="82" s="1"/>
  <c r="T123" i="82" s="1"/>
  <c r="T30" i="82" s="1"/>
  <c r="AZ116" i="59"/>
  <c r="W74" i="82"/>
  <c r="W79" i="82" s="1"/>
  <c r="W81" i="82" s="1"/>
  <c r="AU68" i="82"/>
  <c r="AU69" i="82" s="1"/>
  <c r="AH28" i="48"/>
  <c r="AH29" i="48" s="1"/>
  <c r="AJ117" i="59" s="1"/>
  <c r="AC74" i="82"/>
  <c r="AC79" i="82" s="1"/>
  <c r="AC81" i="82" s="1"/>
  <c r="AD28" i="48"/>
  <c r="AD29" i="48" s="1"/>
  <c r="AF117" i="59" s="1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P116" i="59" s="1"/>
  <c r="AN28" i="48"/>
  <c r="AN29" i="48" s="1"/>
  <c r="AP117" i="59" s="1"/>
  <c r="V115" i="59"/>
  <c r="V116" i="59" s="1"/>
  <c r="T28" i="48"/>
  <c r="T29" i="48" s="1"/>
  <c r="V117" i="59" s="1"/>
  <c r="AC65" i="82"/>
  <c r="AC67" i="82" s="1"/>
  <c r="AC21" i="82" s="1"/>
  <c r="AC37" i="52" s="1"/>
  <c r="F15" i="92"/>
  <c r="AC115" i="82"/>
  <c r="AI74" i="82"/>
  <c r="V74" i="82"/>
  <c r="V79" i="82" s="1"/>
  <c r="V81" i="82" s="1"/>
  <c r="AG115" i="82"/>
  <c r="AG119" i="82" s="1"/>
  <c r="AG121" i="82" s="1"/>
  <c r="AG123" i="82" s="1"/>
  <c r="AG30" i="82" s="1"/>
  <c r="V125" i="59"/>
  <c r="T10" i="52"/>
  <c r="Q65" i="82"/>
  <c r="Q67" i="82" s="1"/>
  <c r="Q21" i="82" s="1"/>
  <c r="Q37" i="5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AI106" i="82"/>
  <c r="AI109" i="82" s="1"/>
  <c r="AI110" i="82" s="1"/>
  <c r="AJ116" i="59"/>
  <c r="D22" i="49"/>
  <c r="T38" i="48"/>
  <c r="T40" i="48" s="1"/>
  <c r="F25" i="50"/>
  <c r="E47" i="50" s="1"/>
  <c r="F30" i="50" s="1"/>
  <c r="U115" i="82"/>
  <c r="U119" i="82" s="1"/>
  <c r="U121" i="82" s="1"/>
  <c r="U123" i="82" s="1"/>
  <c r="U30" i="82" s="1"/>
  <c r="Y65" i="82"/>
  <c r="Y67" i="82" s="1"/>
  <c r="Y21" i="82" s="1"/>
  <c r="Y37" i="52" s="1"/>
  <c r="W65" i="82"/>
  <c r="W67" i="82" s="1"/>
  <c r="W21" i="82" s="1"/>
  <c r="W37" i="52" s="1"/>
  <c r="AF116" i="59"/>
  <c r="G38" i="51"/>
  <c r="E21" i="71"/>
  <c r="Z115" i="82"/>
  <c r="Z119" i="82" s="1"/>
  <c r="Z121" i="82" s="1"/>
  <c r="Z123" i="82" s="1"/>
  <c r="Z30" i="82" s="1"/>
  <c r="AB74" i="82"/>
  <c r="AB79" i="82" s="1"/>
  <c r="AB81" i="82" s="1"/>
  <c r="AX28" i="48"/>
  <c r="AX29" i="48" s="1"/>
  <c r="AZ117" i="59" s="1"/>
  <c r="AE115" i="82"/>
  <c r="AE119" i="82" s="1"/>
  <c r="AE121" i="82" s="1"/>
  <c r="AE123" i="82" s="1"/>
  <c r="AE30" i="82" s="1"/>
  <c r="AT28" i="48"/>
  <c r="AT29" i="48" s="1"/>
  <c r="AV117" i="59" s="1"/>
  <c r="D86" i="49"/>
  <c r="AL86" i="49" s="1"/>
  <c r="AU40" i="48"/>
  <c r="D49" i="49"/>
  <c r="S96" i="82"/>
  <c r="S28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N51" i="52"/>
  <c r="G13" i="50"/>
  <c r="AJ115" i="82"/>
  <c r="Y74" i="82"/>
  <c r="Y79" i="82" s="1"/>
  <c r="Y81" i="82" s="1"/>
  <c r="AL115" i="82"/>
  <c r="T61" i="82"/>
  <c r="T60" i="82"/>
  <c r="T63" i="82"/>
  <c r="T75" i="82"/>
  <c r="T86" i="82" s="1"/>
  <c r="T62" i="82"/>
  <c r="T52" i="82"/>
  <c r="T56" i="82" s="1"/>
  <c r="AD115" i="82"/>
  <c r="D102" i="49"/>
  <c r="AA44" i="48"/>
  <c r="T106" i="82"/>
  <c r="T108" i="82" s="1"/>
  <c r="T29" i="8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AC106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Q115" i="59"/>
  <c r="AQ116" i="59" s="1"/>
  <c r="AO28" i="48"/>
  <c r="AO29" i="48" s="1"/>
  <c r="AQ117" i="59" s="1"/>
  <c r="AO10" i="52"/>
  <c r="AQ125" i="59"/>
  <c r="D37" i="49"/>
  <c r="AI40" i="48"/>
  <c r="AS10" i="52"/>
  <c r="AU125" i="59"/>
  <c r="AP125" i="59"/>
  <c r="AN10" i="52"/>
  <c r="AZ125" i="59"/>
  <c r="AX10" i="52"/>
  <c r="AW10" i="52"/>
  <c r="AY125" i="59"/>
  <c r="AU115" i="59"/>
  <c r="AU116" i="59" s="1"/>
  <c r="AS28" i="48"/>
  <c r="AS29" i="48" s="1"/>
  <c r="AU117" i="59" s="1"/>
  <c r="AR8" i="52"/>
  <c r="AT120" i="59"/>
  <c r="V55" i="82"/>
  <c r="V20" i="82" s="1"/>
  <c r="V36" i="52" s="1"/>
  <c r="AQ10" i="52"/>
  <c r="AS125" i="59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BH120" i="49"/>
  <c r="BN120" i="49" s="1"/>
  <c r="AV120" i="49"/>
  <c r="BC115" i="49"/>
  <c r="BN115" i="49" s="1"/>
  <c r="AQ115" i="49"/>
  <c r="D52" i="49"/>
  <c r="AX40" i="48"/>
  <c r="BL124" i="49"/>
  <c r="BN124" i="49" s="1"/>
  <c r="AZ124" i="49"/>
  <c r="AO125" i="59"/>
  <c r="AM10" i="52"/>
  <c r="H47" i="51"/>
  <c r="H13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BF118" i="49"/>
  <c r="BN118" i="49" s="1"/>
  <c r="AT118" i="49"/>
  <c r="AV125" i="59"/>
  <c r="AT10" i="52"/>
  <c r="D29" i="49"/>
  <c r="AA38" i="48"/>
  <c r="AA40" i="48" s="1"/>
  <c r="AO40" i="48"/>
  <c r="D43" i="49"/>
  <c r="AC119" i="82"/>
  <c r="AC121" i="82" s="1"/>
  <c r="AC123" i="82" s="1"/>
  <c r="AC30" i="82" s="1"/>
  <c r="AY123" i="49"/>
  <c r="BK123" i="49"/>
  <c r="BN123" i="49" s="1"/>
  <c r="BG119" i="49"/>
  <c r="BN119" i="49" s="1"/>
  <c r="AU119" i="49"/>
  <c r="D47" i="49"/>
  <c r="AS40" i="48"/>
  <c r="D42" i="49"/>
  <c r="AN40" i="48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40" i="48"/>
  <c r="AB119" i="82"/>
  <c r="AB121" i="82" s="1"/>
  <c r="AB123" i="82" s="1"/>
  <c r="AB30" i="82" s="1"/>
  <c r="AP10" i="52"/>
  <c r="AR125" i="59"/>
  <c r="AR30" i="50"/>
  <c r="AR34" i="50" s="1"/>
  <c r="AQ34" i="50"/>
  <c r="AP28" i="48"/>
  <c r="AP29" i="48" s="1"/>
  <c r="AR117" i="59" s="1"/>
  <c r="AI79" i="82"/>
  <c r="AI81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AB34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C89" i="49" s="1"/>
  <c r="AC139" i="49" s="1"/>
  <c r="AC141" i="49" s="1"/>
  <c r="AN42" i="50"/>
  <c r="AM34" i="50"/>
  <c r="AM35" i="50" s="1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V10" i="52"/>
  <c r="AX125" i="59"/>
  <c r="AR10" i="52"/>
  <c r="AT125" i="59"/>
  <c r="BB114" i="49"/>
  <c r="BN114" i="49" s="1"/>
  <c r="AP114" i="49"/>
  <c r="BE117" i="49"/>
  <c r="BN117" i="49" s="1"/>
  <c r="AS117" i="49"/>
  <c r="AF106" i="82"/>
  <c r="W55" i="82"/>
  <c r="W20" i="82" s="1"/>
  <c r="W36" i="52" s="1"/>
  <c r="AL106" i="82"/>
  <c r="AL109" i="82" s="1"/>
  <c r="AL110" i="82" s="1"/>
  <c r="AS34" i="50"/>
  <c r="AL62" i="82"/>
  <c r="AL52" i="82"/>
  <c r="AL56" i="82" s="1"/>
  <c r="AL61" i="82"/>
  <c r="AL63" i="82"/>
  <c r="AL60" i="82"/>
  <c r="AL75" i="82"/>
  <c r="AL86" i="82" s="1"/>
  <c r="AT40" i="48"/>
  <c r="D48" i="49"/>
  <c r="AD106" i="82"/>
  <c r="AD109" i="82" s="1"/>
  <c r="AD110" i="82" s="1"/>
  <c r="AW116" i="59"/>
  <c r="Q74" i="82"/>
  <c r="Q79" i="82" s="1"/>
  <c r="Q81" i="82" s="1"/>
  <c r="BJ122" i="49"/>
  <c r="BN122" i="49" s="1"/>
  <c r="AX122" i="49"/>
  <c r="V96" i="82"/>
  <c r="V28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D41" i="49"/>
  <c r="H38" i="51"/>
  <c r="D44" i="49"/>
  <c r="AP40" i="48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E96" i="82"/>
  <c r="AE28" i="82" s="1"/>
  <c r="X106" i="82"/>
  <c r="X108" i="82" s="1"/>
  <c r="X29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Q8" i="52"/>
  <c r="K44" i="48"/>
  <c r="M125" i="59" s="1"/>
  <c r="D13" i="49"/>
  <c r="AL13" i="49" s="1"/>
  <c r="F38" i="50"/>
  <c r="F39" i="50" s="1"/>
  <c r="F51" i="52" s="1"/>
  <c r="AU10" i="52"/>
  <c r="AW125" i="59"/>
  <c r="S106" i="82"/>
  <c r="S108" i="82" s="1"/>
  <c r="S29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AA35" i="82"/>
  <c r="AB65" i="82"/>
  <c r="AB67" i="82" s="1"/>
  <c r="AB21" i="82" s="1"/>
  <c r="AX120" i="59"/>
  <c r="AV8" i="52"/>
  <c r="AO114" i="59"/>
  <c r="AM28" i="48"/>
  <c r="H24" i="51"/>
  <c r="AM7" i="52"/>
  <c r="AP34" i="50"/>
  <c r="AQ36" i="5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AA7" i="52"/>
  <c r="AC114" i="59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G30" i="50" s="1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D63" i="48"/>
  <c r="D65" i="48" s="1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AH106" i="49"/>
  <c r="BF106" i="49"/>
  <c r="BN106" i="49" s="1"/>
  <c r="AT106" i="49"/>
  <c r="AB29" i="48"/>
  <c r="AD117" i="59" s="1"/>
  <c r="Y120" i="59"/>
  <c r="W8" i="52"/>
  <c r="AK30" i="50"/>
  <c r="AK34" i="50" s="1"/>
  <c r="AJ34" i="50"/>
  <c r="Q115" i="59"/>
  <c r="F31" i="51"/>
  <c r="F5" i="51" s="1"/>
  <c r="U42" i="50"/>
  <c r="U35" i="50"/>
  <c r="AK10" i="52"/>
  <c r="AM125" i="59"/>
  <c r="AC29" i="48"/>
  <c r="AE117" i="59" s="1"/>
  <c r="J35" i="82"/>
  <c r="C102" i="82"/>
  <c r="C108" i="82"/>
  <c r="C29" i="82" s="1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I3" i="51"/>
  <c r="I6" i="51" s="1"/>
  <c r="H4" i="91"/>
  <c r="H4" i="97"/>
  <c r="D35" i="48"/>
  <c r="D34" i="48" s="1"/>
  <c r="D24" i="48"/>
  <c r="E38" i="50"/>
  <c r="E39" i="50" s="1"/>
  <c r="E51" i="52" s="1"/>
  <c r="D21" i="48"/>
  <c r="E15" i="92"/>
  <c r="D14" i="48"/>
  <c r="E25" i="50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E19" i="82"/>
  <c r="H66" i="48"/>
  <c r="H89" i="48"/>
  <c r="D17" i="49"/>
  <c r="O38" i="48"/>
  <c r="F38" i="51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42" i="50"/>
  <c r="H74" i="82"/>
  <c r="H79" i="82" s="1"/>
  <c r="H81" i="82" s="1"/>
  <c r="AF28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H33" i="49"/>
  <c r="BF33" i="49"/>
  <c r="BN33" i="49" s="1"/>
  <c r="AT33" i="49"/>
  <c r="D11" i="49"/>
  <c r="I38" i="48"/>
  <c r="I40" i="48" s="1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N86" i="49"/>
  <c r="N139" i="49" s="1"/>
  <c r="N141" i="49" s="1"/>
  <c r="Z86" i="49"/>
  <c r="Z139" i="49" s="1"/>
  <c r="Z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I7" i="52"/>
  <c r="K114" i="59"/>
  <c r="P29" i="48"/>
  <c r="R117" i="59" s="1"/>
  <c r="Q42" i="50"/>
  <c r="Q35" i="50"/>
  <c r="M10" i="52"/>
  <c r="O125" i="59"/>
  <c r="D35" i="49"/>
  <c r="AG40" i="48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26" i="48"/>
  <c r="I115" i="59" s="1"/>
  <c r="G47" i="51"/>
  <c r="G13" i="51" s="1"/>
  <c r="Q89" i="49"/>
  <c r="Q139" i="49" s="1"/>
  <c r="Q141" i="49" s="1"/>
  <c r="BM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AN66" i="50"/>
  <c r="AN50" i="52"/>
  <c r="AN43" i="50"/>
  <c r="AN40" i="64" s="1"/>
  <c r="N115" i="82"/>
  <c r="H115" i="82"/>
  <c r="BB42" i="50"/>
  <c r="BB35" i="50"/>
  <c r="AM116" i="59"/>
  <c r="G89" i="48"/>
  <c r="G66" i="48"/>
  <c r="P88" i="49"/>
  <c r="P139" i="49" s="1"/>
  <c r="P141" i="49" s="1"/>
  <c r="AN88" i="49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O34" i="50"/>
  <c r="P30" i="50"/>
  <c r="P34" i="50" s="1"/>
  <c r="N74" i="82"/>
  <c r="N79" i="82" s="1"/>
  <c r="N81" i="82" s="1"/>
  <c r="O116" i="59"/>
  <c r="AF120" i="59"/>
  <c r="AD8" i="52"/>
  <c r="AP36" i="33" l="1"/>
  <c r="AQ36" i="33"/>
  <c r="AR36" i="33" s="1"/>
  <c r="W17" i="33"/>
  <c r="X17" i="33" s="1"/>
  <c r="Y17" i="33" s="1"/>
  <c r="BJ56" i="33"/>
  <c r="BK56" i="33" s="1"/>
  <c r="BL56" i="33"/>
  <c r="BM56" i="33" s="1"/>
  <c r="F69" i="33"/>
  <c r="D21" i="34" s="1"/>
  <c r="AH28" i="33"/>
  <c r="AI28" i="33" s="1"/>
  <c r="AF29" i="33"/>
  <c r="AG29" i="33" s="1"/>
  <c r="AE25" i="33"/>
  <c r="AF25" i="33" s="1"/>
  <c r="AG25" i="33" s="1"/>
  <c r="BF54" i="33"/>
  <c r="AV45" i="33"/>
  <c r="AW45" i="33" s="1"/>
  <c r="AX45" i="33" s="1"/>
  <c r="AS36" i="33"/>
  <c r="AT36" i="33" s="1"/>
  <c r="AU36" i="33" s="1"/>
  <c r="AV36" i="33" s="1"/>
  <c r="AW36" i="33" s="1"/>
  <c r="AX36" i="33" s="1"/>
  <c r="BF51" i="33"/>
  <c r="BG51" i="33" s="1"/>
  <c r="BH51" i="33" s="1"/>
  <c r="AU43" i="33"/>
  <c r="BH50" i="33"/>
  <c r="BI50" i="33" s="1"/>
  <c r="BJ50" i="33" s="1"/>
  <c r="BK50" i="33" s="1"/>
  <c r="BL50" i="33" s="1"/>
  <c r="BM50" i="33" s="1"/>
  <c r="BE51" i="33"/>
  <c r="BI53" i="33"/>
  <c r="BJ53" i="33" s="1"/>
  <c r="AW48" i="33"/>
  <c r="AX48" i="33" s="1"/>
  <c r="C84" i="116"/>
  <c r="J74" i="59"/>
  <c r="K74" i="59" s="1"/>
  <c r="AD26" i="33"/>
  <c r="AT41" i="33"/>
  <c r="AU41" i="33" s="1"/>
  <c r="AV41" i="33" s="1"/>
  <c r="W23" i="33"/>
  <c r="X23" i="33" s="1"/>
  <c r="AV44" i="33"/>
  <c r="AW46" i="33"/>
  <c r="AX46" i="33" s="1"/>
  <c r="D17" i="34"/>
  <c r="D56" i="63"/>
  <c r="C20" i="34"/>
  <c r="C8" i="34" s="1"/>
  <c r="C46" i="31" s="1"/>
  <c r="C7" i="34"/>
  <c r="C45" i="31" s="1"/>
  <c r="AN34" i="33"/>
  <c r="AO34" i="33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E22" i="33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V15" i="33"/>
  <c r="W15" i="33" s="1"/>
  <c r="X15" i="33" s="1"/>
  <c r="Y15" i="33" s="1"/>
  <c r="Z15" i="33" s="1"/>
  <c r="AA15" i="33" s="1"/>
  <c r="AB15" i="33" s="1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BJ58" i="33"/>
  <c r="BK58" i="33" s="1"/>
  <c r="BL58" i="33" s="1"/>
  <c r="BM58" i="33" s="1"/>
  <c r="AN33" i="33"/>
  <c r="AO33" i="33" s="1"/>
  <c r="AP33" i="33" s="1"/>
  <c r="AG31" i="33"/>
  <c r="AH27" i="33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G7" i="33"/>
  <c r="D44" i="31"/>
  <c r="AY47" i="33"/>
  <c r="H8" i="33"/>
  <c r="AV42" i="33"/>
  <c r="AW42" i="33" s="1"/>
  <c r="AX42" i="33" s="1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Y20" i="33"/>
  <c r="Z20" i="33" s="1"/>
  <c r="D133" i="116"/>
  <c r="D20" i="64"/>
  <c r="D135" i="116" s="1"/>
  <c r="M10" i="33"/>
  <c r="AR39" i="33"/>
  <c r="V16" i="33"/>
  <c r="BG57" i="33"/>
  <c r="BH57" i="33" s="1"/>
  <c r="BL59" i="33"/>
  <c r="BM59" i="33" s="1"/>
  <c r="AO38" i="33"/>
  <c r="Q9" i="33"/>
  <c r="R9" i="33" s="1"/>
  <c r="S9" i="33" s="1"/>
  <c r="T9" i="33" s="1"/>
  <c r="U9" i="33" s="1"/>
  <c r="V9" i="33" s="1"/>
  <c r="W9" i="33" s="1"/>
  <c r="X9" i="33" s="1"/>
  <c r="Y9" i="33" s="1"/>
  <c r="C133" i="116"/>
  <c r="C20" i="64"/>
  <c r="C135" i="116" s="1"/>
  <c r="AG32" i="33"/>
  <c r="BD52" i="33"/>
  <c r="Y21" i="33"/>
  <c r="Z21" i="33" s="1"/>
  <c r="BK53" i="33"/>
  <c r="BL53" i="33" s="1"/>
  <c r="BM53" i="33" s="1"/>
  <c r="AF24" i="33"/>
  <c r="U18" i="33"/>
  <c r="AQ35" i="33"/>
  <c r="BA49" i="33"/>
  <c r="AU40" i="33"/>
  <c r="C21" i="34"/>
  <c r="E38" i="28"/>
  <c r="E70" i="33"/>
  <c r="R13" i="33"/>
  <c r="W14" i="33"/>
  <c r="X14" i="33" s="1"/>
  <c r="Y14" i="33" s="1"/>
  <c r="Z14" i="33" s="1"/>
  <c r="AA14" i="33" s="1"/>
  <c r="Y12" i="33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AN37" i="33"/>
  <c r="Z19" i="33"/>
  <c r="BH66" i="48"/>
  <c r="BF108" i="82"/>
  <c r="BF29" i="82" s="1"/>
  <c r="BF31" i="82" s="1"/>
  <c r="BF16" i="82" s="1"/>
  <c r="BF30" i="52" s="1"/>
  <c r="BC106" i="82"/>
  <c r="BC109" i="82" s="1"/>
  <c r="BC110" i="82" s="1"/>
  <c r="AY19" i="82"/>
  <c r="AY35" i="82" s="1"/>
  <c r="AY51" i="82"/>
  <c r="AR106" i="82"/>
  <c r="AR108" i="82" s="1"/>
  <c r="AR29" i="82" s="1"/>
  <c r="AR31" i="82" s="1"/>
  <c r="AT86" i="82"/>
  <c r="AT74" i="82"/>
  <c r="AT79" i="82" s="1"/>
  <c r="AT81" i="82" s="1"/>
  <c r="BH55" i="82"/>
  <c r="BH20" i="82" s="1"/>
  <c r="BH36" i="52" s="1"/>
  <c r="AV75" i="48"/>
  <c r="AV77" i="48" s="1"/>
  <c r="BJ109" i="82"/>
  <c r="BJ110" i="82" s="1"/>
  <c r="BA63" i="48"/>
  <c r="BA65" i="48" s="1"/>
  <c r="BA66" i="48" s="1"/>
  <c r="BD106" i="82"/>
  <c r="BD108" i="82" s="1"/>
  <c r="BD29" i="82" s="1"/>
  <c r="BD31" i="82" s="1"/>
  <c r="BD16" i="82" s="1"/>
  <c r="BD30" i="52" s="1"/>
  <c r="BC66" i="48"/>
  <c r="BE55" i="82"/>
  <c r="BE20" i="82" s="1"/>
  <c r="BE36" i="52" s="1"/>
  <c r="BA106" i="82"/>
  <c r="BA108" i="82" s="1"/>
  <c r="BA29" i="82" s="1"/>
  <c r="AX106" i="82"/>
  <c r="AX108" i="82" s="1"/>
  <c r="AX29" i="82" s="1"/>
  <c r="AX31" i="82" s="1"/>
  <c r="AX16" i="82" s="1"/>
  <c r="AX30" i="52" s="1"/>
  <c r="BJ68" i="82"/>
  <c r="BJ69" i="82" s="1"/>
  <c r="AU96" i="82"/>
  <c r="AU28" i="82" s="1"/>
  <c r="AU36" i="82" s="1"/>
  <c r="AU109" i="82"/>
  <c r="AU110" i="82" s="1"/>
  <c r="AS63" i="48"/>
  <c r="AS65" i="48" s="1"/>
  <c r="AM60" i="82"/>
  <c r="AM62" i="82"/>
  <c r="AM63" i="82"/>
  <c r="AM52" i="82"/>
  <c r="AM56" i="82" s="1"/>
  <c r="AM61" i="82"/>
  <c r="AM75" i="82"/>
  <c r="AM86" i="82" s="1"/>
  <c r="AM74" i="82"/>
  <c r="AM79" i="82" s="1"/>
  <c r="AM81" i="82" s="1"/>
  <c r="AV115" i="82"/>
  <c r="AV119" i="82" s="1"/>
  <c r="AV121" i="82" s="1"/>
  <c r="AV123" i="82" s="1"/>
  <c r="AV30" i="82" s="1"/>
  <c r="AM93" i="82"/>
  <c r="AM97" i="82" s="1"/>
  <c r="AM116" i="82"/>
  <c r="AM126" i="82" s="1"/>
  <c r="AM128" i="82" s="1"/>
  <c r="AM104" i="82"/>
  <c r="AM103" i="82"/>
  <c r="AM101" i="82"/>
  <c r="AM102" i="82"/>
  <c r="AZ66" i="48"/>
  <c r="AO96" i="82"/>
  <c r="AO28" i="82" s="1"/>
  <c r="AO36" i="82" s="1"/>
  <c r="BC115" i="82"/>
  <c r="BC119" i="82" s="1"/>
  <c r="BC121" i="82" s="1"/>
  <c r="BC123" i="82" s="1"/>
  <c r="BE89" i="48"/>
  <c r="BE66" i="48"/>
  <c r="AT65" i="82"/>
  <c r="AT67" i="82" s="1"/>
  <c r="AT21" i="82" s="1"/>
  <c r="AW89" i="48"/>
  <c r="AW66" i="48"/>
  <c r="BJ77" i="48"/>
  <c r="BJ75" i="48"/>
  <c r="BD115" i="82"/>
  <c r="BD119" i="82" s="1"/>
  <c r="BD121" i="82" s="1"/>
  <c r="BD123" i="82" s="1"/>
  <c r="BD126" i="82"/>
  <c r="BD128" i="82" s="1"/>
  <c r="BD30" i="82" s="1"/>
  <c r="BI71" i="48"/>
  <c r="BE65" i="82"/>
  <c r="BE67" i="82" s="1"/>
  <c r="BE21" i="82" s="1"/>
  <c r="BA115" i="82"/>
  <c r="BA119" i="82" s="1"/>
  <c r="BA121" i="82" s="1"/>
  <c r="BA123" i="82" s="1"/>
  <c r="BA126" i="82"/>
  <c r="BA128" i="82" s="1"/>
  <c r="BC74" i="82"/>
  <c r="BC79" i="82" s="1"/>
  <c r="BC81" i="82" s="1"/>
  <c r="AX66" i="48"/>
  <c r="AN66" i="48"/>
  <c r="AN89" i="48"/>
  <c r="AN86" i="82"/>
  <c r="AN74" i="82"/>
  <c r="AN79" i="82" s="1"/>
  <c r="AN81" i="82" s="1"/>
  <c r="AU63" i="48"/>
  <c r="AU65" i="48" s="1"/>
  <c r="AW77" i="48"/>
  <c r="AW88" i="48" s="1"/>
  <c r="AW75" i="48"/>
  <c r="AQ96" i="82"/>
  <c r="AQ28" i="82" s="1"/>
  <c r="AQ36" i="82" s="1"/>
  <c r="AQ109" i="82"/>
  <c r="AQ110" i="82" s="1"/>
  <c r="AO115" i="82"/>
  <c r="AO119" i="82" s="1"/>
  <c r="AO121" i="82" s="1"/>
  <c r="AO123" i="82" s="1"/>
  <c r="AO126" i="82"/>
  <c r="AO128" i="82" s="1"/>
  <c r="BC30" i="82"/>
  <c r="AW60" i="82"/>
  <c r="AW65" i="82" s="1"/>
  <c r="AW68" i="82" s="1"/>
  <c r="AW69" i="82" s="1"/>
  <c r="AW52" i="82"/>
  <c r="AW56" i="82" s="1"/>
  <c r="AW61" i="82"/>
  <c r="AW63" i="82"/>
  <c r="AW62" i="82"/>
  <c r="AW75" i="82"/>
  <c r="AW86" i="82" s="1"/>
  <c r="AU86" i="82"/>
  <c r="AU74" i="82"/>
  <c r="AU79" i="82" s="1"/>
  <c r="AU81" i="82" s="1"/>
  <c r="AM75" i="48"/>
  <c r="AM77" i="48" s="1"/>
  <c r="AP66" i="48"/>
  <c r="BJ115" i="82"/>
  <c r="BJ119" i="82" s="1"/>
  <c r="BJ121" i="82" s="1"/>
  <c r="BJ123" i="82" s="1"/>
  <c r="BJ126" i="82"/>
  <c r="BJ128" i="82" s="1"/>
  <c r="BL128" i="82" s="1"/>
  <c r="AP96" i="82"/>
  <c r="AP28" i="82" s="1"/>
  <c r="AP36" i="82" s="1"/>
  <c r="AT63" i="48"/>
  <c r="AT65" i="48" s="1"/>
  <c r="AR75" i="48"/>
  <c r="AR77" i="48" s="1"/>
  <c r="AR88" i="48" s="1"/>
  <c r="BF61" i="82"/>
  <c r="BF75" i="82"/>
  <c r="BF86" i="82" s="1"/>
  <c r="BF60" i="82"/>
  <c r="BF65" i="82" s="1"/>
  <c r="BF67" i="82" s="1"/>
  <c r="BF21" i="82" s="1"/>
  <c r="BF62" i="82"/>
  <c r="BF63" i="82"/>
  <c r="BF52" i="82"/>
  <c r="BF56" i="82" s="1"/>
  <c r="BF55" i="82"/>
  <c r="BF20" i="82" s="1"/>
  <c r="BF36" i="52" s="1"/>
  <c r="BJ37" i="52"/>
  <c r="BJ37" i="82"/>
  <c r="BA61" i="82"/>
  <c r="BA75" i="82"/>
  <c r="BA86" i="82" s="1"/>
  <c r="BA60" i="82"/>
  <c r="BA62" i="82"/>
  <c r="BA52" i="82"/>
  <c r="BA56" i="82" s="1"/>
  <c r="BA63" i="82"/>
  <c r="AR60" i="82"/>
  <c r="AR65" i="82" s="1"/>
  <c r="AR67" i="82" s="1"/>
  <c r="AR21" i="82" s="1"/>
  <c r="AR62" i="82"/>
  <c r="AR61" i="82"/>
  <c r="AR63" i="82"/>
  <c r="AR52" i="82"/>
  <c r="AR56" i="82" s="1"/>
  <c r="AR75" i="82"/>
  <c r="AR86" i="82" s="1"/>
  <c r="AR55" i="82"/>
  <c r="AR20" i="82" s="1"/>
  <c r="AR36" i="52" s="1"/>
  <c r="AP74" i="82"/>
  <c r="AP79" i="82" s="1"/>
  <c r="AP81" i="82" s="1"/>
  <c r="AP86" i="82"/>
  <c r="BG106" i="82"/>
  <c r="BG109" i="82" s="1"/>
  <c r="BG110" i="82" s="1"/>
  <c r="BF71" i="48"/>
  <c r="AU67" i="82"/>
  <c r="AU21" i="82" s="1"/>
  <c r="AQ68" i="82"/>
  <c r="AQ69" i="82" s="1"/>
  <c r="AW96" i="82"/>
  <c r="AW28" i="82" s="1"/>
  <c r="BA71" i="48"/>
  <c r="AZ77" i="48"/>
  <c r="AZ88" i="48" s="1"/>
  <c r="AZ75" i="48"/>
  <c r="BI61" i="82"/>
  <c r="BI52" i="82"/>
  <c r="BI56" i="82" s="1"/>
  <c r="BI60" i="82"/>
  <c r="BI62" i="82"/>
  <c r="BI63" i="82"/>
  <c r="BI75" i="82"/>
  <c r="BI86" i="82" s="1"/>
  <c r="BI74" i="82"/>
  <c r="BI79" i="82" s="1"/>
  <c r="BI81" i="82" s="1"/>
  <c r="AX96" i="82"/>
  <c r="AX28" i="82" s="1"/>
  <c r="AX36" i="82" s="1"/>
  <c r="AX109" i="82"/>
  <c r="AX110" i="82" s="1"/>
  <c r="AR63" i="48"/>
  <c r="BF96" i="82"/>
  <c r="BF28" i="82" s="1"/>
  <c r="BF109" i="82"/>
  <c r="BF110" i="82" s="1"/>
  <c r="BE106" i="82"/>
  <c r="BE109" i="82" s="1"/>
  <c r="BE110" i="82" s="1"/>
  <c r="AZ106" i="82"/>
  <c r="AZ108" i="82" s="1"/>
  <c r="AZ29" i="82" s="1"/>
  <c r="AS71" i="48"/>
  <c r="AS75" i="48" s="1"/>
  <c r="AS77" i="48" s="1"/>
  <c r="AS88" i="48" s="1"/>
  <c r="AS81" i="48"/>
  <c r="BK81" i="48" s="1"/>
  <c r="BH36" i="82"/>
  <c r="AZ55" i="82"/>
  <c r="AZ20" i="82" s="1"/>
  <c r="AZ36" i="52" s="1"/>
  <c r="AZ67" i="82"/>
  <c r="AZ21" i="82" s="1"/>
  <c r="AN65" i="82"/>
  <c r="AN68" i="82" s="1"/>
  <c r="AN69" i="82" s="1"/>
  <c r="BI115" i="82"/>
  <c r="BI119" i="82" s="1"/>
  <c r="BI121" i="82" s="1"/>
  <c r="BI123" i="82" s="1"/>
  <c r="BI126" i="82"/>
  <c r="BI128" i="82" s="1"/>
  <c r="BI30" i="82" s="1"/>
  <c r="BI31" i="82" s="1"/>
  <c r="BI16" i="82" s="1"/>
  <c r="BI30" i="52" s="1"/>
  <c r="AQ30" i="82"/>
  <c r="AS62" i="82"/>
  <c r="AS61" i="82"/>
  <c r="AS60" i="82"/>
  <c r="AS52" i="82"/>
  <c r="AS56" i="82" s="1"/>
  <c r="AS63" i="82"/>
  <c r="AS75" i="82"/>
  <c r="AS86" i="82" s="1"/>
  <c r="AS74" i="82"/>
  <c r="AS79" i="82" s="1"/>
  <c r="AS81" i="82" s="1"/>
  <c r="AS30" i="82"/>
  <c r="AT55" i="82"/>
  <c r="AT20" i="82" s="1"/>
  <c r="AT36" i="52" s="1"/>
  <c r="AT68" i="82"/>
  <c r="AT69" i="82" s="1"/>
  <c r="BB77" i="48"/>
  <c r="BB88" i="48" s="1"/>
  <c r="BB75" i="48"/>
  <c r="AM54" i="48"/>
  <c r="H20" i="51"/>
  <c r="BJ36" i="82"/>
  <c r="AY71" i="48"/>
  <c r="AY81" i="48"/>
  <c r="AT96" i="82"/>
  <c r="AT28" i="82" s="1"/>
  <c r="AT109" i="82"/>
  <c r="AT110" i="82" s="1"/>
  <c r="AO86" i="82"/>
  <c r="AO74" i="82"/>
  <c r="AO79" i="82" s="1"/>
  <c r="AO81" i="82" s="1"/>
  <c r="BB66" i="48"/>
  <c r="BB89" i="48"/>
  <c r="BE108" i="82"/>
  <c r="BE29" i="82" s="1"/>
  <c r="AN96" i="82"/>
  <c r="AN28" i="82" s="1"/>
  <c r="AN32" i="82" s="1"/>
  <c r="AN109" i="82"/>
  <c r="AN110" i="82" s="1"/>
  <c r="BD66" i="48"/>
  <c r="BG66" i="48"/>
  <c r="BG89" i="48"/>
  <c r="BB106" i="82"/>
  <c r="BB108" i="82" s="1"/>
  <c r="BB29" i="82" s="1"/>
  <c r="BD77" i="48"/>
  <c r="BD88" i="48" s="1"/>
  <c r="BD75" i="48"/>
  <c r="BG65" i="82"/>
  <c r="BG68" i="82" s="1"/>
  <c r="BG69" i="82" s="1"/>
  <c r="AP55" i="82"/>
  <c r="AP20" i="82" s="1"/>
  <c r="AP36" i="52" s="1"/>
  <c r="AY116" i="82"/>
  <c r="AY126" i="82" s="1"/>
  <c r="AY128" i="82" s="1"/>
  <c r="AY101" i="82"/>
  <c r="AY93" i="82"/>
  <c r="AY97" i="82" s="1"/>
  <c r="AY103" i="82"/>
  <c r="AY102" i="82"/>
  <c r="AY104" i="82"/>
  <c r="BK51" i="82"/>
  <c r="F11" i="59"/>
  <c r="E21" i="116" s="1"/>
  <c r="AW109" i="49"/>
  <c r="AQ66" i="48"/>
  <c r="AW115" i="82"/>
  <c r="AW119" i="82" s="1"/>
  <c r="AW121" i="82" s="1"/>
  <c r="AW123" i="82" s="1"/>
  <c r="AW30" i="82" s="1"/>
  <c r="AM63" i="48"/>
  <c r="AY54" i="48"/>
  <c r="I20" i="51"/>
  <c r="BE74" i="82"/>
  <c r="BE79" i="82" s="1"/>
  <c r="BE81" i="82" s="1"/>
  <c r="AO65" i="82"/>
  <c r="BC65" i="82"/>
  <c r="BC68" i="82" s="1"/>
  <c r="BC69" i="82" s="1"/>
  <c r="BF106" i="82"/>
  <c r="BJ55" i="82"/>
  <c r="BJ20" i="82" s="1"/>
  <c r="BJ36" i="52" s="1"/>
  <c r="BE115" i="82"/>
  <c r="BE119" i="82" s="1"/>
  <c r="BE121" i="82" s="1"/>
  <c r="BE123" i="82" s="1"/>
  <c r="BE126" i="82"/>
  <c r="BE128" i="82" s="1"/>
  <c r="BE30" i="82" s="1"/>
  <c r="AN106" i="82"/>
  <c r="AN108" i="82" s="1"/>
  <c r="AN29" i="82" s="1"/>
  <c r="AN31" i="82" s="1"/>
  <c r="AN16" i="82" s="1"/>
  <c r="AN30" i="52" s="1"/>
  <c r="AZ115" i="82"/>
  <c r="AZ119" i="82" s="1"/>
  <c r="AZ121" i="82" s="1"/>
  <c r="AZ123" i="82" s="1"/>
  <c r="AZ126" i="82"/>
  <c r="AZ128" i="82" s="1"/>
  <c r="AN55" i="82"/>
  <c r="AN20" i="82" s="1"/>
  <c r="AN67" i="82"/>
  <c r="AN21" i="82" s="1"/>
  <c r="AU75" i="48"/>
  <c r="AU77" i="48" s="1"/>
  <c r="AU88" i="48" s="1"/>
  <c r="AV66" i="48"/>
  <c r="AQ108" i="82"/>
  <c r="AQ29" i="82" s="1"/>
  <c r="AQ31" i="82" s="1"/>
  <c r="AQ16" i="82" s="1"/>
  <c r="AQ30" i="52" s="1"/>
  <c r="BH77" i="48"/>
  <c r="BH88" i="48" s="1"/>
  <c r="BH75" i="48"/>
  <c r="BG55" i="82"/>
  <c r="BG20" i="82" s="1"/>
  <c r="BG36" i="52" s="1"/>
  <c r="BG67" i="82"/>
  <c r="BG21" i="82" s="1"/>
  <c r="BG108" i="82"/>
  <c r="BG29" i="82" s="1"/>
  <c r="BG31" i="82" s="1"/>
  <c r="BG16" i="82" s="1"/>
  <c r="BG30" i="52" s="1"/>
  <c r="BG30" i="82"/>
  <c r="N35" i="50"/>
  <c r="S31" i="82"/>
  <c r="AS115" i="82"/>
  <c r="AS119" i="82" s="1"/>
  <c r="AS121" i="82" s="1"/>
  <c r="AS123" i="82" s="1"/>
  <c r="BC75" i="48"/>
  <c r="BC77" i="48" s="1"/>
  <c r="AR96" i="82"/>
  <c r="AR28" i="82" s="1"/>
  <c r="AR109" i="82"/>
  <c r="AR110" i="82" s="1"/>
  <c r="AQ86" i="82"/>
  <c r="AQ74" i="82"/>
  <c r="AQ79" i="82" s="1"/>
  <c r="AQ81" i="82" s="1"/>
  <c r="BH74" i="82"/>
  <c r="BH79" i="82" s="1"/>
  <c r="BH81" i="82" s="1"/>
  <c r="AW106" i="82"/>
  <c r="AW108" i="82" s="1"/>
  <c r="AW29" i="82" s="1"/>
  <c r="AW31" i="82" s="1"/>
  <c r="AW16" i="82" s="1"/>
  <c r="AW30" i="52" s="1"/>
  <c r="AY63" i="48"/>
  <c r="AX52" i="82"/>
  <c r="AX56" i="82" s="1"/>
  <c r="AX61" i="82"/>
  <c r="AX60" i="82"/>
  <c r="AX63" i="82"/>
  <c r="AX62" i="82"/>
  <c r="AX75" i="82"/>
  <c r="AX55" i="82"/>
  <c r="AX20" i="82" s="1"/>
  <c r="AX36" i="52" s="1"/>
  <c r="BI63" i="48"/>
  <c r="BI65" i="48" s="1"/>
  <c r="AP106" i="82"/>
  <c r="AP108" i="82" s="1"/>
  <c r="AP29" i="82" s="1"/>
  <c r="AP31" i="82" s="1"/>
  <c r="AP16" i="82" s="1"/>
  <c r="AP30" i="52" s="1"/>
  <c r="AT77" i="48"/>
  <c r="AT88" i="48" s="1"/>
  <c r="AT75" i="48"/>
  <c r="BB55" i="82"/>
  <c r="BB20" i="82" s="1"/>
  <c r="BB36" i="52" s="1"/>
  <c r="BB67" i="82"/>
  <c r="BB21" i="82" s="1"/>
  <c r="BC55" i="82"/>
  <c r="BC20" i="82" s="1"/>
  <c r="BC36" i="52" s="1"/>
  <c r="BC67" i="82"/>
  <c r="BC21" i="82" s="1"/>
  <c r="AQ77" i="48"/>
  <c r="AQ88" i="48" s="1"/>
  <c r="AQ75" i="48"/>
  <c r="AU108" i="82"/>
  <c r="AU29" i="82" s="1"/>
  <c r="AU31" i="82" s="1"/>
  <c r="AU16" i="82" s="1"/>
  <c r="AU30" i="52" s="1"/>
  <c r="BH109" i="82"/>
  <c r="BH110" i="82" s="1"/>
  <c r="AP77" i="48"/>
  <c r="AP88" i="48" s="1"/>
  <c r="AP75" i="48"/>
  <c r="AV106" i="82"/>
  <c r="AV108" i="82" s="1"/>
  <c r="AV29" i="82" s="1"/>
  <c r="AV31" i="82" s="1"/>
  <c r="AV16" i="82" s="1"/>
  <c r="AV30" i="52" s="1"/>
  <c r="BB30" i="82"/>
  <c r="BD61" i="82"/>
  <c r="BD52" i="82"/>
  <c r="BD56" i="82" s="1"/>
  <c r="BD68" i="82" s="1"/>
  <c r="BD69" i="82" s="1"/>
  <c r="BD60" i="82"/>
  <c r="BD65" i="82" s="1"/>
  <c r="BD75" i="82"/>
  <c r="BD86" i="82" s="1"/>
  <c r="BD63" i="82"/>
  <c r="BD62" i="82"/>
  <c r="BD74" i="82"/>
  <c r="BD79" i="82" s="1"/>
  <c r="BD81" i="82" s="1"/>
  <c r="AO108" i="82"/>
  <c r="AO29" i="82" s="1"/>
  <c r="BG96" i="82"/>
  <c r="BG28" i="82" s="1"/>
  <c r="BG36" i="82" s="1"/>
  <c r="AX77" i="48"/>
  <c r="AX88" i="48" s="1"/>
  <c r="AX75" i="48"/>
  <c r="G31" i="51"/>
  <c r="G5" i="51" s="1"/>
  <c r="BK72" i="48"/>
  <c r="AQ67" i="82"/>
  <c r="AQ21" i="82" s="1"/>
  <c r="AQ37" i="52" s="1"/>
  <c r="BC96" i="82"/>
  <c r="BC28" i="82" s="1"/>
  <c r="BC36" i="82" s="1"/>
  <c r="BC108" i="82"/>
  <c r="BC29" i="82" s="1"/>
  <c r="BC31" i="82" s="1"/>
  <c r="BC16" i="82" s="1"/>
  <c r="BC30" i="52" s="1"/>
  <c r="BF63" i="48"/>
  <c r="BF65" i="48" s="1"/>
  <c r="AS106" i="82"/>
  <c r="AS109" i="82" s="1"/>
  <c r="AS110" i="82" s="1"/>
  <c r="BH65" i="82"/>
  <c r="BH67" i="82" s="1"/>
  <c r="BH21" i="82" s="1"/>
  <c r="AO75" i="48"/>
  <c r="AO77" i="48" s="1"/>
  <c r="BD109" i="82"/>
  <c r="BD110" i="82" s="1"/>
  <c r="AP30" i="82"/>
  <c r="AT30" i="82"/>
  <c r="BA109" i="82"/>
  <c r="BA110" i="82" s="1"/>
  <c r="AR65" i="48"/>
  <c r="BF30" i="82"/>
  <c r="AU115" i="82"/>
  <c r="AU119" i="82" s="1"/>
  <c r="AU121" i="82" s="1"/>
  <c r="AU123" i="82" s="1"/>
  <c r="AU30" i="82" s="1"/>
  <c r="BH115" i="82"/>
  <c r="BH119" i="82" s="1"/>
  <c r="BH121" i="82" s="1"/>
  <c r="BH123" i="82" s="1"/>
  <c r="BH30" i="82" s="1"/>
  <c r="AV61" i="82"/>
  <c r="AV63" i="82"/>
  <c r="AV62" i="82"/>
  <c r="AV52" i="82"/>
  <c r="AV56" i="82" s="1"/>
  <c r="AV60" i="82"/>
  <c r="AV75" i="82"/>
  <c r="AV86" i="82" s="1"/>
  <c r="AV74" i="82"/>
  <c r="AV79" i="82" s="1"/>
  <c r="AV81" i="82" s="1"/>
  <c r="AV96" i="82"/>
  <c r="AV28" i="82" s="1"/>
  <c r="AV109" i="82"/>
  <c r="AV110" i="82" s="1"/>
  <c r="BI109" i="82"/>
  <c r="BI110" i="82" s="1"/>
  <c r="BB109" i="82"/>
  <c r="BB110" i="82" s="1"/>
  <c r="AP65" i="82"/>
  <c r="AP68" i="82" s="1"/>
  <c r="AP69" i="82" s="1"/>
  <c r="AO106" i="82"/>
  <c r="AO109" i="82" s="1"/>
  <c r="AO110" i="82" s="1"/>
  <c r="AW66" i="50"/>
  <c r="AY68" i="50" s="1"/>
  <c r="AW43" i="50"/>
  <c r="AW40" i="64" s="1"/>
  <c r="AW50" i="52"/>
  <c r="AH8" i="52"/>
  <c r="AG34" i="50"/>
  <c r="AG42" i="50" s="1"/>
  <c r="AW42" i="50"/>
  <c r="AO35" i="50"/>
  <c r="AO42" i="50"/>
  <c r="AH35" i="50"/>
  <c r="AK109" i="49"/>
  <c r="AJ125" i="59"/>
  <c r="Y36" i="82"/>
  <c r="Z13" i="49"/>
  <c r="Z66" i="49" s="1"/>
  <c r="Z68" i="49" s="1"/>
  <c r="W82" i="82" s="1"/>
  <c r="W83" i="82" s="1"/>
  <c r="Y34" i="50"/>
  <c r="Y42" i="50" s="1"/>
  <c r="AL139" i="49"/>
  <c r="AL141" i="49" s="1"/>
  <c r="L34" i="50"/>
  <c r="AC116" i="59"/>
  <c r="X68" i="82"/>
  <c r="X69" i="82" s="1"/>
  <c r="N13" i="49"/>
  <c r="N66" i="49" s="1"/>
  <c r="N68" i="49" s="1"/>
  <c r="K82" i="82" s="1"/>
  <c r="K83" i="82" s="1"/>
  <c r="P125" i="59"/>
  <c r="Y109" i="82"/>
  <c r="Y110" i="82" s="1"/>
  <c r="E44" i="48"/>
  <c r="D80" i="49"/>
  <c r="G108" i="82"/>
  <c r="G29" i="82" s="1"/>
  <c r="E38" i="48"/>
  <c r="E40" i="48" s="1"/>
  <c r="P36" i="82"/>
  <c r="R108" i="82"/>
  <c r="R29" i="82" s="1"/>
  <c r="R31" i="82" s="1"/>
  <c r="AH108" i="82"/>
  <c r="AH29" i="82" s="1"/>
  <c r="AX13" i="49"/>
  <c r="BJ13" i="49"/>
  <c r="BN13" i="49" s="1"/>
  <c r="F34" i="50"/>
  <c r="AN139" i="49"/>
  <c r="AN141" i="49" s="1"/>
  <c r="AK45" i="48" s="1"/>
  <c r="BA89" i="49"/>
  <c r="BA139" i="49" s="1"/>
  <c r="BA141" i="49" s="1"/>
  <c r="Y31" i="82"/>
  <c r="Y16" i="82" s="1"/>
  <c r="Y30" i="52" s="1"/>
  <c r="AI68" i="82"/>
  <c r="AI69" i="82" s="1"/>
  <c r="AO89" i="49"/>
  <c r="D47" i="50"/>
  <c r="E30" i="50" s="1"/>
  <c r="E34" i="50" s="1"/>
  <c r="Q68" i="82"/>
  <c r="Q69" i="82" s="1"/>
  <c r="K10" i="52"/>
  <c r="AJ108" i="82"/>
  <c r="AJ29" i="82" s="1"/>
  <c r="X31" i="82"/>
  <c r="X32" i="82" s="1"/>
  <c r="AA28" i="48"/>
  <c r="AA29" i="48" s="1"/>
  <c r="AC117" i="59" s="1"/>
  <c r="AC68" i="82"/>
  <c r="AC69" i="82" s="1"/>
  <c r="O11" i="33"/>
  <c r="Z108" i="82"/>
  <c r="Z29" i="82" s="1"/>
  <c r="Z31" i="82" s="1"/>
  <c r="Z16" i="82" s="1"/>
  <c r="Z30" i="52" s="1"/>
  <c r="T31" i="82"/>
  <c r="T16" i="82" s="1"/>
  <c r="T30" i="52" s="1"/>
  <c r="U31" i="82"/>
  <c r="U16" i="82" s="1"/>
  <c r="U30" i="52" s="1"/>
  <c r="W68" i="82"/>
  <c r="W69" i="82" s="1"/>
  <c r="V36" i="82"/>
  <c r="AE108" i="82"/>
  <c r="AE29" i="82" s="1"/>
  <c r="AE31" i="82" s="1"/>
  <c r="AI108" i="82"/>
  <c r="AI29" i="82" s="1"/>
  <c r="AI37" i="82" s="1"/>
  <c r="AA34" i="50"/>
  <c r="AL74" i="82"/>
  <c r="AL79" i="82" s="1"/>
  <c r="AL81" i="82" s="1"/>
  <c r="AJ74" i="82"/>
  <c r="AJ79" i="82" s="1"/>
  <c r="AJ81" i="82" s="1"/>
  <c r="AK74" i="82"/>
  <c r="AK79" i="82" s="1"/>
  <c r="AK81" i="8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S68" i="82" s="1"/>
  <c r="S69" i="82" s="1"/>
  <c r="BG22" i="49"/>
  <c r="BN22" i="49" s="1"/>
  <c r="AI22" i="49"/>
  <c r="W22" i="49"/>
  <c r="AU22" i="49"/>
  <c r="K28" i="48"/>
  <c r="K29" i="48" s="1"/>
  <c r="M117" i="59" s="1"/>
  <c r="U109" i="82"/>
  <c r="U110" i="82" s="1"/>
  <c r="Y37" i="82"/>
  <c r="P74" i="82"/>
  <c r="P79" i="82" s="1"/>
  <c r="P81" i="82" s="1"/>
  <c r="Y68" i="82"/>
  <c r="Y69" i="82" s="1"/>
  <c r="Z65" i="82"/>
  <c r="Z67" i="82" s="1"/>
  <c r="Z21" i="82" s="1"/>
  <c r="S16" i="82"/>
  <c r="S30" i="52" s="1"/>
  <c r="S32" i="82"/>
  <c r="AJ36" i="52"/>
  <c r="AJ36" i="82"/>
  <c r="L109" i="82"/>
  <c r="L110" i="82" s="1"/>
  <c r="AB37" i="52"/>
  <c r="AY120" i="59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U35" i="50"/>
  <c r="AU42" i="50"/>
  <c r="AZ51" i="49"/>
  <c r="AZ66" i="49" s="1"/>
  <c r="AZ68" i="49" s="1"/>
  <c r="BL51" i="49"/>
  <c r="BN51" i="49" s="1"/>
  <c r="AE55" i="82"/>
  <c r="AE20" i="82" s="1"/>
  <c r="AE36" i="52" s="1"/>
  <c r="V67" i="82"/>
  <c r="V21" i="82" s="1"/>
  <c r="T55" i="82"/>
  <c r="T20" i="82" s="1"/>
  <c r="T36" i="52" s="1"/>
  <c r="BJ49" i="49"/>
  <c r="BN49" i="49" s="1"/>
  <c r="AX49" i="49"/>
  <c r="P31" i="82"/>
  <c r="P16" i="82" s="1"/>
  <c r="P30" i="52" s="1"/>
  <c r="AR120" i="59"/>
  <c r="AP8" i="52"/>
  <c r="AW48" i="49"/>
  <c r="BI48" i="49"/>
  <c r="BN48" i="49" s="1"/>
  <c r="AV42" i="50"/>
  <c r="AV35" i="50"/>
  <c r="AQ35" i="50"/>
  <c r="AQ42" i="50"/>
  <c r="AZ120" i="59"/>
  <c r="AX8" i="52"/>
  <c r="AH65" i="82"/>
  <c r="AH67" i="82" s="1"/>
  <c r="AH21" i="82" s="1"/>
  <c r="AU8" i="52"/>
  <c r="AW120" i="59"/>
  <c r="R55" i="82"/>
  <c r="R20" i="82" s="1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X16" i="82"/>
  <c r="X30" i="52" s="1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M29" i="48"/>
  <c r="AO117" i="59" s="1"/>
  <c r="H33" i="51"/>
  <c r="H34" i="51" s="1"/>
  <c r="AA96" i="82"/>
  <c r="AA28" i="82" s="1"/>
  <c r="AA65" i="82"/>
  <c r="AA67" i="82" s="1"/>
  <c r="AA21" i="82" s="1"/>
  <c r="AN8" i="52"/>
  <c r="AP120" i="59"/>
  <c r="AE74" i="82"/>
  <c r="X36" i="82"/>
  <c r="U74" i="82"/>
  <c r="U79" i="82" s="1"/>
  <c r="U81" i="82" s="1"/>
  <c r="AD108" i="82"/>
  <c r="AD29" i="82" s="1"/>
  <c r="AF109" i="82"/>
  <c r="AF110" i="82" s="1"/>
  <c r="AF108" i="82"/>
  <c r="AF29" i="82" s="1"/>
  <c r="AF31" i="82" s="1"/>
  <c r="AF16" i="82" s="1"/>
  <c r="AF30" i="52" s="1"/>
  <c r="BC42" i="49"/>
  <c r="BN42" i="49" s="1"/>
  <c r="AQ42" i="49"/>
  <c r="BD43" i="49"/>
  <c r="BN43" i="49" s="1"/>
  <c r="AR43" i="49"/>
  <c r="AI8" i="52"/>
  <c r="AK120" i="59"/>
  <c r="T65" i="82"/>
  <c r="T67" i="82" s="1"/>
  <c r="T21" i="82" s="1"/>
  <c r="AD55" i="82"/>
  <c r="AD20" i="82" s="1"/>
  <c r="AK108" i="82"/>
  <c r="AK29" i="82" s="1"/>
  <c r="AO116" i="59"/>
  <c r="H12" i="59" s="1"/>
  <c r="H10" i="59"/>
  <c r="G20" i="116" s="1"/>
  <c r="H68" i="82"/>
  <c r="H69" i="82" s="1"/>
  <c r="AZ139" i="49"/>
  <c r="AZ141" i="49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S8" i="52"/>
  <c r="AO8" i="52"/>
  <c r="AQ120" i="59"/>
  <c r="AE65" i="82"/>
  <c r="AE67" i="82" s="1"/>
  <c r="AE21" i="82" s="1"/>
  <c r="AL37" i="49"/>
  <c r="AL66" i="49" s="1"/>
  <c r="AL68" i="49" s="1"/>
  <c r="AI82" i="82" s="1"/>
  <c r="AI83" i="82" s="1"/>
  <c r="AX37" i="49"/>
  <c r="BJ37" i="49"/>
  <c r="BN37" i="49" s="1"/>
  <c r="AH74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P65" i="82"/>
  <c r="P68" i="82" s="1"/>
  <c r="P69" i="82" s="1"/>
  <c r="Z55" i="82"/>
  <c r="Z20" i="82" s="1"/>
  <c r="AC109" i="82"/>
  <c r="AC110" i="82" s="1"/>
  <c r="AC108" i="82"/>
  <c r="AC29" i="82" s="1"/>
  <c r="AC125" i="59"/>
  <c r="AA10" i="5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H37" i="82" s="1"/>
  <c r="N109" i="82"/>
  <c r="N110" i="82" s="1"/>
  <c r="O65" i="82"/>
  <c r="O67" i="82" s="1"/>
  <c r="O21" i="82" s="1"/>
  <c r="O37" i="52" s="1"/>
  <c r="J74" i="82"/>
  <c r="J79" i="82" s="1"/>
  <c r="J81" i="82" s="1"/>
  <c r="H116" i="59"/>
  <c r="D115" i="82"/>
  <c r="K34" i="50"/>
  <c r="K35" i="50" s="1"/>
  <c r="K68" i="82"/>
  <c r="K69" i="82" s="1"/>
  <c r="I109" i="82"/>
  <c r="I110" i="82" s="1"/>
  <c r="I68" i="82"/>
  <c r="C36" i="82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N37" i="82" s="1"/>
  <c r="D5" i="49"/>
  <c r="C38" i="48"/>
  <c r="E38" i="51"/>
  <c r="J38" i="51" s="1"/>
  <c r="BK34" i="48"/>
  <c r="AC35" i="50"/>
  <c r="AC42" i="50"/>
  <c r="G37" i="82"/>
  <c r="N69" i="82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N16" i="49"/>
  <c r="M29" i="48"/>
  <c r="O117" i="59" s="1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AF40" i="48"/>
  <c r="G42" i="51"/>
  <c r="BK116" i="82"/>
  <c r="C126" i="82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F42" i="50"/>
  <c r="AF35" i="50"/>
  <c r="D36" i="82"/>
  <c r="E27" i="51"/>
  <c r="J27" i="51" s="1"/>
  <c r="C26" i="48"/>
  <c r="BK21" i="48"/>
  <c r="AL42" i="50"/>
  <c r="AL35" i="50"/>
  <c r="G68" i="82"/>
  <c r="G34" i="50"/>
  <c r="H30" i="50"/>
  <c r="H34" i="50" s="1"/>
  <c r="P42" i="50"/>
  <c r="P35" i="50"/>
  <c r="I30" i="50"/>
  <c r="I34" i="50" s="1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AU10" i="49"/>
  <c r="C47" i="50"/>
  <c r="D3" i="50"/>
  <c r="I3" i="50" s="1"/>
  <c r="AO139" i="49"/>
  <c r="AO141" i="49" s="1"/>
  <c r="O40" i="48"/>
  <c r="F42" i="51"/>
  <c r="AK29" i="48"/>
  <c r="AM117" i="59" s="1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E63" i="82"/>
  <c r="E52" i="82"/>
  <c r="E56" i="82" s="1"/>
  <c r="E61" i="82"/>
  <c r="E55" i="82"/>
  <c r="E20" i="82" s="1"/>
  <c r="E36" i="82" s="1"/>
  <c r="E75" i="82"/>
  <c r="E86" i="82" s="1"/>
  <c r="E67" i="82"/>
  <c r="E21" i="82" s="1"/>
  <c r="E60" i="82"/>
  <c r="M55" i="82"/>
  <c r="M20" i="82" s="1"/>
  <c r="M36" i="82" s="1"/>
  <c r="D26" i="48"/>
  <c r="F115" i="5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C27" i="36" l="1"/>
  <c r="C26" i="36" s="1"/>
  <c r="F38" i="28"/>
  <c r="AJ28" i="33"/>
  <c r="AH25" i="33"/>
  <c r="AI25" i="33" s="1"/>
  <c r="AJ25" i="33" s="1"/>
  <c r="AH29" i="33"/>
  <c r="AY48" i="33"/>
  <c r="AZ48" i="33" s="1"/>
  <c r="AY45" i="33"/>
  <c r="AZ45" i="33" s="1"/>
  <c r="BF22" i="33"/>
  <c r="BG22" i="33" s="1"/>
  <c r="BH22" i="33" s="1"/>
  <c r="BI22" i="33" s="1"/>
  <c r="BJ22" i="33" s="1"/>
  <c r="BK22" i="33" s="1"/>
  <c r="BL22" i="33" s="1"/>
  <c r="BM22" i="33" s="1"/>
  <c r="AV43" i="33"/>
  <c r="AW43" i="33" s="1"/>
  <c r="AX43" i="33" s="1"/>
  <c r="BG54" i="33"/>
  <c r="BH54" i="33" s="1"/>
  <c r="BI54" i="33" s="1"/>
  <c r="AW41" i="33"/>
  <c r="AX41" i="33" s="1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I51" i="33"/>
  <c r="BJ51" i="33" s="1"/>
  <c r="BK51" i="33" s="1"/>
  <c r="BL51" i="33" s="1"/>
  <c r="BM51" i="33" s="1"/>
  <c r="AY36" i="33"/>
  <c r="AA19" i="33"/>
  <c r="AB19" i="33" s="1"/>
  <c r="AA20" i="33"/>
  <c r="AB20" i="33" s="1"/>
  <c r="AC20" i="33" s="1"/>
  <c r="AO37" i="33"/>
  <c r="AP37" i="33" s="1"/>
  <c r="AR35" i="33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AH32" i="33"/>
  <c r="Z9" i="33"/>
  <c r="AA9" i="33" s="1"/>
  <c r="N10" i="33"/>
  <c r="AQ33" i="33"/>
  <c r="AR33" i="33" s="1"/>
  <c r="AS33" i="33" s="1"/>
  <c r="AT33" i="33" s="1"/>
  <c r="AU33" i="33" s="1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D13" i="63"/>
  <c r="C156" i="116" s="1"/>
  <c r="BB49" i="33"/>
  <c r="AB14" i="33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A21" i="33"/>
  <c r="V18" i="33"/>
  <c r="D203" i="59"/>
  <c r="E40" i="28"/>
  <c r="C39" i="35" s="1"/>
  <c r="C37" i="35"/>
  <c r="C15" i="36"/>
  <c r="C16" i="36" s="1"/>
  <c r="F40" i="28"/>
  <c r="E203" i="59"/>
  <c r="D38" i="64" s="1"/>
  <c r="AS39" i="33"/>
  <c r="AT39" i="33" s="1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G69" i="33"/>
  <c r="D5" i="34"/>
  <c r="D19" i="34"/>
  <c r="I8" i="33"/>
  <c r="C22" i="34"/>
  <c r="C9" i="34"/>
  <c r="C47" i="31" s="1"/>
  <c r="BI57" i="33"/>
  <c r="Z17" i="33"/>
  <c r="AA17" i="33" s="1"/>
  <c r="AB17" i="33" s="1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AZ47" i="33"/>
  <c r="AG24" i="33"/>
  <c r="AW44" i="33"/>
  <c r="AX44" i="33" s="1"/>
  <c r="AY44" i="33" s="1"/>
  <c r="AZ44" i="33" s="1"/>
  <c r="BA44" i="33" s="1"/>
  <c r="BB44" i="33" s="1"/>
  <c r="AK28" i="33"/>
  <c r="S13" i="33"/>
  <c r="T13" i="33" s="1"/>
  <c r="U13" i="33" s="1"/>
  <c r="H7" i="33"/>
  <c r="BE52" i="33"/>
  <c r="BF52" i="33" s="1"/>
  <c r="BG52" i="33" s="1"/>
  <c r="BH52" i="33" s="1"/>
  <c r="BI52" i="33" s="1"/>
  <c r="BJ52" i="33" s="1"/>
  <c r="BK52" i="33" s="1"/>
  <c r="BL52" i="33" s="1"/>
  <c r="BM52" i="33" s="1"/>
  <c r="H69" i="33"/>
  <c r="Y23" i="33"/>
  <c r="AB9" i="33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E26" i="33"/>
  <c r="AF26" i="33" s="1"/>
  <c r="AG26" i="33" s="1"/>
  <c r="AV40" i="33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AP38" i="33"/>
  <c r="AQ38" i="33"/>
  <c r="W16" i="33"/>
  <c r="AH31" i="33"/>
  <c r="AY46" i="33"/>
  <c r="BC88" i="48"/>
  <c r="BC89" i="48"/>
  <c r="AR16" i="82"/>
  <c r="AR30" i="52" s="1"/>
  <c r="AR32" i="82"/>
  <c r="BH31" i="82"/>
  <c r="BH16" i="82" s="1"/>
  <c r="BH30" i="52" s="1"/>
  <c r="AO89" i="48"/>
  <c r="AO88" i="48"/>
  <c r="AV88" i="48"/>
  <c r="AV89" i="48"/>
  <c r="M116" i="59"/>
  <c r="AV65" i="82"/>
  <c r="AV68" i="82" s="1"/>
  <c r="AV69" i="82" s="1"/>
  <c r="AR66" i="48"/>
  <c r="AR89" i="48"/>
  <c r="BH37" i="52"/>
  <c r="BH37" i="82"/>
  <c r="AN36" i="82"/>
  <c r="AN36" i="52"/>
  <c r="AQ89" i="48"/>
  <c r="AZ109" i="82"/>
  <c r="AZ110" i="82" s="1"/>
  <c r="AS65" i="82"/>
  <c r="BI65" i="82"/>
  <c r="BI67" i="82" s="1"/>
  <c r="BI21" i="82" s="1"/>
  <c r="AW109" i="82"/>
  <c r="AW110" i="82" s="1"/>
  <c r="BA65" i="82"/>
  <c r="BA67" i="82" s="1"/>
  <c r="BA21" i="82" s="1"/>
  <c r="AP109" i="82"/>
  <c r="AP110" i="82" s="1"/>
  <c r="AW55" i="82"/>
  <c r="AW20" i="82" s="1"/>
  <c r="AW36" i="52" s="1"/>
  <c r="AW67" i="82"/>
  <c r="AW21" i="82" s="1"/>
  <c r="BJ88" i="48"/>
  <c r="BJ89" i="48"/>
  <c r="AM55" i="82"/>
  <c r="AM20" i="82" s="1"/>
  <c r="AV55" i="82"/>
  <c r="AV20" i="82" s="1"/>
  <c r="AV36" i="52" s="1"/>
  <c r="BD67" i="82"/>
  <c r="BD21" i="82" s="1"/>
  <c r="BB37" i="82"/>
  <c r="BB37" i="52"/>
  <c r="AX74" i="82"/>
  <c r="AX79" i="82" s="1"/>
  <c r="AX81" i="82" s="1"/>
  <c r="AX86" i="82"/>
  <c r="AZ30" i="82"/>
  <c r="AO68" i="82"/>
  <c r="AO69" i="82" s="1"/>
  <c r="AO67" i="82"/>
  <c r="AO21" i="82" s="1"/>
  <c r="AS108" i="82"/>
  <c r="AS29" i="82" s="1"/>
  <c r="AS31" i="82" s="1"/>
  <c r="AY96" i="82"/>
  <c r="AY28" i="82" s="1"/>
  <c r="AY109" i="82"/>
  <c r="AY110" i="82" s="1"/>
  <c r="AT36" i="82"/>
  <c r="AR37" i="52"/>
  <c r="AR37" i="82"/>
  <c r="AU66" i="48"/>
  <c r="AU89" i="48"/>
  <c r="BA30" i="82"/>
  <c r="AZ36" i="82"/>
  <c r="BF66" i="48"/>
  <c r="BB31" i="82"/>
  <c r="BB16" i="82" s="1"/>
  <c r="BB30" i="52" s="1"/>
  <c r="BB36" i="82"/>
  <c r="BF37" i="52"/>
  <c r="BF37" i="82"/>
  <c r="BC32" i="82"/>
  <c r="AZ89" i="48"/>
  <c r="BG32" i="82"/>
  <c r="H3" i="91"/>
  <c r="H3" i="97"/>
  <c r="AY115" i="82"/>
  <c r="AY119" i="82" s="1"/>
  <c r="AY121" i="82" s="1"/>
  <c r="AY123" i="82" s="1"/>
  <c r="AY30" i="82" s="1"/>
  <c r="BE31" i="82"/>
  <c r="BE16" i="82" s="1"/>
  <c r="BE30" i="52" s="1"/>
  <c r="AY77" i="48"/>
  <c r="AY88" i="48" s="1"/>
  <c r="AY75" i="48"/>
  <c r="AQ32" i="82"/>
  <c r="AU37" i="52"/>
  <c r="AU37" i="82"/>
  <c r="AR74" i="82"/>
  <c r="AR79" i="82" s="1"/>
  <c r="AR81" i="82" s="1"/>
  <c r="BJ30" i="82"/>
  <c r="AW74" i="82"/>
  <c r="AW79" i="82" s="1"/>
  <c r="AW81" i="82" s="1"/>
  <c r="AO30" i="82"/>
  <c r="BE37" i="82"/>
  <c r="BE37" i="52"/>
  <c r="AT37" i="52"/>
  <c r="AT37" i="82"/>
  <c r="AM96" i="82"/>
  <c r="AM28" i="82" s="1"/>
  <c r="AM109" i="82"/>
  <c r="AM110" i="82" s="1"/>
  <c r="AM65" i="82"/>
  <c r="AM68" i="82" s="1"/>
  <c r="AM69" i="82" s="1"/>
  <c r="AY61" i="82"/>
  <c r="AY62" i="82"/>
  <c r="AY75" i="82"/>
  <c r="AY86" i="82" s="1"/>
  <c r="AY63" i="82"/>
  <c r="BK63" i="82" s="1"/>
  <c r="AY60" i="82"/>
  <c r="AY65" i="82" s="1"/>
  <c r="AY68" i="82" s="1"/>
  <c r="AY69" i="82" s="1"/>
  <c r="AY52" i="82"/>
  <c r="AY56" i="82" s="1"/>
  <c r="AY55" i="82" s="1"/>
  <c r="AY20" i="82" s="1"/>
  <c r="AY36" i="52" s="1"/>
  <c r="BH89" i="48"/>
  <c r="AV36" i="82"/>
  <c r="AP32" i="82"/>
  <c r="BB32" i="82"/>
  <c r="AX65" i="82"/>
  <c r="AX67" i="82" s="1"/>
  <c r="AX21" i="82" s="1"/>
  <c r="BE32" i="82"/>
  <c r="BI32" i="82"/>
  <c r="AZ31" i="82"/>
  <c r="AZ16" i="82" s="1"/>
  <c r="AZ30" i="52" s="1"/>
  <c r="BI55" i="82"/>
  <c r="BI20" i="82" s="1"/>
  <c r="BA74" i="82"/>
  <c r="BA79" i="82" s="1"/>
  <c r="BA81" i="82" s="1"/>
  <c r="AP89" i="48"/>
  <c r="BI77" i="48"/>
  <c r="BI88" i="48" s="1"/>
  <c r="BI75" i="48"/>
  <c r="AV32" i="82"/>
  <c r="BE68" i="82"/>
  <c r="BE69" i="82" s="1"/>
  <c r="BK61" i="82"/>
  <c r="BD55" i="82"/>
  <c r="BD20" i="82" s="1"/>
  <c r="BC37" i="52"/>
  <c r="BC37" i="82"/>
  <c r="AR36" i="82"/>
  <c r="BG37" i="82"/>
  <c r="BG37" i="52"/>
  <c r="AP67" i="82"/>
  <c r="AP21" i="82" s="1"/>
  <c r="BD89" i="48"/>
  <c r="G3" i="91"/>
  <c r="G3" i="97"/>
  <c r="AR68" i="82"/>
  <c r="AR69" i="82" s="1"/>
  <c r="BD32" i="82"/>
  <c r="AM115" i="82"/>
  <c r="AM119" i="82" s="1"/>
  <c r="AM121" i="82" s="1"/>
  <c r="AM123" i="82" s="1"/>
  <c r="AM30" i="82" s="1"/>
  <c r="AS66" i="48"/>
  <c r="AS89" i="48"/>
  <c r="AT31" i="82"/>
  <c r="AT16" i="82" s="1"/>
  <c r="AT30" i="52" s="1"/>
  <c r="W66" i="49"/>
  <c r="W68" i="49" s="1"/>
  <c r="BK63" i="48"/>
  <c r="AU32" i="82"/>
  <c r="BI66" i="48"/>
  <c r="AN37" i="82"/>
  <c r="AN37" i="52"/>
  <c r="AW32" i="82"/>
  <c r="AM88" i="48"/>
  <c r="AM65" i="48"/>
  <c r="BA77" i="48"/>
  <c r="BA75" i="48"/>
  <c r="BF75" i="48"/>
  <c r="BF77" i="48" s="1"/>
  <c r="BA55" i="82"/>
  <c r="BA20" i="82" s="1"/>
  <c r="BA68" i="82"/>
  <c r="BA69" i="82" s="1"/>
  <c r="BF74" i="82"/>
  <c r="BF79" i="82" s="1"/>
  <c r="BF81" i="82" s="1"/>
  <c r="AX89" i="48"/>
  <c r="AM106" i="82"/>
  <c r="AM108" i="82" s="1"/>
  <c r="AM29" i="82" s="1"/>
  <c r="AM31" i="82" s="1"/>
  <c r="AM16" i="82" s="1"/>
  <c r="BH68" i="82"/>
  <c r="BH69" i="82" s="1"/>
  <c r="BK62" i="82"/>
  <c r="G33" i="51"/>
  <c r="G34" i="51" s="1"/>
  <c r="G21" i="59"/>
  <c r="F31" i="116" s="1"/>
  <c r="AQ37" i="82"/>
  <c r="BF32" i="82"/>
  <c r="AX32" i="82"/>
  <c r="AY65" i="48"/>
  <c r="AY106" i="82"/>
  <c r="AY108" i="82" s="1"/>
  <c r="AY29" i="82" s="1"/>
  <c r="AY31" i="82" s="1"/>
  <c r="AY16" i="82" s="1"/>
  <c r="AS55" i="82"/>
  <c r="AS20" i="82" s="1"/>
  <c r="AS67" i="82"/>
  <c r="AS21" i="82" s="1"/>
  <c r="AS68" i="82"/>
  <c r="AS69" i="82" s="1"/>
  <c r="AZ37" i="52"/>
  <c r="AZ37" i="82"/>
  <c r="BF36" i="82"/>
  <c r="BF68" i="82"/>
  <c r="BF69" i="82" s="1"/>
  <c r="AT66" i="48"/>
  <c r="AT89" i="48"/>
  <c r="BE36" i="82"/>
  <c r="AK87" i="82"/>
  <c r="AK88" i="82" s="1"/>
  <c r="BD45" i="48"/>
  <c r="AV45" i="48"/>
  <c r="AN45" i="48"/>
  <c r="BC45" i="48"/>
  <c r="AU45" i="48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 s="1"/>
  <c r="AO50" i="52"/>
  <c r="AO43" i="50"/>
  <c r="AO40" i="64" s="1"/>
  <c r="BC41" i="48"/>
  <c r="AU41" i="48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AR121" i="59" s="1"/>
  <c r="AR122" i="59" s="1"/>
  <c r="BE41" i="48"/>
  <c r="AW41" i="48"/>
  <c r="AO41" i="48"/>
  <c r="BD41" i="48"/>
  <c r="AV41" i="48"/>
  <c r="AN41" i="48"/>
  <c r="BM66" i="49"/>
  <c r="BM68" i="49" s="1"/>
  <c r="AX66" i="49"/>
  <c r="AX68" i="49" s="1"/>
  <c r="E9" i="50"/>
  <c r="E15" i="50" s="1"/>
  <c r="BE66" i="49"/>
  <c r="BE68" i="49" s="1"/>
  <c r="AR66" i="49"/>
  <c r="AR68" i="49" s="1"/>
  <c r="R32" i="82"/>
  <c r="R16" i="82"/>
  <c r="R30" i="52" s="1"/>
  <c r="Z37" i="82"/>
  <c r="AD68" i="82"/>
  <c r="AD69" i="82" s="1"/>
  <c r="K41" i="48"/>
  <c r="K87" i="48" s="1"/>
  <c r="K93" i="48" s="1"/>
  <c r="Y35" i="50"/>
  <c r="Y32" i="82"/>
  <c r="W32" i="82"/>
  <c r="T32" i="82"/>
  <c r="Z32" i="82"/>
  <c r="AE16" i="82"/>
  <c r="AE30" i="52" s="1"/>
  <c r="AE32" i="82"/>
  <c r="P11" i="33"/>
  <c r="P32" i="82"/>
  <c r="Z83" i="82"/>
  <c r="S67" i="82"/>
  <c r="S21" i="82" s="1"/>
  <c r="W37" i="82"/>
  <c r="U32" i="82"/>
  <c r="BF87" i="82"/>
  <c r="AS87" i="82"/>
  <c r="AS88" i="82" s="1"/>
  <c r="BE87" i="82"/>
  <c r="AR87" i="82"/>
  <c r="AR88" i="82" s="1"/>
  <c r="BD87" i="82"/>
  <c r="AQ87" i="82"/>
  <c r="AQ88" i="82" s="1"/>
  <c r="BC87" i="82"/>
  <c r="AX87" i="82"/>
  <c r="AX88" i="82" s="1"/>
  <c r="AP87" i="82"/>
  <c r="AP88" i="82" s="1"/>
  <c r="BJ87" i="82"/>
  <c r="BJ88" i="82" s="1"/>
  <c r="BB87" i="82"/>
  <c r="AW87" i="82"/>
  <c r="AW88" i="82" s="1"/>
  <c r="AO87" i="82"/>
  <c r="AO88" i="82" s="1"/>
  <c r="BI87" i="82"/>
  <c r="BI88" i="82" s="1"/>
  <c r="BA87" i="82"/>
  <c r="AV87" i="82"/>
  <c r="AV88" i="82" s="1"/>
  <c r="AN87" i="82"/>
  <c r="AN88" i="82" s="1"/>
  <c r="BH87" i="82"/>
  <c r="AZ87" i="82"/>
  <c r="AU87" i="82"/>
  <c r="AU88" i="82" s="1"/>
  <c r="AM87" i="82"/>
  <c r="AM88" i="82" s="1"/>
  <c r="BG87" i="82"/>
  <c r="BG88" i="82" s="1"/>
  <c r="AY87" i="82"/>
  <c r="AT87" i="82"/>
  <c r="AT88" i="82" s="1"/>
  <c r="AT132" i="82" s="1"/>
  <c r="AT12" i="82" s="1"/>
  <c r="AT32" i="52" s="1"/>
  <c r="Z68" i="82"/>
  <c r="Z69" i="82" s="1"/>
  <c r="Z37" i="52"/>
  <c r="AW82" i="82"/>
  <c r="AW83" i="82" s="1"/>
  <c r="AO82" i="82"/>
  <c r="AO83" i="82" s="1"/>
  <c r="BG82" i="82"/>
  <c r="AY82" i="82"/>
  <c r="AV82" i="82"/>
  <c r="AV83" i="82" s="1"/>
  <c r="AN82" i="82"/>
  <c r="AN83" i="82" s="1"/>
  <c r="BF82" i="82"/>
  <c r="AM82" i="82"/>
  <c r="AM83" i="82" s="1"/>
  <c r="AU82" i="82"/>
  <c r="AU83" i="82" s="1"/>
  <c r="BE82" i="82"/>
  <c r="AT82" i="82"/>
  <c r="AT83" i="82" s="1"/>
  <c r="BD82" i="82"/>
  <c r="AS82" i="82"/>
  <c r="AS83" i="82" s="1"/>
  <c r="BC82" i="82"/>
  <c r="AR82" i="82"/>
  <c r="AR83" i="82" s="1"/>
  <c r="BJ82" i="82"/>
  <c r="BJ83" i="82" s="1"/>
  <c r="BB82" i="82"/>
  <c r="AQ82" i="82"/>
  <c r="AQ83" i="82" s="1"/>
  <c r="BI82" i="82"/>
  <c r="BI83" i="82" s="1"/>
  <c r="BA82" i="82"/>
  <c r="AX82" i="82"/>
  <c r="AX83" i="82" s="1"/>
  <c r="AP82" i="82"/>
  <c r="AP83" i="82" s="1"/>
  <c r="BH82" i="82"/>
  <c r="AZ82" i="82"/>
  <c r="U37" i="82"/>
  <c r="AD37" i="82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W86" i="48" s="1"/>
  <c r="W92" i="48" s="1"/>
  <c r="AH68" i="82"/>
  <c r="AH69" i="82" s="1"/>
  <c r="V16" i="82"/>
  <c r="V30" i="52" s="1"/>
  <c r="V32" i="82"/>
  <c r="AH31" i="82"/>
  <c r="AH16" i="82" s="1"/>
  <c r="AH30" i="52" s="1"/>
  <c r="L31" i="82"/>
  <c r="L16" i="82" s="1"/>
  <c r="L30" i="52" s="1"/>
  <c r="AG79" i="82"/>
  <c r="AG81" i="82" s="1"/>
  <c r="T37" i="82"/>
  <c r="T37" i="52"/>
  <c r="AF79" i="82"/>
  <c r="AF81" i="82" s="1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B32" i="8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S37" i="52"/>
  <c r="S37" i="82"/>
  <c r="AA37" i="82"/>
  <c r="AA37" i="52"/>
  <c r="H7" i="51"/>
  <c r="AQ50" i="52"/>
  <c r="AQ43" i="50"/>
  <c r="AQ40" i="64" s="1"/>
  <c r="AQ66" i="50"/>
  <c r="AS68" i="50" s="1"/>
  <c r="AP50" i="52"/>
  <c r="AP66" i="50"/>
  <c r="AR68" i="50" s="1"/>
  <c r="AP43" i="50"/>
  <c r="AP40" i="64" s="1"/>
  <c r="AK37" i="52"/>
  <c r="AK37" i="82"/>
  <c r="AG32" i="8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L68" i="82"/>
  <c r="AL69" i="82" s="1"/>
  <c r="AB37" i="8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AH79" i="82"/>
  <c r="AH81" i="82" s="1"/>
  <c r="AE37" i="82"/>
  <c r="AE37" i="52"/>
  <c r="AA36" i="8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N87" i="48"/>
  <c r="N93" i="48" s="1"/>
  <c r="AD82" i="82"/>
  <c r="K132" i="82"/>
  <c r="K12" i="82" s="1"/>
  <c r="K32" i="52" s="1"/>
  <c r="M68" i="82"/>
  <c r="M69" i="82" s="1"/>
  <c r="G32" i="82"/>
  <c r="M37" i="82"/>
  <c r="H35" i="50"/>
  <c r="H42" i="50"/>
  <c r="E37" i="82"/>
  <c r="BL42" i="50"/>
  <c r="BL35" i="50"/>
  <c r="D13" i="50"/>
  <c r="D51" i="52"/>
  <c r="L87" i="82"/>
  <c r="L88" i="82" s="1"/>
  <c r="L45" i="48"/>
  <c r="K28" i="51"/>
  <c r="J82" i="82"/>
  <c r="J83" i="82" s="1"/>
  <c r="J41" i="48"/>
  <c r="BG139" i="49"/>
  <c r="BG141" i="49" s="1"/>
  <c r="BN83" i="49"/>
  <c r="AM126" i="59"/>
  <c r="AM127" i="59" s="1"/>
  <c r="AK11" i="52"/>
  <c r="F120" i="59"/>
  <c r="D8" i="52"/>
  <c r="K27" i="51"/>
  <c r="E47" i="51"/>
  <c r="E125" i="59"/>
  <c r="C10" i="52"/>
  <c r="BK44" i="48"/>
  <c r="AK82" i="82"/>
  <c r="AK83" i="82" s="1"/>
  <c r="AK41" i="48"/>
  <c r="AK90" i="48" s="1"/>
  <c r="AH82" i="82"/>
  <c r="AH41" i="48"/>
  <c r="AI66" i="49"/>
  <c r="AI68" i="49" s="1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E22" i="116"/>
  <c r="F13" i="59"/>
  <c r="E23" i="116" s="1"/>
  <c r="BB83" i="82"/>
  <c r="AJ66" i="49"/>
  <c r="AJ68" i="49" s="1"/>
  <c r="N32" i="82"/>
  <c r="AC82" i="82"/>
  <c r="AC83" i="82" s="1"/>
  <c r="AC41" i="48"/>
  <c r="Q87" i="82"/>
  <c r="Q88" i="82" s="1"/>
  <c r="Q45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W91" i="48"/>
  <c r="W87" i="48"/>
  <c r="W93" i="48" s="1"/>
  <c r="W11" i="52"/>
  <c r="Y126" i="59"/>
  <c r="Y127" i="59" s="1"/>
  <c r="AI132" i="82"/>
  <c r="AI12" i="82" s="1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K21" i="51"/>
  <c r="M43" i="50"/>
  <c r="M40" i="64" s="1"/>
  <c r="M50" i="52"/>
  <c r="M66" i="50"/>
  <c r="O68" i="50" s="1"/>
  <c r="AU11" i="52"/>
  <c r="AU90" i="48"/>
  <c r="AW126" i="59"/>
  <c r="AW127" i="59" s="1"/>
  <c r="AW121" i="59"/>
  <c r="AW122" i="59" s="1"/>
  <c r="AU9" i="52"/>
  <c r="AU86" i="48"/>
  <c r="AU92" i="48" s="1"/>
  <c r="AU87" i="48"/>
  <c r="AU93" i="48" s="1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V82" i="82"/>
  <c r="V83" i="82" s="1"/>
  <c r="V41" i="48"/>
  <c r="J87" i="82"/>
  <c r="J88" i="82" s="1"/>
  <c r="J45" i="48"/>
  <c r="BD139" i="49"/>
  <c r="BD141" i="49" s="1"/>
  <c r="BN80" i="49"/>
  <c r="AW90" i="48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E35" i="50"/>
  <c r="E42" i="50"/>
  <c r="BB88" i="82"/>
  <c r="R9" i="52"/>
  <c r="T121" i="59"/>
  <c r="T122" i="59" s="1"/>
  <c r="R91" i="48"/>
  <c r="R87" i="48"/>
  <c r="R93" i="48" s="1"/>
  <c r="R86" i="48"/>
  <c r="R92" i="48" s="1"/>
  <c r="E82" i="82"/>
  <c r="E83" i="82" s="1"/>
  <c r="E41" i="48"/>
  <c r="J37" i="82"/>
  <c r="C77" i="48"/>
  <c r="C89" i="48" s="1"/>
  <c r="BK75" i="48"/>
  <c r="AW11" i="52"/>
  <c r="AY126" i="59"/>
  <c r="AY127" i="59" s="1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T82" i="82"/>
  <c r="T83" i="82" s="1"/>
  <c r="T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U87" i="82"/>
  <c r="U88" i="82" s="1"/>
  <c r="U45" i="48"/>
  <c r="BK97" i="82"/>
  <c r="C109" i="82"/>
  <c r="R133" i="82"/>
  <c r="R13" i="82" s="1"/>
  <c r="R28" i="52" s="1"/>
  <c r="F22" i="116"/>
  <c r="G13" i="59"/>
  <c r="F23" i="116" s="1"/>
  <c r="F37" i="82"/>
  <c r="BG83" i="82"/>
  <c r="AQ37" i="33" l="1"/>
  <c r="AR37" i="33" s="1"/>
  <c r="BJ54" i="33"/>
  <c r="BK54" i="33" s="1"/>
  <c r="BL54" i="33" s="1"/>
  <c r="BM54" i="33" s="1"/>
  <c r="AH26" i="33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AI29" i="33"/>
  <c r="AJ29" i="33" s="1"/>
  <c r="AK29" i="33" s="1"/>
  <c r="AK25" i="33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BA48" i="33"/>
  <c r="BB48" i="33" s="1"/>
  <c r="BC48" i="33" s="1"/>
  <c r="AZ36" i="33"/>
  <c r="BA36" i="33" s="1"/>
  <c r="BB36" i="33" s="1"/>
  <c r="BA45" i="33"/>
  <c r="AY43" i="33"/>
  <c r="AD20" i="33"/>
  <c r="AE20" i="33" s="1"/>
  <c r="AF20" i="33" s="1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AC19" i="33"/>
  <c r="BC44" i="33"/>
  <c r="BD44" i="33" s="1"/>
  <c r="BE44" i="33" s="1"/>
  <c r="BF44" i="33" s="1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AL28" i="33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I31" i="33"/>
  <c r="BL17" i="33"/>
  <c r="BM17" i="33" s="1"/>
  <c r="Z23" i="33"/>
  <c r="AH24" i="33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W18" i="33"/>
  <c r="AI32" i="33"/>
  <c r="AJ32" i="33" s="1"/>
  <c r="H38" i="28"/>
  <c r="F21" i="34"/>
  <c r="E27" i="36"/>
  <c r="AR38" i="33"/>
  <c r="AS38" i="33" s="1"/>
  <c r="AT38" i="33" s="1"/>
  <c r="AU38" i="33" s="1"/>
  <c r="AV38" i="33" s="1"/>
  <c r="AW38" i="33" s="1"/>
  <c r="AX38" i="33" s="1"/>
  <c r="AY38" i="33" s="1"/>
  <c r="AZ38" i="33" s="1"/>
  <c r="BA38" i="33" s="1"/>
  <c r="BB38" i="33" s="1"/>
  <c r="AZ46" i="33"/>
  <c r="X16" i="33"/>
  <c r="Y16" i="33" s="1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C10" i="34"/>
  <c r="C48" i="31" s="1"/>
  <c r="D57" i="63"/>
  <c r="C24" i="34"/>
  <c r="C12" i="34" s="1"/>
  <c r="C50" i="31" s="1"/>
  <c r="E56" i="63"/>
  <c r="D20" i="34"/>
  <c r="E17" i="34"/>
  <c r="E19" i="34" s="1"/>
  <c r="I7" i="33"/>
  <c r="AB21" i="33"/>
  <c r="AC21" i="33" s="1"/>
  <c r="AD21" i="33" s="1"/>
  <c r="AE21" i="33" s="1"/>
  <c r="AF21" i="33" s="1"/>
  <c r="AG21" i="33" s="1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D43" i="31"/>
  <c r="D7" i="34"/>
  <c r="D205" i="59"/>
  <c r="C38" i="64"/>
  <c r="C8" i="64" s="1"/>
  <c r="C123" i="116" s="1"/>
  <c r="D99" i="59"/>
  <c r="C109" i="116" s="1"/>
  <c r="BA47" i="33"/>
  <c r="BB47" i="33" s="1"/>
  <c r="BC47" i="33" s="1"/>
  <c r="G38" i="28"/>
  <c r="D27" i="36"/>
  <c r="D26" i="36" s="1"/>
  <c r="E21" i="34"/>
  <c r="AA23" i="33"/>
  <c r="D22" i="34"/>
  <c r="E57" i="63" s="1"/>
  <c r="J8" i="33"/>
  <c r="BC49" i="33"/>
  <c r="O10" i="33"/>
  <c r="BJ57" i="33"/>
  <c r="AX37" i="52"/>
  <c r="AX37" i="82"/>
  <c r="AS16" i="82"/>
  <c r="AS30" i="52" s="1"/>
  <c r="AS32" i="82"/>
  <c r="BF88" i="48"/>
  <c r="BF89" i="48"/>
  <c r="AY30" i="52"/>
  <c r="AY32" i="82"/>
  <c r="AW129" i="59"/>
  <c r="M32" i="82"/>
  <c r="AK132" i="82"/>
  <c r="AK12" i="82" s="1"/>
  <c r="AM30" i="52"/>
  <c r="BA88" i="48"/>
  <c r="BA89" i="48"/>
  <c r="BI89" i="48"/>
  <c r="AY74" i="82"/>
  <c r="AY79" i="82" s="1"/>
  <c r="AY81" i="82" s="1"/>
  <c r="AT32" i="82"/>
  <c r="BI68" i="82"/>
  <c r="BI69" i="82" s="1"/>
  <c r="AM67" i="82"/>
  <c r="AM21" i="82" s="1"/>
  <c r="AM66" i="48"/>
  <c r="AM89" i="48"/>
  <c r="BJ32" i="82"/>
  <c r="BL29" i="82"/>
  <c r="BL30" i="82"/>
  <c r="BL31" i="82" s="1"/>
  <c r="BJ31" i="82"/>
  <c r="BJ16" i="82" s="1"/>
  <c r="BJ30" i="52" s="1"/>
  <c r="AM36" i="82"/>
  <c r="AM36" i="52"/>
  <c r="BI37" i="82"/>
  <c r="BI37" i="52"/>
  <c r="AV132" i="82"/>
  <c r="AV12" i="82" s="1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 s="1"/>
  <c r="BK60" i="82"/>
  <c r="AY66" i="48"/>
  <c r="AY89" i="48"/>
  <c r="AX68" i="82"/>
  <c r="AX69" i="82" s="1"/>
  <c r="AU12" i="52"/>
  <c r="AM32" i="82"/>
  <c r="AY67" i="82"/>
  <c r="AY21" i="82" s="1"/>
  <c r="BA31" i="82"/>
  <c r="BA16" i="82" s="1"/>
  <c r="BA30" i="52" s="1"/>
  <c r="AO32" i="82"/>
  <c r="AO31" i="82"/>
  <c r="AO16" i="82" s="1"/>
  <c r="AO30" i="52" s="1"/>
  <c r="AW36" i="82"/>
  <c r="AZ32" i="82"/>
  <c r="BA37" i="52"/>
  <c r="BA37" i="82"/>
  <c r="AV7" i="92"/>
  <c r="AU20" i="52"/>
  <c r="Y43" i="50"/>
  <c r="Y40" i="64" s="1"/>
  <c r="Y50" i="52"/>
  <c r="Y66" i="50"/>
  <c r="AA68" i="50" s="1"/>
  <c r="M132" i="82"/>
  <c r="M12" i="82" s="1"/>
  <c r="M133" i="82"/>
  <c r="M13" i="82" s="1"/>
  <c r="M28" i="52" s="1"/>
  <c r="F22" i="82"/>
  <c r="F23" i="82" s="1"/>
  <c r="F133" i="82"/>
  <c r="F13" i="82" s="1"/>
  <c r="F28" i="52" s="1"/>
  <c r="L32" i="82"/>
  <c r="J91" i="48"/>
  <c r="K20" i="92" s="1"/>
  <c r="O26" i="92"/>
  <c r="O28" i="92" s="1"/>
  <c r="G10" i="64"/>
  <c r="G125" i="116" s="1"/>
  <c r="F32" i="82"/>
  <c r="Q49" i="68"/>
  <c r="Q50" i="68" s="1"/>
  <c r="AI91" i="48"/>
  <c r="AJ20" i="92" s="1"/>
  <c r="E10" i="50"/>
  <c r="E16" i="50" s="1"/>
  <c r="AX132" i="82"/>
  <c r="AX12" i="82" s="1"/>
  <c r="AX32" i="52" s="1"/>
  <c r="AI86" i="48"/>
  <c r="AI92" i="48" s="1"/>
  <c r="Q11" i="33"/>
  <c r="AR132" i="82"/>
  <c r="AR12" i="82" s="1"/>
  <c r="AR32" i="52" s="1"/>
  <c r="AQ132" i="82"/>
  <c r="AQ12" i="82" s="1"/>
  <c r="AQ32" i="52" s="1"/>
  <c r="AM132" i="82"/>
  <c r="AM12" i="82" s="1"/>
  <c r="AM32" i="52" s="1"/>
  <c r="AO132" i="82"/>
  <c r="AO12" i="82" s="1"/>
  <c r="AO32" i="52" s="1"/>
  <c r="AX22" i="82"/>
  <c r="AS133" i="82"/>
  <c r="AS13" i="82" s="1"/>
  <c r="AS28" i="52" s="1"/>
  <c r="AS22" i="82"/>
  <c r="AV22" i="82"/>
  <c r="AV133" i="82"/>
  <c r="AV13" i="82" s="1"/>
  <c r="AV28" i="52" s="1"/>
  <c r="AI87" i="48"/>
  <c r="AI93" i="48" s="1"/>
  <c r="Y121" i="59"/>
  <c r="Y122" i="59" s="1"/>
  <c r="Y129" i="59" s="1"/>
  <c r="AT22" i="82"/>
  <c r="AT133" i="82"/>
  <c r="AT13" i="82" s="1"/>
  <c r="AT28" i="52" s="1"/>
  <c r="AP22" i="82"/>
  <c r="AP133" i="82"/>
  <c r="AP13" i="82" s="1"/>
  <c r="AP28" i="52" s="1"/>
  <c r="AN22" i="82"/>
  <c r="AN133" i="82"/>
  <c r="AN13" i="82" s="1"/>
  <c r="AN28" i="52" s="1"/>
  <c r="AK121" i="59"/>
  <c r="AK122" i="59" s="1"/>
  <c r="AK129" i="59" s="1"/>
  <c r="AP9" i="52"/>
  <c r="AQ133" i="82"/>
  <c r="AQ13" i="82" s="1"/>
  <c r="AQ28" i="52" s="1"/>
  <c r="AQ22" i="82"/>
  <c r="AO133" i="82"/>
  <c r="AO13" i="82" s="1"/>
  <c r="AO28" i="52" s="1"/>
  <c r="AO22" i="82"/>
  <c r="AU132" i="82"/>
  <c r="AU12" i="82" s="1"/>
  <c r="AW132" i="82"/>
  <c r="AW12" i="82" s="1"/>
  <c r="AU22" i="82"/>
  <c r="AU133" i="82"/>
  <c r="AU13" i="82" s="1"/>
  <c r="AU28" i="52" s="1"/>
  <c r="AW133" i="82"/>
  <c r="AW13" i="82" s="1"/>
  <c r="AW28" i="52" s="1"/>
  <c r="AW22" i="82"/>
  <c r="AV32" i="52"/>
  <c r="R22" i="82"/>
  <c r="W90" i="48"/>
  <c r="AM22" i="82"/>
  <c r="AM133" i="82"/>
  <c r="AM13" i="82" s="1"/>
  <c r="AS132" i="82"/>
  <c r="AS12" i="82" s="1"/>
  <c r="AR22" i="82"/>
  <c r="AR133" i="82"/>
  <c r="AR13" i="82" s="1"/>
  <c r="AR28" i="52" s="1"/>
  <c r="AN132" i="82"/>
  <c r="AN12" i="82" s="1"/>
  <c r="AP132" i="82"/>
  <c r="AP12" i="82" s="1"/>
  <c r="AI9" i="52"/>
  <c r="AI12" i="52" s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P92" i="48" s="1"/>
  <c r="AJ32" i="82"/>
  <c r="J132" i="82"/>
  <c r="J12" i="82" s="1"/>
  <c r="AD83" i="82"/>
  <c r="AD132" i="82" s="1"/>
  <c r="AD12" i="82" s="1"/>
  <c r="AD32" i="52" s="1"/>
  <c r="H16" i="59"/>
  <c r="G26" i="116" s="1"/>
  <c r="AF37" i="52"/>
  <c r="AF37" i="82"/>
  <c r="AK32" i="82"/>
  <c r="AE83" i="82"/>
  <c r="AE133" i="82" s="1"/>
  <c r="AE13" i="82" s="1"/>
  <c r="AE28" i="52" s="1"/>
  <c r="J32" i="82"/>
  <c r="AH83" i="82"/>
  <c r="AH132" i="82" s="1"/>
  <c r="AH12" i="82" s="1"/>
  <c r="AH32" i="52" s="1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R14" i="82"/>
  <c r="R31" i="52" s="1"/>
  <c r="O129" i="59"/>
  <c r="N7" i="92" s="1"/>
  <c r="U132" i="82"/>
  <c r="U12" i="82" s="1"/>
  <c r="U32" i="52" s="1"/>
  <c r="BK79" i="82"/>
  <c r="BK74" i="82"/>
  <c r="N23" i="82"/>
  <c r="N24" i="82" s="1"/>
  <c r="R32" i="52"/>
  <c r="AP91" i="48"/>
  <c r="AQ20" i="92" s="1"/>
  <c r="AP87" i="48"/>
  <c r="AP93" i="48" s="1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I32" i="52" s="1"/>
  <c r="E22" i="82"/>
  <c r="E23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E3" i="51"/>
  <c r="D4" i="97"/>
  <c r="I4" i="97" s="1"/>
  <c r="D4" i="91"/>
  <c r="I4" i="91" s="1"/>
  <c r="J24" i="51"/>
  <c r="K24" i="51" s="1"/>
  <c r="W38" i="82"/>
  <c r="W39" i="52"/>
  <c r="W23" i="82"/>
  <c r="W24" i="82" s="1"/>
  <c r="W38" i="52" s="1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S122" i="59" s="1"/>
  <c r="AQ86" i="48"/>
  <c r="AQ92" i="48" s="1"/>
  <c r="AQ87" i="48"/>
  <c r="AQ93" i="48" s="1"/>
  <c r="AQ91" i="48"/>
  <c r="V126" i="59"/>
  <c r="V127" i="59" s="1"/>
  <c r="T11" i="52"/>
  <c r="T90" i="48"/>
  <c r="AE20" i="92"/>
  <c r="AG49" i="68"/>
  <c r="AE26" i="92"/>
  <c r="AE28" i="92" s="1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X12" i="52" s="1"/>
  <c r="AZ121" i="59"/>
  <c r="AZ122" i="59" s="1"/>
  <c r="AX86" i="48"/>
  <c r="AX92" i="48" s="1"/>
  <c r="AX87" i="48"/>
  <c r="AX93" i="48" s="1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J22" i="82"/>
  <c r="BJ133" i="82"/>
  <c r="BJ13" i="82" s="1"/>
  <c r="BJ28" i="52" s="1"/>
  <c r="BI9" i="52"/>
  <c r="BK121" i="59"/>
  <c r="BK122" i="59" s="1"/>
  <c r="BI86" i="48"/>
  <c r="BI92" i="48" s="1"/>
  <c r="BI91" i="48"/>
  <c r="BI87" i="48"/>
  <c r="BI93" i="48" s="1"/>
  <c r="AQ121" i="59"/>
  <c r="AQ122" i="59" s="1"/>
  <c r="AO9" i="52"/>
  <c r="AO86" i="48"/>
  <c r="AO92" i="48" s="1"/>
  <c r="AO91" i="48"/>
  <c r="AO87" i="48"/>
  <c r="AO93" i="48" s="1"/>
  <c r="X82" i="82"/>
  <c r="X83" i="82" s="1"/>
  <c r="X132" i="82" s="1"/>
  <c r="X12" i="82" s="1"/>
  <c r="X41" i="48"/>
  <c r="X90" i="48" s="1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S127" i="59" s="1"/>
  <c r="AS129" i="59" s="1"/>
  <c r="AN121" i="59"/>
  <c r="AN122" i="59" s="1"/>
  <c r="AL9" i="52"/>
  <c r="AL86" i="48"/>
  <c r="AL92" i="48" s="1"/>
  <c r="AL91" i="48"/>
  <c r="AL87" i="48"/>
  <c r="AL93" i="48" s="1"/>
  <c r="BD83" i="82"/>
  <c r="AG11" i="52"/>
  <c r="AI126" i="59"/>
  <c r="AI127" i="59" s="1"/>
  <c r="AQ126" i="59"/>
  <c r="AQ127" i="59" s="1"/>
  <c r="AO90" i="48"/>
  <c r="AO11" i="52"/>
  <c r="BI132" i="82"/>
  <c r="BI12" i="82" s="1"/>
  <c r="AP11" i="52"/>
  <c r="AP90" i="48"/>
  <c r="AR126" i="59"/>
  <c r="AR127" i="59" s="1"/>
  <c r="AR129" i="59" s="1"/>
  <c r="Q51" i="68"/>
  <c r="V90" i="48"/>
  <c r="X126" i="59"/>
  <c r="X127" i="59" s="1"/>
  <c r="V11" i="52"/>
  <c r="K38" i="82"/>
  <c r="K23" i="82"/>
  <c r="K24" i="82" s="1"/>
  <c r="AP141" i="49"/>
  <c r="BA142" i="49"/>
  <c r="BA83" i="82"/>
  <c r="AC49" i="68"/>
  <c r="AA26" i="92"/>
  <c r="AA28" i="92" s="1"/>
  <c r="AA20" i="92"/>
  <c r="BK65" i="82"/>
  <c r="BA88" i="82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Y22" i="82"/>
  <c r="Y133" i="82"/>
  <c r="Y13" i="82" s="1"/>
  <c r="Y28" i="52" s="1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AU127" i="59" s="1"/>
  <c r="BB132" i="82"/>
  <c r="BB12" i="82" s="1"/>
  <c r="AB87" i="82"/>
  <c r="AB88" i="82" s="1"/>
  <c r="AB45" i="48"/>
  <c r="AR90" i="48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8" i="82"/>
  <c r="BH88" i="82"/>
  <c r="BC83" i="82"/>
  <c r="AF82" i="82"/>
  <c r="AF83" i="82" s="1"/>
  <c r="AF132" i="82" s="1"/>
  <c r="AF12" i="82" s="1"/>
  <c r="AF41" i="48"/>
  <c r="AF90" i="48" s="1"/>
  <c r="BD88" i="82"/>
  <c r="BK77" i="48"/>
  <c r="C88" i="48"/>
  <c r="AE90" i="48"/>
  <c r="AE11" i="52"/>
  <c r="AG126" i="59"/>
  <c r="AG127" i="59" s="1"/>
  <c r="AT126" i="59"/>
  <c r="AT127" i="59" s="1"/>
  <c r="AR11" i="52"/>
  <c r="AL22" i="82"/>
  <c r="AL133" i="82"/>
  <c r="AL13" i="82" s="1"/>
  <c r="AL28" i="52" s="1"/>
  <c r="AX126" i="59"/>
  <c r="AX127" i="59" s="1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8" i="82"/>
  <c r="R39" i="52"/>
  <c r="R38" i="82"/>
  <c r="R23" i="82"/>
  <c r="R24" i="82" s="1"/>
  <c r="R38" i="52" s="1"/>
  <c r="BI121" i="59"/>
  <c r="BI122" i="59" s="1"/>
  <c r="BG9" i="52"/>
  <c r="BG86" i="48"/>
  <c r="BG92" i="48" s="1"/>
  <c r="BG91" i="48"/>
  <c r="BG87" i="48"/>
  <c r="BG93" i="48" s="1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11" i="52"/>
  <c r="Z126" i="59"/>
  <c r="Z127" i="59" s="1"/>
  <c r="AT90" i="48"/>
  <c r="AV126" i="59"/>
  <c r="AV127" i="59" s="1"/>
  <c r="AT11" i="52"/>
  <c r="AW9" i="52"/>
  <c r="AW12" i="52" s="1"/>
  <c r="AY121" i="59"/>
  <c r="AY122" i="59" s="1"/>
  <c r="AY129" i="59" s="1"/>
  <c r="AW86" i="48"/>
  <c r="AW92" i="48" s="1"/>
  <c r="AW87" i="48"/>
  <c r="AW93" i="48" s="1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D121" i="59"/>
  <c r="BD122" i="59" s="1"/>
  <c r="BB87" i="48"/>
  <c r="BB93" i="48" s="1"/>
  <c r="BB91" i="48"/>
  <c r="BB86" i="48"/>
  <c r="BB92" i="48" s="1"/>
  <c r="U22" i="82"/>
  <c r="U133" i="82"/>
  <c r="U13" i="82" s="1"/>
  <c r="U28" i="52" s="1"/>
  <c r="AZ126" i="59"/>
  <c r="AZ127" i="59" s="1"/>
  <c r="AX11" i="52"/>
  <c r="AX90" i="48"/>
  <c r="G22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V122" i="59" s="1"/>
  <c r="AV129" i="59" s="1"/>
  <c r="AT9" i="52"/>
  <c r="AT87" i="48"/>
  <c r="AT93" i="48" s="1"/>
  <c r="AT91" i="48"/>
  <c r="AT86" i="48"/>
  <c r="AT92" i="48" s="1"/>
  <c r="BC88" i="82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L121" i="59"/>
  <c r="BL122" i="59" s="1"/>
  <c r="BJ86" i="48"/>
  <c r="BJ92" i="48" s="1"/>
  <c r="BJ91" i="48"/>
  <c r="BJ87" i="48"/>
  <c r="BJ93" i="48" s="1"/>
  <c r="AG82" i="82"/>
  <c r="AG83" i="82" s="1"/>
  <c r="AG132" i="82" s="1"/>
  <c r="AG12" i="82" s="1"/>
  <c r="AG41" i="48"/>
  <c r="AG90" i="48" s="1"/>
  <c r="AL126" i="59"/>
  <c r="AL127" i="59" s="1"/>
  <c r="AJ11" i="52"/>
  <c r="AS90" i="48"/>
  <c r="AV90" i="48"/>
  <c r="J22" i="82"/>
  <c r="BL66" i="50"/>
  <c r="BN68" i="50" s="1"/>
  <c r="BL43" i="50"/>
  <c r="E58" i="63" l="1"/>
  <c r="AS37" i="33"/>
  <c r="AT37" i="33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L29" i="33"/>
  <c r="AM29" i="33" s="1"/>
  <c r="AN29" i="33" s="1"/>
  <c r="AO29" i="33" s="1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I20" i="33"/>
  <c r="BJ20" i="33" s="1"/>
  <c r="BK20" i="33" s="1"/>
  <c r="BL20" i="33" s="1"/>
  <c r="BM20" i="33" s="1"/>
  <c r="AB23" i="33"/>
  <c r="AC23" i="33" s="1"/>
  <c r="AD23" i="33" s="1"/>
  <c r="AZ43" i="33"/>
  <c r="BA43" i="33" s="1"/>
  <c r="BB43" i="33" s="1"/>
  <c r="BC43" i="33" s="1"/>
  <c r="BG44" i="33"/>
  <c r="BH44" i="33" s="1"/>
  <c r="BI44" i="33" s="1"/>
  <c r="BJ44" i="33" s="1"/>
  <c r="BK44" i="33" s="1"/>
  <c r="BL44" i="33" s="1"/>
  <c r="BM44" i="33" s="1"/>
  <c r="BB45" i="33"/>
  <c r="BC45" i="33" s="1"/>
  <c r="BC36" i="33"/>
  <c r="BD36" i="33" s="1"/>
  <c r="BE36" i="33" s="1"/>
  <c r="BF36" i="33" s="1"/>
  <c r="BG36" i="33" s="1"/>
  <c r="BH36" i="33" s="1"/>
  <c r="BI36" i="33" s="1"/>
  <c r="BJ36" i="33" s="1"/>
  <c r="BK36" i="33" s="1"/>
  <c r="BL36" i="33" s="1"/>
  <c r="BD47" i="33"/>
  <c r="BE47" i="33" s="1"/>
  <c r="BF47" i="33" s="1"/>
  <c r="BG47" i="33" s="1"/>
  <c r="BH47" i="33" s="1"/>
  <c r="BI47" i="33" s="1"/>
  <c r="BJ47" i="33" s="1"/>
  <c r="BK47" i="33" s="1"/>
  <c r="BL47" i="33" s="1"/>
  <c r="BM47" i="33" s="1"/>
  <c r="AD19" i="33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K8" i="33"/>
  <c r="L8" i="33" s="1"/>
  <c r="M8" i="33" s="1"/>
  <c r="G40" i="28"/>
  <c r="F203" i="59"/>
  <c r="E38" i="64" s="1"/>
  <c r="D15" i="36"/>
  <c r="D16" i="36" s="1"/>
  <c r="BC38" i="33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BA46" i="33"/>
  <c r="BB46" i="33" s="1"/>
  <c r="E15" i="36"/>
  <c r="E16" i="36" s="1"/>
  <c r="H40" i="28"/>
  <c r="G203" i="59"/>
  <c r="F38" i="64" s="1"/>
  <c r="BD49" i="33"/>
  <c r="BE49" i="33" s="1"/>
  <c r="BF49" i="33" s="1"/>
  <c r="BG49" i="33" s="1"/>
  <c r="BH49" i="33" s="1"/>
  <c r="J7" i="33"/>
  <c r="I69" i="33"/>
  <c r="D14" i="63"/>
  <c r="C157" i="116" s="1"/>
  <c r="D58" i="63"/>
  <c r="D15" i="63" s="1"/>
  <c r="C158" i="116" s="1"/>
  <c r="BC46" i="33"/>
  <c r="BD46" i="33" s="1"/>
  <c r="F56" i="63"/>
  <c r="E20" i="34"/>
  <c r="F17" i="34"/>
  <c r="F19" i="34" s="1"/>
  <c r="X18" i="33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BK57" i="33"/>
  <c r="BL57" i="33" s="1"/>
  <c r="BM57" i="33" s="1"/>
  <c r="D101" i="59"/>
  <c r="C111" i="116" s="1"/>
  <c r="D207" i="59"/>
  <c r="D24" i="34"/>
  <c r="E22" i="34"/>
  <c r="F57" i="63" s="1"/>
  <c r="AK32" i="33"/>
  <c r="AL32" i="33" s="1"/>
  <c r="AM32" i="33" s="1"/>
  <c r="BD48" i="33"/>
  <c r="BE48" i="33" s="1"/>
  <c r="BF48" i="33" s="1"/>
  <c r="BG48" i="33" s="1"/>
  <c r="BH48" i="33" s="1"/>
  <c r="BI48" i="33" s="1"/>
  <c r="E26" i="36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P10" i="33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D8" i="34"/>
  <c r="D46" i="31" s="1"/>
  <c r="D45" i="31"/>
  <c r="BA32" i="82"/>
  <c r="K7" i="82"/>
  <c r="G39" i="52" s="1"/>
  <c r="AV37" i="82"/>
  <c r="AV37" i="52"/>
  <c r="I7" i="82"/>
  <c r="F39" i="52" s="1"/>
  <c r="AY37" i="82"/>
  <c r="AY37" i="52"/>
  <c r="AM37" i="52"/>
  <c r="AM37" i="82"/>
  <c r="M49" i="68"/>
  <c r="K26" i="92"/>
  <c r="K28" i="92" s="1"/>
  <c r="F56" i="50"/>
  <c r="AX133" i="82"/>
  <c r="AX13" i="82" s="1"/>
  <c r="AX28" i="52" s="1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 s="1"/>
  <c r="BG12" i="52"/>
  <c r="BI12" i="52"/>
  <c r="AH22" i="82"/>
  <c r="AH133" i="82"/>
  <c r="AH13" i="82" s="1"/>
  <c r="AH28" i="52" s="1"/>
  <c r="BA132" i="82"/>
  <c r="BA12" i="82" s="1"/>
  <c r="M20" i="52"/>
  <c r="E38" i="82"/>
  <c r="E24" i="82"/>
  <c r="G12" i="52"/>
  <c r="AR14" i="82"/>
  <c r="AR31" i="52" s="1"/>
  <c r="R11" i="33"/>
  <c r="S11" i="33" s="1"/>
  <c r="J14" i="82"/>
  <c r="J31" i="52" s="1"/>
  <c r="E39" i="82"/>
  <c r="AO14" i="82"/>
  <c r="AO31" i="52" s="1"/>
  <c r="W20" i="52"/>
  <c r="X7" i="92"/>
  <c r="AX14" i="82"/>
  <c r="AX31" i="52" s="1"/>
  <c r="AM14" i="82"/>
  <c r="AM31" i="52" s="1"/>
  <c r="AM28" i="52"/>
  <c r="I4" i="82"/>
  <c r="AQ38" i="82"/>
  <c r="AQ23" i="82"/>
  <c r="AQ39" i="52"/>
  <c r="AP38" i="82"/>
  <c r="AP23" i="82"/>
  <c r="AP39" i="52"/>
  <c r="AP32" i="52"/>
  <c r="AP14" i="82"/>
  <c r="AP31" i="52" s="1"/>
  <c r="AM23" i="82"/>
  <c r="AM39" i="52"/>
  <c r="AM38" i="82"/>
  <c r="AU38" i="82"/>
  <c r="AU39" i="52"/>
  <c r="AU23" i="82"/>
  <c r="AN32" i="52"/>
  <c r="AN14" i="82"/>
  <c r="AN31" i="52" s="1"/>
  <c r="I3" i="82"/>
  <c r="AV38" i="82"/>
  <c r="AV23" i="82"/>
  <c r="AV39" i="52"/>
  <c r="AS23" i="82"/>
  <c r="AS38" i="82"/>
  <c r="AS39" i="52"/>
  <c r="AR23" i="82"/>
  <c r="AR39" i="52"/>
  <c r="AR38" i="82"/>
  <c r="AW32" i="52"/>
  <c r="AW14" i="82"/>
  <c r="AW31" i="52" s="1"/>
  <c r="AT39" i="52"/>
  <c r="AT23" i="82"/>
  <c r="AT24" i="82" s="1"/>
  <c r="AT38" i="52" s="1"/>
  <c r="AT38" i="82"/>
  <c r="AV14" i="82"/>
  <c r="AV31" i="52" s="1"/>
  <c r="AU32" i="52"/>
  <c r="AU14" i="82"/>
  <c r="AU31" i="52" s="1"/>
  <c r="AQ14" i="82"/>
  <c r="AQ31" i="52" s="1"/>
  <c r="AX23" i="82"/>
  <c r="AX24" i="82" s="1"/>
  <c r="AX38" i="52" s="1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 s="1"/>
  <c r="AT14" i="82"/>
  <c r="AT31" i="52" s="1"/>
  <c r="AD133" i="82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I7" i="92" s="1"/>
  <c r="T12" i="52"/>
  <c r="AA32" i="82"/>
  <c r="N39" i="82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S51" i="68" s="1"/>
  <c r="U12" i="52"/>
  <c r="AC14" i="82"/>
  <c r="AC31" i="52" s="1"/>
  <c r="S129" i="59"/>
  <c r="R7" i="92" s="1"/>
  <c r="X129" i="59"/>
  <c r="V20" i="52" s="1"/>
  <c r="G14" i="82"/>
  <c r="G31" i="52" s="1"/>
  <c r="AE129" i="59"/>
  <c r="AD7" i="92" s="1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8" i="82"/>
  <c r="W49" i="68"/>
  <c r="U20" i="92"/>
  <c r="U26" i="92"/>
  <c r="U28" i="92" s="1"/>
  <c r="BE90" i="48"/>
  <c r="BE11" i="52"/>
  <c r="BG126" i="59"/>
  <c r="BG127" i="59" s="1"/>
  <c r="BB38" i="82"/>
  <c r="BB39" i="52"/>
  <c r="BB23" i="82"/>
  <c r="BB24" i="82" s="1"/>
  <c r="BB38" i="52" s="1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Z129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86" i="48"/>
  <c r="BE92" i="48" s="1"/>
  <c r="BE87" i="48"/>
  <c r="BE93" i="48" s="1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K49" i="68"/>
  <c r="I26" i="92"/>
  <c r="I28" i="92" s="1"/>
  <c r="I20" i="92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3" i="82"/>
  <c r="BG24" i="82" s="1"/>
  <c r="BG38" i="52" s="1"/>
  <c r="BN139" i="49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B141" i="49"/>
  <c r="BM142" i="49"/>
  <c r="BN142" i="49" s="1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T122" i="59" s="1"/>
  <c r="AT129" i="59" s="1"/>
  <c r="AR9" i="52"/>
  <c r="AR12" i="52" s="1"/>
  <c r="AR87" i="48"/>
  <c r="AR93" i="48" s="1"/>
  <c r="AR91" i="48"/>
  <c r="AR86" i="48"/>
  <c r="AR92" i="48" s="1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90" i="48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87" i="48"/>
  <c r="BC93" i="48" s="1"/>
  <c r="BC86" i="48"/>
  <c r="BC92" i="48" s="1"/>
  <c r="BC91" i="48"/>
  <c r="AE19" i="92"/>
  <c r="AD22" i="71"/>
  <c r="AE14" i="67"/>
  <c r="AE17" i="67" s="1"/>
  <c r="AB90" i="48"/>
  <c r="AD126" i="59"/>
  <c r="AD127" i="59" s="1"/>
  <c r="AB11" i="52"/>
  <c r="N50" i="68"/>
  <c r="N51" i="68"/>
  <c r="AF20" i="92"/>
  <c r="AH49" i="68"/>
  <c r="AF26" i="92"/>
  <c r="AF28" i="92" s="1"/>
  <c r="BI38" i="82"/>
  <c r="BI39" i="52"/>
  <c r="BI23" i="82"/>
  <c r="BI24" i="82" s="1"/>
  <c r="BI38" i="52" s="1"/>
  <c r="BB68" i="49"/>
  <c r="BM69" i="49"/>
  <c r="BN69" i="49" s="1"/>
  <c r="BH14" i="67"/>
  <c r="BH17" i="67" s="1"/>
  <c r="BH19" i="92"/>
  <c r="BG22" i="71"/>
  <c r="BJ39" i="52"/>
  <c r="BJ38" i="82"/>
  <c r="BL23" i="82"/>
  <c r="BL22" i="82"/>
  <c r="BJ23" i="82"/>
  <c r="BJ24" i="82" s="1"/>
  <c r="BJ38" i="52" s="1"/>
  <c r="L7" i="92"/>
  <c r="K20" i="52"/>
  <c r="D132" i="82"/>
  <c r="D12" i="82" s="1"/>
  <c r="T18" i="67"/>
  <c r="AG22" i="82"/>
  <c r="AG133" i="82"/>
  <c r="AG13" i="82" s="1"/>
  <c r="AG28" i="52" s="1"/>
  <c r="AF32" i="52"/>
  <c r="BC121" i="59"/>
  <c r="BC122" i="59" s="1"/>
  <c r="BA9" i="52"/>
  <c r="BA91" i="48"/>
  <c r="BA86" i="48"/>
  <c r="BA92" i="48" s="1"/>
  <c r="BA87" i="48"/>
  <c r="BA93" i="48" s="1"/>
  <c r="AX121" i="59"/>
  <c r="AX122" i="59" s="1"/>
  <c r="AX129" i="59" s="1"/>
  <c r="AV9" i="52"/>
  <c r="AV12" i="52" s="1"/>
  <c r="AV87" i="48"/>
  <c r="AV93" i="48" s="1"/>
  <c r="AV86" i="48"/>
  <c r="AV92" i="48" s="1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U122" i="59" s="1"/>
  <c r="AU129" i="59" s="1"/>
  <c r="AS9" i="52"/>
  <c r="AS12" i="52" s="1"/>
  <c r="AS91" i="48"/>
  <c r="AS86" i="48"/>
  <c r="AS92" i="48" s="1"/>
  <c r="AS87" i="48"/>
  <c r="AS93" i="48" s="1"/>
  <c r="AW18" i="67"/>
  <c r="BC19" i="92"/>
  <c r="BB22" i="71"/>
  <c r="BC14" i="67"/>
  <c r="BC17" i="67" s="1"/>
  <c r="BD9" i="52"/>
  <c r="BF121" i="59"/>
  <c r="BF122" i="59" s="1"/>
  <c r="BD86" i="48"/>
  <c r="BD92" i="48" s="1"/>
  <c r="BD91" i="48"/>
  <c r="BD87" i="48"/>
  <c r="BD93" i="48" s="1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P127" i="59" s="1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P122" i="59" s="1"/>
  <c r="AN9" i="52"/>
  <c r="AN86" i="48"/>
  <c r="AN92" i="48" s="1"/>
  <c r="AN87" i="48"/>
  <c r="AN93" i="48" s="1"/>
  <c r="AN91" i="48"/>
  <c r="BA143" i="49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86" i="48"/>
  <c r="BF92" i="48" s="1"/>
  <c r="BF91" i="48"/>
  <c r="BF87" i="48"/>
  <c r="BF93" i="48" s="1"/>
  <c r="W129" i="59"/>
  <c r="AG51" i="68"/>
  <c r="AG50" i="68"/>
  <c r="W20" i="92"/>
  <c r="Y49" i="68"/>
  <c r="W26" i="92"/>
  <c r="W28" i="92" s="1"/>
  <c r="F58" i="63" l="1"/>
  <c r="BI49" i="33"/>
  <c r="BJ49" i="33" s="1"/>
  <c r="BK49" i="33" s="1"/>
  <c r="BL49" i="33" s="1"/>
  <c r="BM49" i="33" s="1"/>
  <c r="BE46" i="33"/>
  <c r="BF46" i="33" s="1"/>
  <c r="BG46" i="33" s="1"/>
  <c r="BH46" i="33" s="1"/>
  <c r="BI46" i="33" s="1"/>
  <c r="BJ46" i="33" s="1"/>
  <c r="BK46" i="33" s="1"/>
  <c r="BL46" i="33" s="1"/>
  <c r="BM46" i="33" s="1"/>
  <c r="F22" i="34"/>
  <c r="G57" i="63" s="1"/>
  <c r="E24" i="34"/>
  <c r="AG10" i="33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E23" i="33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D45" i="33"/>
  <c r="BE45" i="33" s="1"/>
  <c r="BF45" i="33" s="1"/>
  <c r="BG45" i="33" s="1"/>
  <c r="BH45" i="33" s="1"/>
  <c r="BI45" i="33" s="1"/>
  <c r="BJ45" i="33" s="1"/>
  <c r="BK45" i="33" s="1"/>
  <c r="BL45" i="33" s="1"/>
  <c r="BM45" i="33" s="1"/>
  <c r="BJ48" i="33"/>
  <c r="BK48" i="33" s="1"/>
  <c r="BL48" i="33" s="1"/>
  <c r="BM48" i="33" s="1"/>
  <c r="BD43" i="33"/>
  <c r="BE43" i="33" s="1"/>
  <c r="BF43" i="33" s="1"/>
  <c r="BG43" i="33" s="1"/>
  <c r="BH43" i="33" s="1"/>
  <c r="BI43" i="33" s="1"/>
  <c r="BJ43" i="33" s="1"/>
  <c r="BK43" i="33" s="1"/>
  <c r="BL43" i="33" s="1"/>
  <c r="BM43" i="33" s="1"/>
  <c r="BM36" i="33"/>
  <c r="AN32" i="33"/>
  <c r="AO32" i="33" s="1"/>
  <c r="AP32" i="33" s="1"/>
  <c r="F27" i="36"/>
  <c r="F26" i="36" s="1"/>
  <c r="G21" i="34"/>
  <c r="G22" i="34" s="1"/>
  <c r="H57" i="63" s="1"/>
  <c r="I38" i="28"/>
  <c r="J69" i="33"/>
  <c r="K7" i="33"/>
  <c r="C42" i="71"/>
  <c r="C35" i="64"/>
  <c r="D208" i="59"/>
  <c r="C43" i="71" s="1"/>
  <c r="C56" i="71" s="1"/>
  <c r="D103" i="59"/>
  <c r="G17" i="34"/>
  <c r="G19" i="34" s="1"/>
  <c r="G56" i="63"/>
  <c r="G58" i="63" s="1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 s="1"/>
  <c r="AU341" i="6" s="1"/>
  <c r="AP7" i="92"/>
  <c r="AO20" i="52"/>
  <c r="AS20" i="52"/>
  <c r="AT7" i="92"/>
  <c r="AH14" i="82"/>
  <c r="AH31" i="52" s="1"/>
  <c r="AP129" i="59"/>
  <c r="BC12" i="52"/>
  <c r="BA12" i="52"/>
  <c r="BE12" i="52"/>
  <c r="BF12" i="52"/>
  <c r="BD12" i="52"/>
  <c r="E26" i="92"/>
  <c r="E28" i="92" s="1"/>
  <c r="H20" i="52"/>
  <c r="G49" i="68"/>
  <c r="U7" i="92"/>
  <c r="BA14" i="82"/>
  <c r="BA31" i="52" s="1"/>
  <c r="T11" i="33"/>
  <c r="AC20" i="52"/>
  <c r="AD39" i="52"/>
  <c r="Q20" i="52"/>
  <c r="AD23" i="82"/>
  <c r="AD14" i="82"/>
  <c r="AD31" i="52" s="1"/>
  <c r="AW15" i="82"/>
  <c r="AW29" i="52" s="1"/>
  <c r="AW42" i="52"/>
  <c r="AW24" i="82"/>
  <c r="AW38" i="52" s="1"/>
  <c r="AW39" i="82"/>
  <c r="AV42" i="52"/>
  <c r="AV39" i="82"/>
  <c r="AV15" i="82"/>
  <c r="AV29" i="52" s="1"/>
  <c r="AN39" i="82"/>
  <c r="AN24" i="82"/>
  <c r="AN38" i="52" s="1"/>
  <c r="AN42" i="52"/>
  <c r="AN15" i="82"/>
  <c r="AN29" i="52" s="1"/>
  <c r="AR15" i="82"/>
  <c r="AR29" i="52" s="1"/>
  <c r="AR39" i="82"/>
  <c r="AR42" i="52"/>
  <c r="J7" i="82"/>
  <c r="F44" i="52" s="1"/>
  <c r="F36" i="52"/>
  <c r="AQ42" i="52"/>
  <c r="AQ15" i="82"/>
  <c r="AQ29" i="52" s="1"/>
  <c r="AQ39" i="82"/>
  <c r="AM24" i="82"/>
  <c r="AM38" i="52" s="1"/>
  <c r="AM39" i="82"/>
  <c r="AM42" i="52"/>
  <c r="AM15" i="82"/>
  <c r="AT39" i="82"/>
  <c r="AT42" i="52"/>
  <c r="AT15" i="82"/>
  <c r="AT29" i="52" s="1"/>
  <c r="F37" i="52"/>
  <c r="I5" i="82"/>
  <c r="F42" i="52" s="1"/>
  <c r="AX42" i="52"/>
  <c r="AX39" i="82"/>
  <c r="AX15" i="82"/>
  <c r="AX29" i="52" s="1"/>
  <c r="AS24" i="82"/>
  <c r="AS38" i="52" s="1"/>
  <c r="AS42" i="52"/>
  <c r="AS15" i="82"/>
  <c r="AS29" i="52" s="1"/>
  <c r="AS39" i="82"/>
  <c r="AQ24" i="82"/>
  <c r="AQ38" i="52" s="1"/>
  <c r="AO24" i="82"/>
  <c r="AO38" i="52" s="1"/>
  <c r="AO42" i="52"/>
  <c r="AO39" i="82"/>
  <c r="AO15" i="82"/>
  <c r="AO29" i="52" s="1"/>
  <c r="AV24" i="82"/>
  <c r="AV38" i="52" s="1"/>
  <c r="AU24" i="82"/>
  <c r="AU38" i="52" s="1"/>
  <c r="AU15" i="82"/>
  <c r="AU29" i="52" s="1"/>
  <c r="AU39" i="82"/>
  <c r="AU42" i="52"/>
  <c r="AP24" i="82"/>
  <c r="AP38" i="52" s="1"/>
  <c r="AP15" i="82"/>
  <c r="AP29" i="52" s="1"/>
  <c r="AP39" i="82"/>
  <c r="AP42" i="52"/>
  <c r="AR24" i="82"/>
  <c r="AR38" i="52" s="1"/>
  <c r="BC14" i="82"/>
  <c r="BC31" i="52" s="1"/>
  <c r="AE14" i="82"/>
  <c r="AE31" i="52" s="1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20" i="52" s="1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Z50" i="68"/>
  <c r="AZ51" i="68"/>
  <c r="AW20" i="67"/>
  <c r="AW39" i="64" s="1"/>
  <c r="AX18" i="67"/>
  <c r="AX20" i="67" s="1"/>
  <c r="AX39" i="64" s="1"/>
  <c r="BD38" i="82"/>
  <c r="BD39" i="52"/>
  <c r="BD23" i="82"/>
  <c r="BD24" i="82" s="1"/>
  <c r="BD38" i="52" s="1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91" i="48"/>
  <c r="AZ86" i="48"/>
  <c r="AZ92" i="48" s="1"/>
  <c r="AZ87" i="48"/>
  <c r="AZ93" i="48" s="1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45" i="51"/>
  <c r="H10" i="51" s="1"/>
  <c r="H11" i="51" s="1"/>
  <c r="AM91" i="48"/>
  <c r="AM87" i="48"/>
  <c r="AM93" i="48" s="1"/>
  <c r="AM86" i="48"/>
  <c r="AM92" i="48" s="1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J6" i="51"/>
  <c r="E7" i="51"/>
  <c r="G18" i="67"/>
  <c r="G20" i="67" s="1"/>
  <c r="G39" i="64" s="1"/>
  <c r="P12" i="52"/>
  <c r="G15" i="82"/>
  <c r="G29" i="52" s="1"/>
  <c r="G39" i="82"/>
  <c r="BF7" i="9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3" i="82"/>
  <c r="BA24" i="82" s="1"/>
  <c r="BA38" i="52" s="1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8" i="82"/>
  <c r="BM143" i="49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3" i="82"/>
  <c r="BC24" i="82" s="1"/>
  <c r="BC38" i="52" s="1"/>
  <c r="AF50" i="68"/>
  <c r="AF51" i="68"/>
  <c r="BD18" i="67"/>
  <c r="AY83" i="82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BE39" i="52"/>
  <c r="BE38" i="82"/>
  <c r="BE23" i="82"/>
  <c r="BE24" i="82" s="1"/>
  <c r="BE38" i="52" s="1"/>
  <c r="C67" i="50"/>
  <c r="C54" i="50"/>
  <c r="X18" i="67"/>
  <c r="X20" i="67" s="1"/>
  <c r="X39" i="64" s="1"/>
  <c r="BJ20" i="52"/>
  <c r="BK7" i="92"/>
  <c r="AY20" i="67"/>
  <c r="AY39" i="64" s="1"/>
  <c r="AZ18" i="67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3" i="82"/>
  <c r="BF24" i="82" s="1"/>
  <c r="BF38" i="52" s="1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AM11" i="52"/>
  <c r="AM90" i="48"/>
  <c r="H48" i="51"/>
  <c r="H14" i="51" s="1"/>
  <c r="H15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18" i="67"/>
  <c r="AS20" i="67" s="1"/>
  <c r="AS39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92" i="48" s="1"/>
  <c r="BH87" i="48"/>
  <c r="BH93" i="48" s="1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F24" i="34" l="1"/>
  <c r="AQ32" i="33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D79" i="63"/>
  <c r="C5" i="64"/>
  <c r="C120" i="116" s="1"/>
  <c r="C49" i="71"/>
  <c r="C55" i="71"/>
  <c r="G27" i="36"/>
  <c r="G26" i="36" s="1"/>
  <c r="J38" i="28"/>
  <c r="H21" i="34"/>
  <c r="H22" i="34" s="1"/>
  <c r="I57" i="63" s="1"/>
  <c r="I40" i="28"/>
  <c r="H203" i="59"/>
  <c r="G38" i="64" s="1"/>
  <c r="F15" i="36"/>
  <c r="F16" i="36" s="1"/>
  <c r="G20" i="34"/>
  <c r="H17" i="34"/>
  <c r="H19" i="34" s="1"/>
  <c r="H56" i="63"/>
  <c r="H58" i="63" s="1"/>
  <c r="G24" i="34"/>
  <c r="L69" i="33"/>
  <c r="M7" i="33"/>
  <c r="O8" i="33"/>
  <c r="P8" i="33" s="1"/>
  <c r="D104" i="59"/>
  <c r="C114" i="116" s="1"/>
  <c r="C113" i="116"/>
  <c r="K69" i="33"/>
  <c r="H17" i="51"/>
  <c r="AS72" i="68"/>
  <c r="AU175" i="6" s="1"/>
  <c r="AU176" i="6" s="1"/>
  <c r="AS73" i="68"/>
  <c r="AU184" i="6" s="1"/>
  <c r="AU185" i="6" s="1"/>
  <c r="G5" i="97"/>
  <c r="G5" i="91"/>
  <c r="AO7" i="92"/>
  <c r="AN20" i="52"/>
  <c r="AS71" i="68"/>
  <c r="AU166" i="6" s="1"/>
  <c r="AU167" i="6" s="1"/>
  <c r="AX13" i="52"/>
  <c r="AS79" i="68"/>
  <c r="AU469" i="6" s="1"/>
  <c r="AU470" i="6" s="1"/>
  <c r="AQ293" i="97" s="1"/>
  <c r="AS78" i="68"/>
  <c r="AU442" i="6" s="1"/>
  <c r="AQ265" i="97" s="1"/>
  <c r="AS74" i="68"/>
  <c r="AU193" i="6" s="1"/>
  <c r="AS80" i="68"/>
  <c r="AU496" i="6" s="1"/>
  <c r="AU530" i="6" s="1"/>
  <c r="AS75" i="68"/>
  <c r="AU305" i="6" s="1"/>
  <c r="H22" i="59"/>
  <c r="G32" i="116" s="1"/>
  <c r="AO127" i="59"/>
  <c r="H23" i="59" s="1"/>
  <c r="G33" i="116" s="1"/>
  <c r="AM12" i="52"/>
  <c r="H17" i="59"/>
  <c r="G27" i="116" s="1"/>
  <c r="AO122" i="59"/>
  <c r="AZ12" i="52"/>
  <c r="BC20" i="52"/>
  <c r="U11" i="33"/>
  <c r="AD24" i="82"/>
  <c r="AD38" i="52" s="1"/>
  <c r="AD15" i="82"/>
  <c r="AD29" i="52" s="1"/>
  <c r="AD42" i="52"/>
  <c r="AD39" i="82"/>
  <c r="I6" i="82"/>
  <c r="AM29" i="52"/>
  <c r="BH14" i="82"/>
  <c r="BH31" i="52" s="1"/>
  <c r="BL90" i="48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2" i="48" s="1"/>
  <c r="AY91" i="48"/>
  <c r="BK91" i="48" s="1"/>
  <c r="AY87" i="48"/>
  <c r="AY93" i="48" s="1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V117" i="91"/>
  <c r="AV118" i="91" s="1"/>
  <c r="AZ306" i="6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D14" i="67"/>
  <c r="C22" i="71"/>
  <c r="D19" i="92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K90" i="48" s="1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E18" i="67"/>
  <c r="BE20" i="67" s="1"/>
  <c r="BE39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38" i="82"/>
  <c r="BH23" i="82"/>
  <c r="BH24" i="82" s="1"/>
  <c r="BH38" i="52" s="1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I20" i="67"/>
  <c r="BI39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38" i="82"/>
  <c r="AZ23" i="82"/>
  <c r="AZ24" i="82" s="1"/>
  <c r="AZ38" i="52" s="1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BF32" i="33" l="1"/>
  <c r="BG32" i="33" s="1"/>
  <c r="BH32" i="33" s="1"/>
  <c r="BI32" i="33" s="1"/>
  <c r="BJ32" i="33" s="1"/>
  <c r="BK32" i="33" s="1"/>
  <c r="BL32" i="33" s="1"/>
  <c r="BM32" i="33" s="1"/>
  <c r="AU443" i="6"/>
  <c r="AQ266" i="97" s="1"/>
  <c r="AQ319" i="97"/>
  <c r="H27" i="36"/>
  <c r="H26" i="36" s="1"/>
  <c r="K38" i="28"/>
  <c r="I21" i="34"/>
  <c r="I22" i="34" s="1"/>
  <c r="I17" i="34"/>
  <c r="I19" i="34" s="1"/>
  <c r="H20" i="34"/>
  <c r="I56" i="63"/>
  <c r="H24" i="34"/>
  <c r="D36" i="63"/>
  <c r="C179" i="116" s="1"/>
  <c r="E78" i="63"/>
  <c r="M69" i="33"/>
  <c r="N7" i="33"/>
  <c r="J21" i="34"/>
  <c r="L38" i="28"/>
  <c r="I27" i="36"/>
  <c r="Q8" i="33"/>
  <c r="I58" i="63"/>
  <c r="J40" i="28"/>
  <c r="I203" i="59"/>
  <c r="H38" i="64" s="1"/>
  <c r="G15" i="36"/>
  <c r="G16" i="36" s="1"/>
  <c r="AQ292" i="97"/>
  <c r="AU209" i="6"/>
  <c r="J48" i="51"/>
  <c r="K48" i="51" s="1"/>
  <c r="H18" i="59"/>
  <c r="G28" i="116" s="1"/>
  <c r="AO129" i="59"/>
  <c r="V11" i="33"/>
  <c r="J6" i="82"/>
  <c r="F43" i="52" s="1"/>
  <c r="F38" i="52"/>
  <c r="H7" i="82"/>
  <c r="E44" i="52" s="1"/>
  <c r="F5" i="97"/>
  <c r="AB209" i="6"/>
  <c r="AB210" i="6" s="1"/>
  <c r="AZ209" i="6"/>
  <c r="AZ210" i="6" s="1"/>
  <c r="F7" i="82"/>
  <c r="D44" i="52" s="1"/>
  <c r="S372" i="6"/>
  <c r="O164" i="91" s="1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K12" i="52" s="1"/>
  <c r="BJ13" i="52"/>
  <c r="BK13" i="52" s="1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AD229" i="97"/>
  <c r="AH407" i="6"/>
  <c r="AD230" i="97" s="1"/>
  <c r="AF292" i="97"/>
  <c r="AJ470" i="6"/>
  <c r="AF293" i="97" s="1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530" i="6"/>
  <c r="J319" i="97"/>
  <c r="AZ19" i="92"/>
  <c r="AY22" i="71"/>
  <c r="AZ14" i="67"/>
  <c r="BL14" i="67" s="1"/>
  <c r="AD292" i="97"/>
  <c r="AH470" i="6"/>
  <c r="AD293" i="97" s="1"/>
  <c r="S219" i="6"/>
  <c r="S220" i="6"/>
  <c r="S223" i="6"/>
  <c r="AD228" i="6"/>
  <c r="S221" i="6"/>
  <c r="P150" i="59"/>
  <c r="S214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3" i="82"/>
  <c r="AY24" i="82" s="1"/>
  <c r="AY38" i="52" s="1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BM127" i="59" s="1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J22" i="34" l="1"/>
  <c r="I26" i="36"/>
  <c r="K40" i="28"/>
  <c r="H15" i="36"/>
  <c r="J203" i="59"/>
  <c r="R8" i="33"/>
  <c r="S8" i="33" s="1"/>
  <c r="T8" i="33" s="1"/>
  <c r="U8" i="33" s="1"/>
  <c r="I15" i="36"/>
  <c r="I16" i="36" s="1"/>
  <c r="L40" i="28"/>
  <c r="K203" i="59"/>
  <c r="J38" i="64" s="1"/>
  <c r="K57" i="63"/>
  <c r="N69" i="33"/>
  <c r="O7" i="33"/>
  <c r="J56" i="63"/>
  <c r="I20" i="34"/>
  <c r="J17" i="34"/>
  <c r="J19" i="34" s="1"/>
  <c r="J24" i="34" s="1"/>
  <c r="K21" i="34"/>
  <c r="K22" i="34" s="1"/>
  <c r="J27" i="36"/>
  <c r="J26" i="36" s="1"/>
  <c r="M38" i="28"/>
  <c r="I24" i="34"/>
  <c r="J57" i="63"/>
  <c r="AZ562" i="6"/>
  <c r="AU372" i="6"/>
  <c r="AQ164" i="91" s="1"/>
  <c r="AZ372" i="6"/>
  <c r="AV164" i="91" s="1"/>
  <c r="J22" i="59"/>
  <c r="K22" i="59" s="1"/>
  <c r="BM122" i="59"/>
  <c r="H25" i="59"/>
  <c r="G35" i="116" s="1"/>
  <c r="AM20" i="52"/>
  <c r="AN7" i="92"/>
  <c r="AB562" i="6"/>
  <c r="AB563" i="6" s="1"/>
  <c r="AB565" i="6" s="1"/>
  <c r="N209" i="6"/>
  <c r="N562" i="6" s="1"/>
  <c r="L209" i="6"/>
  <c r="L562" i="6" s="1"/>
  <c r="W11" i="33"/>
  <c r="AP209" i="6"/>
  <c r="AP562" i="6" s="1"/>
  <c r="S224" i="6"/>
  <c r="Z209" i="6"/>
  <c r="Z562" i="6" s="1"/>
  <c r="I209" i="6"/>
  <c r="I210" i="6" s="1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J164" i="91" s="1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BM129" i="59" s="1"/>
  <c r="I23" i="59"/>
  <c r="H33" i="116" s="1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Z219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BF228" i="6"/>
  <c r="AU223" i="6"/>
  <c r="AU220" i="6"/>
  <c r="AU214" i="6"/>
  <c r="AU221" i="6"/>
  <c r="AR150" i="59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I4" i="67" s="1"/>
  <c r="E25" i="59"/>
  <c r="C20" i="52"/>
  <c r="D7" i="92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P154" i="59"/>
  <c r="BH443" i="6"/>
  <c r="BD266" i="97" s="1"/>
  <c r="BD265" i="97"/>
  <c r="AI562" i="6"/>
  <c r="AI210" i="6"/>
  <c r="U407" i="6"/>
  <c r="Q230" i="97" s="1"/>
  <c r="Q229" i="97"/>
  <c r="P372" i="6"/>
  <c r="AY367" i="6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194" i="6"/>
  <c r="AM531" i="6"/>
  <c r="AI353" i="97"/>
  <c r="V8" i="33" l="1"/>
  <c r="W8" i="33" s="1"/>
  <c r="L210" i="6"/>
  <c r="L57" i="63"/>
  <c r="K17" i="34"/>
  <c r="K19" i="34" s="1"/>
  <c r="K56" i="63"/>
  <c r="K58" i="63" s="1"/>
  <c r="J20" i="34"/>
  <c r="I38" i="64"/>
  <c r="N210" i="6"/>
  <c r="J58" i="63"/>
  <c r="O69" i="33"/>
  <c r="P7" i="33"/>
  <c r="H16" i="36"/>
  <c r="P164" i="59"/>
  <c r="K27" i="36"/>
  <c r="K26" i="36" s="1"/>
  <c r="N38" i="28"/>
  <c r="L21" i="34"/>
  <c r="L22" i="34" s="1"/>
  <c r="M40" i="28"/>
  <c r="J15" i="36"/>
  <c r="J16" i="36" s="1"/>
  <c r="L203" i="59"/>
  <c r="K38" i="64" s="1"/>
  <c r="X8" i="33"/>
  <c r="Y8" i="33" s="1"/>
  <c r="BO372" i="6"/>
  <c r="BL372" i="6"/>
  <c r="BH164" i="91" s="1"/>
  <c r="BN372" i="6"/>
  <c r="BG372" i="6"/>
  <c r="AW154" i="59"/>
  <c r="AT372" i="6"/>
  <c r="AT380" i="6" s="1"/>
  <c r="AP168" i="91" s="1"/>
  <c r="AP38" i="92" s="1"/>
  <c r="AP47" i="92" s="1"/>
  <c r="BB372" i="6"/>
  <c r="AX164" i="91" s="1"/>
  <c r="BC372" i="6"/>
  <c r="AY164" i="91" s="1"/>
  <c r="AZ224" i="6"/>
  <c r="AY372" i="6"/>
  <c r="AY380" i="6" s="1"/>
  <c r="AU168" i="91" s="1"/>
  <c r="AU38" i="92" s="1"/>
  <c r="AU47" i="92" s="1"/>
  <c r="AV372" i="6"/>
  <c r="AU224" i="6"/>
  <c r="AR154" i="59"/>
  <c r="K15" i="51"/>
  <c r="Y154" i="59"/>
  <c r="BL210" i="6"/>
  <c r="X11" i="33"/>
  <c r="AG209" i="6"/>
  <c r="AG210" i="6" s="1"/>
  <c r="BK209" i="6"/>
  <c r="U209" i="6"/>
  <c r="U210" i="6" s="1"/>
  <c r="Q209" i="6"/>
  <c r="AM210" i="6"/>
  <c r="AJ150" i="59" s="1"/>
  <c r="AK209" i="6"/>
  <c r="AK562" i="6" s="1"/>
  <c r="BN210" i="6"/>
  <c r="BK150" i="59" s="1"/>
  <c r="X210" i="6"/>
  <c r="K164" i="91"/>
  <c r="K37" i="92" s="1"/>
  <c r="Z210" i="6"/>
  <c r="Z223" i="6" s="1"/>
  <c r="BF209" i="6"/>
  <c r="BF210" i="6" s="1"/>
  <c r="AO209" i="6"/>
  <c r="AO562" i="6" s="1"/>
  <c r="I372" i="6"/>
  <c r="E164" i="91" s="1"/>
  <c r="E37" i="92" s="1"/>
  <c r="BJ209" i="6"/>
  <c r="BJ562" i="6" s="1"/>
  <c r="AW209" i="6"/>
  <c r="AW210" i="6" s="1"/>
  <c r="X372" i="6"/>
  <c r="T164" i="91" s="1"/>
  <c r="BI209" i="6"/>
  <c r="BI210" i="6" s="1"/>
  <c r="AP372" i="6"/>
  <c r="AP380" i="6" s="1"/>
  <c r="AL168" i="91" s="1"/>
  <c r="AL38" i="92" s="1"/>
  <c r="AL47" i="92" s="1"/>
  <c r="AB224" i="6"/>
  <c r="J210" i="6"/>
  <c r="J562" i="6"/>
  <c r="BF371" i="6"/>
  <c r="BF362" i="6"/>
  <c r="BF368" i="6"/>
  <c r="BF367" i="6"/>
  <c r="BC152" i="59"/>
  <c r="BF369" i="6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62" i="6"/>
  <c r="BI371" i="6"/>
  <c r="BF152" i="59"/>
  <c r="BI369" i="6"/>
  <c r="AR184" i="6"/>
  <c r="AR185" i="6" s="1"/>
  <c r="I25" i="68"/>
  <c r="AH562" i="6"/>
  <c r="AH210" i="6"/>
  <c r="T194" i="6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H496" i="6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D25" i="63"/>
  <c r="C168" i="116" s="1"/>
  <c r="D74" i="63"/>
  <c r="D31" i="63" s="1"/>
  <c r="C174" i="116" s="1"/>
  <c r="AO20" i="67"/>
  <c r="AO39" i="64" s="1"/>
  <c r="G9" i="64" s="1"/>
  <c r="G8" i="67"/>
  <c r="G10" i="67" s="1"/>
  <c r="AX368" i="6"/>
  <c r="AX367" i="6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G353" i="97"/>
  <c r="BK531" i="6"/>
  <c r="AM230" i="6"/>
  <c r="AJ166" i="59"/>
  <c r="BA166" i="91"/>
  <c r="BE378" i="6"/>
  <c r="T166" i="91"/>
  <c r="X378" i="6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S37" i="92" s="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N76" i="68" s="1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J164" i="9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D35" i="116"/>
  <c r="J25" i="59"/>
  <c r="K25" i="59" s="1"/>
  <c r="C36" i="52"/>
  <c r="M3" i="82"/>
  <c r="D7" i="82"/>
  <c r="C44" i="52" s="1"/>
  <c r="AC551" i="6"/>
  <c r="Y372" i="97"/>
  <c r="P545" i="6"/>
  <c r="L363" i="97"/>
  <c r="BA229" i="97"/>
  <c r="BE407" i="6"/>
  <c r="BA230" i="97" s="1"/>
  <c r="G363" i="97"/>
  <c r="K545" i="6"/>
  <c r="AR164" i="91"/>
  <c r="AF305" i="6"/>
  <c r="H27" i="68"/>
  <c r="I23" i="68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H23" i="68"/>
  <c r="AD82" i="68"/>
  <c r="AF166" i="6"/>
  <c r="AF167" i="6" s="1"/>
  <c r="BM378" i="6"/>
  <c r="BI166" i="91"/>
  <c r="BA18" i="67"/>
  <c r="AZ20" i="67"/>
  <c r="AZ39" i="64" s="1"/>
  <c r="H7" i="67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U562" i="6"/>
  <c r="AF341" i="6"/>
  <c r="H28" i="68"/>
  <c r="AR470" i="6"/>
  <c r="AN293" i="97" s="1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P69" i="33" l="1"/>
  <c r="Q7" i="33"/>
  <c r="K20" i="34"/>
  <c r="L17" i="34"/>
  <c r="L19" i="34" s="1"/>
  <c r="L24" i="34" s="1"/>
  <c r="L56" i="63"/>
  <c r="L58" i="63" s="1"/>
  <c r="M57" i="63"/>
  <c r="O38" i="28"/>
  <c r="L27" i="36"/>
  <c r="L26" i="36" s="1"/>
  <c r="M21" i="34"/>
  <c r="M22" i="34" s="1"/>
  <c r="N57" i="63" s="1"/>
  <c r="M203" i="59"/>
  <c r="L38" i="64" s="1"/>
  <c r="N40" i="28"/>
  <c r="K15" i="36"/>
  <c r="K16" i="36" s="1"/>
  <c r="K24" i="34"/>
  <c r="BN380" i="6"/>
  <c r="BJ168" i="91" s="1"/>
  <c r="BJ38" i="92" s="1"/>
  <c r="BJ47" i="92" s="1"/>
  <c r="Z8" i="33"/>
  <c r="AA8" i="33" s="1"/>
  <c r="BK372" i="6"/>
  <c r="BF372" i="6"/>
  <c r="BI372" i="6"/>
  <c r="BL224" i="6"/>
  <c r="BH372" i="6"/>
  <c r="BK154" i="59"/>
  <c r="BJ372" i="6"/>
  <c r="BF164" i="91" s="1"/>
  <c r="BF37" i="92" s="1"/>
  <c r="BI154" i="59"/>
  <c r="AV224" i="6"/>
  <c r="E43" i="64"/>
  <c r="K566" i="6"/>
  <c r="K568" i="6" s="1"/>
  <c r="BF380" i="6"/>
  <c r="BB168" i="91" s="1"/>
  <c r="BB38" i="92" s="1"/>
  <c r="BB47" i="92" s="1"/>
  <c r="I29" i="68"/>
  <c r="I30" i="68" s="1"/>
  <c r="AS154" i="59"/>
  <c r="Z221" i="6"/>
  <c r="BN214" i="6"/>
  <c r="BN78" i="68"/>
  <c r="AX372" i="6"/>
  <c r="AX380" i="6" s="1"/>
  <c r="AT168" i="91" s="1"/>
  <c r="AT38" i="92" s="1"/>
  <c r="AT47" i="92" s="1"/>
  <c r="BN80" i="68"/>
  <c r="BN79" i="68"/>
  <c r="AW372" i="6"/>
  <c r="AS164" i="91" s="1"/>
  <c r="BN77" i="68"/>
  <c r="BA372" i="6"/>
  <c r="BA380" i="6" s="1"/>
  <c r="AW168" i="91" s="1"/>
  <c r="AW38" i="92" s="1"/>
  <c r="AW47" i="92" s="1"/>
  <c r="AU164" i="91"/>
  <c r="AU37" i="92" s="1"/>
  <c r="BA20" i="67"/>
  <c r="BA39" i="64" s="1"/>
  <c r="H9" i="64" s="1"/>
  <c r="H8" i="67"/>
  <c r="H10" i="67" s="1"/>
  <c r="AS372" i="6"/>
  <c r="AS380" i="6" s="1"/>
  <c r="AO168" i="91" s="1"/>
  <c r="AO38" i="92" s="1"/>
  <c r="AO47" i="92" s="1"/>
  <c r="BN219" i="6"/>
  <c r="BN220" i="6"/>
  <c r="BN221" i="6"/>
  <c r="AW562" i="6"/>
  <c r="AW563" i="6" s="1"/>
  <c r="AW565" i="6" s="1"/>
  <c r="BN223" i="6"/>
  <c r="AK228" i="6"/>
  <c r="Z220" i="6"/>
  <c r="BJ37" i="92"/>
  <c r="BF562" i="6"/>
  <c r="BF563" i="6" s="1"/>
  <c r="BF565" i="6" s="1"/>
  <c r="AL164" i="91"/>
  <c r="AL37" i="92" s="1"/>
  <c r="AG562" i="6"/>
  <c r="AB10" i="12" s="1"/>
  <c r="AB11" i="12" s="1"/>
  <c r="BK380" i="6"/>
  <c r="BG168" i="91" s="1"/>
  <c r="BG38" i="92" s="1"/>
  <c r="BG47" i="92" s="1"/>
  <c r="AJ154" i="59"/>
  <c r="Y11" i="33"/>
  <c r="AM220" i="6"/>
  <c r="AO210" i="6"/>
  <c r="AO214" i="6" s="1"/>
  <c r="AK210" i="6"/>
  <c r="AK214" i="6" s="1"/>
  <c r="AM223" i="6"/>
  <c r="AM221" i="6"/>
  <c r="X380" i="6"/>
  <c r="T168" i="91" s="1"/>
  <c r="T38" i="92" s="1"/>
  <c r="T47" i="92" s="1"/>
  <c r="W150" i="59"/>
  <c r="Z219" i="6"/>
  <c r="Z214" i="6"/>
  <c r="I380" i="6"/>
  <c r="E168" i="91" s="1"/>
  <c r="E38" i="92" s="1"/>
  <c r="E47" i="92" s="1"/>
  <c r="BI562" i="6"/>
  <c r="BD10" i="12" s="1"/>
  <c r="BD11" i="12" s="1"/>
  <c r="BJ210" i="6"/>
  <c r="BJ220" i="6" s="1"/>
  <c r="BC37" i="92"/>
  <c r="AL372" i="6"/>
  <c r="AH164" i="91" s="1"/>
  <c r="AH3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AB566" i="6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H214" i="6"/>
  <c r="BH223" i="6"/>
  <c r="BH219" i="6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68" i="6"/>
  <c r="BE369" i="6"/>
  <c r="BE371" i="6"/>
  <c r="BB152" i="59"/>
  <c r="BE362" i="6"/>
  <c r="AU166" i="59"/>
  <c r="AX230" i="6"/>
  <c r="N380" i="6"/>
  <c r="J168" i="91" s="1"/>
  <c r="J38" i="92" s="1"/>
  <c r="J47" i="92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C15" i="64"/>
  <c r="C130" i="116" s="1"/>
  <c r="C128" i="116"/>
  <c r="BC363" i="97"/>
  <c r="BG545" i="6"/>
  <c r="AE224" i="6"/>
  <c r="AB164" i="59" s="1"/>
  <c r="AO223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Z545" i="6"/>
  <c r="V368" i="97" s="1"/>
  <c r="V363" i="97"/>
  <c r="BI221" i="6"/>
  <c r="BI220" i="6"/>
  <c r="BF150" i="59"/>
  <c r="BF154" i="59" s="1"/>
  <c r="BI214" i="6"/>
  <c r="BI219" i="6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T150" i="59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I224" i="6"/>
  <c r="AB378" i="6"/>
  <c r="AB380" i="6" s="1"/>
  <c r="X168" i="91" s="1"/>
  <c r="X38" i="92" s="1"/>
  <c r="X47" i="92" s="1"/>
  <c r="X166" i="91"/>
  <c r="BJ363" i="97"/>
  <c r="BN545" i="6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AB8" i="33" l="1"/>
  <c r="L15" i="36"/>
  <c r="N203" i="59"/>
  <c r="M38" i="64" s="1"/>
  <c r="O40" i="28"/>
  <c r="M56" i="63"/>
  <c r="M58" i="63" s="1"/>
  <c r="L20" i="34"/>
  <c r="M17" i="34"/>
  <c r="M19" i="34" s="1"/>
  <c r="BJ380" i="6"/>
  <c r="BF168" i="91" s="1"/>
  <c r="BF38" i="92" s="1"/>
  <c r="BF47" i="92" s="1"/>
  <c r="AC8" i="33"/>
  <c r="Q69" i="33"/>
  <c r="R7" i="33"/>
  <c r="AW380" i="6"/>
  <c r="AS168" i="91" s="1"/>
  <c r="AS38" i="92" s="1"/>
  <c r="AS47" i="92" s="1"/>
  <c r="P38" i="28"/>
  <c r="N21" i="34"/>
  <c r="N22" i="34" s="1"/>
  <c r="O57" i="63" s="1"/>
  <c r="M27" i="36"/>
  <c r="M26" i="36" s="1"/>
  <c r="BM372" i="6"/>
  <c r="BI164" i="91" s="1"/>
  <c r="BI37" i="92" s="1"/>
  <c r="BE372" i="6"/>
  <c r="BO80" i="68"/>
  <c r="J29" i="68"/>
  <c r="J30" i="68" s="1"/>
  <c r="BE154" i="59"/>
  <c r="BH154" i="59"/>
  <c r="BG224" i="6"/>
  <c r="BG232" i="6" s="1"/>
  <c r="BI224" i="6"/>
  <c r="BO224" i="6"/>
  <c r="BL164" i="59" s="1"/>
  <c r="BN224" i="6"/>
  <c r="BK164" i="59" s="1"/>
  <c r="BF224" i="6"/>
  <c r="BF232" i="6" s="1"/>
  <c r="BH224" i="6"/>
  <c r="BK224" i="6"/>
  <c r="AG563" i="6"/>
  <c r="AG565" i="6" s="1"/>
  <c r="Z224" i="6"/>
  <c r="BA10" i="12"/>
  <c r="BA11" i="12" s="1"/>
  <c r="H9" i="67"/>
  <c r="BJ221" i="6"/>
  <c r="BJ219" i="6"/>
  <c r="AT224" i="6"/>
  <c r="AT566" i="6" s="1"/>
  <c r="AT154" i="59"/>
  <c r="AW224" i="6"/>
  <c r="BC224" i="6"/>
  <c r="BC566" i="6" s="1"/>
  <c r="BB224" i="6"/>
  <c r="BB566" i="6" s="1"/>
  <c r="AY224" i="6"/>
  <c r="AY232" i="6" s="1"/>
  <c r="AY570" i="6" s="1"/>
  <c r="AR10" i="12"/>
  <c r="AR11" i="12" s="1"/>
  <c r="N566" i="6"/>
  <c r="N568" i="6" s="1"/>
  <c r="AM224" i="6"/>
  <c r="AM232" i="6" s="1"/>
  <c r="AO219" i="6"/>
  <c r="AZ228" i="6"/>
  <c r="AW166" i="59" s="1"/>
  <c r="AW167" i="59" s="1"/>
  <c r="AW169" i="59" s="1"/>
  <c r="AO220" i="6"/>
  <c r="AO221" i="6"/>
  <c r="AK220" i="6"/>
  <c r="AV228" i="6"/>
  <c r="AS166" i="59" s="1"/>
  <c r="AL150" i="59"/>
  <c r="AL154" i="59" s="1"/>
  <c r="BJ214" i="6"/>
  <c r="AK221" i="6"/>
  <c r="AK223" i="6"/>
  <c r="AK219" i="6"/>
  <c r="AH150" i="59"/>
  <c r="AH154" i="59" s="1"/>
  <c r="Z11" i="33"/>
  <c r="AA11" i="33" s="1"/>
  <c r="AB11" i="33" s="1"/>
  <c r="BI563" i="6"/>
  <c r="BI565" i="6" s="1"/>
  <c r="M164" i="91"/>
  <c r="M37" i="92" s="1"/>
  <c r="AH553" i="6"/>
  <c r="AD376" i="97" s="1"/>
  <c r="BJ223" i="6"/>
  <c r="BG150" i="59"/>
  <c r="BG154" i="59" s="1"/>
  <c r="AL380" i="6"/>
  <c r="AH168" i="91" s="1"/>
  <c r="AH38" i="92" s="1"/>
  <c r="AH47" i="92" s="1"/>
  <c r="T167" i="59"/>
  <c r="T169" i="59" s="1"/>
  <c r="U164" i="59"/>
  <c r="L164" i="59"/>
  <c r="L167" i="59" s="1"/>
  <c r="L169" i="59" s="1"/>
  <c r="L205" i="59" s="1"/>
  <c r="L207" i="59" s="1"/>
  <c r="O232" i="6"/>
  <c r="O570" i="6" s="1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T372" i="6"/>
  <c r="AE373" i="6" s="1"/>
  <c r="C52" i="9" s="1"/>
  <c r="C53" i="9" s="1"/>
  <c r="I164" i="59"/>
  <c r="I167" i="59" s="1"/>
  <c r="I169" i="59" s="1"/>
  <c r="I205" i="59" s="1"/>
  <c r="G21" i="52" s="1"/>
  <c r="BE37" i="92"/>
  <c r="BK232" i="6"/>
  <c r="AL376" i="97"/>
  <c r="BE166" i="59"/>
  <c r="BH230" i="6"/>
  <c r="D69" i="64"/>
  <c r="C9" i="111"/>
  <c r="C45" i="71"/>
  <c r="C58" i="71" s="1"/>
  <c r="BD342" i="6"/>
  <c r="BD357" i="6"/>
  <c r="BD358" i="6" s="1"/>
  <c r="AZ145" i="91"/>
  <c r="BM230" i="6"/>
  <c r="BJ166" i="59"/>
  <c r="C50" i="71"/>
  <c r="C57" i="71"/>
  <c r="BB363" i="97"/>
  <c r="BF545" i="6"/>
  <c r="Y224" i="6"/>
  <c r="Y232" i="6" s="1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H358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AT374" i="97"/>
  <c r="D146" i="91"/>
  <c r="D160" i="91" s="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 s="1"/>
  <c r="AV10" i="12"/>
  <c r="AV11" i="12" s="1"/>
  <c r="AF230" i="6"/>
  <c r="AC166" i="59"/>
  <c r="BH368" i="97"/>
  <c r="BL566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H374" i="97"/>
  <c r="W553" i="6"/>
  <c r="S374" i="97"/>
  <c r="H531" i="6"/>
  <c r="D353" i="97"/>
  <c r="BP530" i="6"/>
  <c r="BH372" i="97"/>
  <c r="BL551" i="6"/>
  <c r="AS563" i="6"/>
  <c r="AS565" i="6" s="1"/>
  <c r="AN10" i="12"/>
  <c r="AN11" i="12" s="1"/>
  <c r="BE363" i="97"/>
  <c r="BI545" i="6"/>
  <c r="AG374" i="97"/>
  <c r="U166" i="59"/>
  <c r="X230" i="6"/>
  <c r="AG164" i="91"/>
  <c r="AG37" i="92" s="1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F363" i="97"/>
  <c r="E124" i="116"/>
  <c r="AH224" i="6"/>
  <c r="BG166" i="59"/>
  <c r="BJ230" i="6"/>
  <c r="F43" i="64"/>
  <c r="AQ374" i="97"/>
  <c r="AU553" i="6"/>
  <c r="AA224" i="6"/>
  <c r="X164" i="59" s="1"/>
  <c r="X167" i="59" s="1"/>
  <c r="X169" i="59" s="1"/>
  <c r="AP368" i="97"/>
  <c r="BA374" i="97"/>
  <c r="AI566" i="6"/>
  <c r="BA164" i="91"/>
  <c r="BA37" i="92" s="1"/>
  <c r="BE562" i="6"/>
  <c r="BE210" i="6"/>
  <c r="D124" i="116"/>
  <c r="AX567" i="6"/>
  <c r="AS221" i="6"/>
  <c r="AS214" i="6"/>
  <c r="AS219" i="6"/>
  <c r="AP150" i="59"/>
  <c r="AP154" i="59" s="1"/>
  <c r="BD228" i="6"/>
  <c r="AS220" i="6"/>
  <c r="AS223" i="6"/>
  <c r="AY368" i="97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AR166" i="59"/>
  <c r="AR167" i="59" s="1"/>
  <c r="AR169" i="59" s="1"/>
  <c r="AU230" i="6"/>
  <c r="AJ164" i="59"/>
  <c r="AJ167" i="59" s="1"/>
  <c r="AJ169" i="59" s="1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BM562" i="6"/>
  <c r="BM210" i="6"/>
  <c r="I368" i="97"/>
  <c r="M553" i="6"/>
  <c r="AJ224" i="6"/>
  <c r="AG164" i="59" s="1"/>
  <c r="AM553" i="6"/>
  <c r="U374" i="97"/>
  <c r="Y553" i="6"/>
  <c r="H124" i="116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U545" i="6"/>
  <c r="Q363" i="97"/>
  <c r="P374" i="97"/>
  <c r="T567" i="6"/>
  <c r="Y166" i="59"/>
  <c r="Y167" i="59" s="1"/>
  <c r="Y169" i="59" s="1"/>
  <c r="AB230" i="6"/>
  <c r="AX368" i="97"/>
  <c r="P232" i="6"/>
  <c r="P570" i="6" s="1"/>
  <c r="M164" i="59"/>
  <c r="M167" i="59" s="1"/>
  <c r="M169" i="59" s="1"/>
  <c r="M205" i="59" s="1"/>
  <c r="P566" i="6"/>
  <c r="P568" i="6" s="1"/>
  <c r="BK545" i="6"/>
  <c r="BG363" i="97"/>
  <c r="AU376" i="97"/>
  <c r="AS164" i="59"/>
  <c r="W164" i="59"/>
  <c r="W167" i="59" s="1"/>
  <c r="W169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L563" i="6"/>
  <c r="AL565" i="6" s="1"/>
  <c r="AG10" i="12"/>
  <c r="AG11" i="12" s="1"/>
  <c r="AC164" i="91"/>
  <c r="AC37" i="92" s="1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AS167" i="59" l="1"/>
  <c r="AS169" i="59" s="1"/>
  <c r="R69" i="33"/>
  <c r="S7" i="33"/>
  <c r="N27" i="36"/>
  <c r="N26" i="36" s="1"/>
  <c r="O21" i="34"/>
  <c r="Q38" i="28"/>
  <c r="Q70" i="33"/>
  <c r="L16" i="36"/>
  <c r="AQ164" i="59"/>
  <c r="AQ167" i="59" s="1"/>
  <c r="AQ169" i="59" s="1"/>
  <c r="BE164" i="59"/>
  <c r="BE167" i="59" s="1"/>
  <c r="BE169" i="59" s="1"/>
  <c r="P40" i="28"/>
  <c r="O203" i="59"/>
  <c r="N38" i="64" s="1"/>
  <c r="M15" i="36"/>
  <c r="M16" i="36" s="1"/>
  <c r="D37" i="35"/>
  <c r="M20" i="34"/>
  <c r="N56" i="63"/>
  <c r="N58" i="63" s="1"/>
  <c r="N17" i="34"/>
  <c r="N19" i="34" s="1"/>
  <c r="M24" i="34"/>
  <c r="AD8" i="33"/>
  <c r="AY167" i="59"/>
  <c r="AY169" i="59" s="1"/>
  <c r="AO224" i="6"/>
  <c r="BF164" i="59"/>
  <c r="BD164" i="59"/>
  <c r="BD167" i="59" s="1"/>
  <c r="BD169" i="59" s="1"/>
  <c r="BK167" i="59"/>
  <c r="BK169" i="59" s="1"/>
  <c r="BC164" i="59"/>
  <c r="BC167" i="59" s="1"/>
  <c r="BC169" i="59" s="1"/>
  <c r="BO566" i="6"/>
  <c r="BJ224" i="6"/>
  <c r="BG164" i="59" s="1"/>
  <c r="BG167" i="59" s="1"/>
  <c r="BG169" i="59" s="1"/>
  <c r="AT232" i="6"/>
  <c r="AR372" i="6"/>
  <c r="AR380" i="6" s="1"/>
  <c r="AN168" i="91" s="1"/>
  <c r="AN38" i="92" s="1"/>
  <c r="AN47" i="92" s="1"/>
  <c r="AZ164" i="59"/>
  <c r="AT164" i="59"/>
  <c r="BA224" i="6"/>
  <c r="AX164" i="59" s="1"/>
  <c r="AX167" i="59" s="1"/>
  <c r="AX169" i="59" s="1"/>
  <c r="AV164" i="59"/>
  <c r="AV167" i="59" s="1"/>
  <c r="AV169" i="59" s="1"/>
  <c r="AX224" i="6"/>
  <c r="AX232" i="6" s="1"/>
  <c r="AX570" i="6" s="1"/>
  <c r="BP357" i="6"/>
  <c r="AS224" i="6"/>
  <c r="AP164" i="59" s="1"/>
  <c r="AP167" i="59" s="1"/>
  <c r="AP169" i="59" s="1"/>
  <c r="AZ230" i="6"/>
  <c r="AV230" i="6"/>
  <c r="AV567" i="6" s="1"/>
  <c r="AV568" i="6" s="1"/>
  <c r="AK224" i="6"/>
  <c r="AK232" i="6" s="1"/>
  <c r="AC11" i="33"/>
  <c r="P164" i="91"/>
  <c r="P37" i="92" s="1"/>
  <c r="AG167" i="59"/>
  <c r="AG169" i="59" s="1"/>
  <c r="U167" i="59"/>
  <c r="U169" i="59" s="1"/>
  <c r="I207" i="59"/>
  <c r="H42" i="71" s="1"/>
  <c r="W568" i="6"/>
  <c r="H8" i="92"/>
  <c r="AI568" i="6"/>
  <c r="AG553" i="6"/>
  <c r="AC376" i="97" s="1"/>
  <c r="AA232" i="6"/>
  <c r="AA570" i="6" s="1"/>
  <c r="AA566" i="6"/>
  <c r="AA568" i="6" s="1"/>
  <c r="AP568" i="6"/>
  <c r="AP571" i="6" s="1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K7" i="71"/>
  <c r="P571" i="6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BJ567" i="6"/>
  <c r="BD210" i="6"/>
  <c r="BP210" i="6" s="1"/>
  <c r="BD562" i="6"/>
  <c r="BP562" i="6" s="1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V232" i="6"/>
  <c r="V570" i="6" s="1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 s="1"/>
  <c r="V169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W376" i="97"/>
  <c r="F376" i="97"/>
  <c r="BB368" i="97"/>
  <c r="BF566" i="6"/>
  <c r="BF568" i="6" s="1"/>
  <c r="BF553" i="6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BL159" i="91" s="1"/>
  <c r="E22" i="91"/>
  <c r="BB150" i="59"/>
  <c r="BB154" i="59" s="1"/>
  <c r="BE214" i="6"/>
  <c r="BE221" i="6"/>
  <c r="BE223" i="6"/>
  <c r="BE220" i="6"/>
  <c r="BE219" i="6"/>
  <c r="AL164" i="59"/>
  <c r="AL167" i="59" s="1"/>
  <c r="AL169" i="59" s="1"/>
  <c r="AT376" i="97"/>
  <c r="BJ553" i="6"/>
  <c r="AC224" i="6"/>
  <c r="AC566" i="6" s="1"/>
  <c r="AC568" i="6" s="1"/>
  <c r="H220" i="6"/>
  <c r="E150" i="59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62" i="6"/>
  <c r="BO363" i="6" s="1"/>
  <c r="F51" i="9" s="1"/>
  <c r="BD368" i="6"/>
  <c r="BO376" i="6"/>
  <c r="AN230" i="6"/>
  <c r="AK166" i="59"/>
  <c r="AK167" i="59" s="1"/>
  <c r="AK169" i="59" s="1"/>
  <c r="AY166" i="91"/>
  <c r="BC378" i="6"/>
  <c r="H563" i="6"/>
  <c r="C10" i="12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AX376" i="97"/>
  <c r="U232" i="6"/>
  <c r="U567" i="6"/>
  <c r="H21" i="52"/>
  <c r="I8" i="92"/>
  <c r="J207" i="59"/>
  <c r="D27" i="97"/>
  <c r="I27" i="97" s="1"/>
  <c r="BL353" i="97"/>
  <c r="AR374" i="97"/>
  <c r="AV553" i="6"/>
  <c r="AR545" i="6"/>
  <c r="AN363" i="97"/>
  <c r="AE379" i="6"/>
  <c r="C54" i="9" s="1"/>
  <c r="C55" i="9" s="1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BC536" i="6"/>
  <c r="E65" i="9" s="1"/>
  <c r="AN358" i="97"/>
  <c r="AZ10" i="12"/>
  <c r="AZ11" i="12" s="1"/>
  <c r="BE563" i="6"/>
  <c r="BE565" i="6" s="1"/>
  <c r="F7" i="71"/>
  <c r="K571" i="6"/>
  <c r="AR567" i="6"/>
  <c r="L8" i="92"/>
  <c r="K21" i="52"/>
  <c r="M207" i="59"/>
  <c r="AE551" i="6"/>
  <c r="AA372" i="97"/>
  <c r="E30" i="97" s="1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W570" i="6"/>
  <c r="S376" i="97"/>
  <c r="N570" i="6"/>
  <c r="J376" i="97"/>
  <c r="BB232" i="6"/>
  <c r="BB570" i="6" s="1"/>
  <c r="BB567" i="6"/>
  <c r="BB568" i="6" s="1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AB363" i="97"/>
  <c r="AF545" i="6"/>
  <c r="AF553" i="6" s="1"/>
  <c r="M368" i="97"/>
  <c r="Q553" i="6"/>
  <c r="Q566" i="6"/>
  <c r="Q568" i="6" s="1"/>
  <c r="AF563" i="6"/>
  <c r="AF565" i="6" s="1"/>
  <c r="AA10" i="12"/>
  <c r="AA11" i="12" s="1"/>
  <c r="AI376" i="97"/>
  <c r="AM570" i="6"/>
  <c r="Q368" i="97"/>
  <c r="U566" i="6"/>
  <c r="AM10" i="12"/>
  <c r="AM11" i="12" s="1"/>
  <c r="AR563" i="6"/>
  <c r="AR565" i="6" s="1"/>
  <c r="D354" i="97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AO368" i="97"/>
  <c r="AW376" i="97"/>
  <c r="AW368" i="97"/>
  <c r="BA566" i="6"/>
  <c r="BA568" i="6" s="1"/>
  <c r="Z376" i="97"/>
  <c r="P168" i="91"/>
  <c r="P38" i="92" s="1"/>
  <c r="P47" i="92" s="1"/>
  <c r="AE381" i="6"/>
  <c r="C56" i="9" s="1"/>
  <c r="Y368" i="97"/>
  <c r="AC553" i="6"/>
  <c r="AG232" i="6"/>
  <c r="AG567" i="6"/>
  <c r="AE164" i="59"/>
  <c r="AE167" i="59" s="1"/>
  <c r="AE169" i="59" s="1"/>
  <c r="AH566" i="6"/>
  <c r="AH568" i="6" s="1"/>
  <c r="AH164" i="59"/>
  <c r="AH167" i="59" s="1"/>
  <c r="AH169" i="59" s="1"/>
  <c r="AS374" i="97"/>
  <c r="AW553" i="6"/>
  <c r="AD164" i="59"/>
  <c r="AD167" i="59" s="1"/>
  <c r="AD169" i="59" s="1"/>
  <c r="AK553" i="6"/>
  <c r="AL553" i="6"/>
  <c r="AZ374" i="97"/>
  <c r="BL230" i="6"/>
  <c r="BI166" i="59"/>
  <c r="BI167" i="59" s="1"/>
  <c r="BI169" i="59" s="1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BG368" i="97"/>
  <c r="BK553" i="6"/>
  <c r="BK566" i="6"/>
  <c r="BK568" i="6" s="1"/>
  <c r="X570" i="6"/>
  <c r="T376" i="97"/>
  <c r="AF372" i="6"/>
  <c r="AJ566" i="6"/>
  <c r="AF376" i="97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O553" i="6"/>
  <c r="AG566" i="6"/>
  <c r="AS567" i="6"/>
  <c r="AJ374" i="97"/>
  <c r="AN553" i="6"/>
  <c r="BM220" i="6"/>
  <c r="BM223" i="6"/>
  <c r="BM214" i="6"/>
  <c r="BM219" i="6"/>
  <c r="BJ150" i="59"/>
  <c r="BJ154" i="59" s="1"/>
  <c r="BM221" i="6"/>
  <c r="L570" i="6"/>
  <c r="H376" i="97"/>
  <c r="BH164" i="59"/>
  <c r="BH167" i="59" s="1"/>
  <c r="BH169" i="59" s="1"/>
  <c r="BJ376" i="97"/>
  <c r="BI363" i="97"/>
  <c r="BM545" i="6"/>
  <c r="AL567" i="6"/>
  <c r="BG568" i="6"/>
  <c r="AQ378" i="6"/>
  <c r="AM166" i="91"/>
  <c r="AT368" i="97"/>
  <c r="AA164" i="59"/>
  <c r="AA167" i="59" s="1"/>
  <c r="AA169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D8" i="111"/>
  <c r="AE8" i="33" l="1"/>
  <c r="AF8" i="33" s="1"/>
  <c r="O205" i="59"/>
  <c r="Q40" i="28"/>
  <c r="D39" i="35" s="1"/>
  <c r="P203" i="59"/>
  <c r="O38" i="64" s="1"/>
  <c r="D8" i="64" s="1"/>
  <c r="D123" i="116" s="1"/>
  <c r="N15" i="36"/>
  <c r="N16" i="36" s="1"/>
  <c r="D9" i="34"/>
  <c r="O22" i="34"/>
  <c r="T7" i="33"/>
  <c r="S69" i="33"/>
  <c r="O27" i="36"/>
  <c r="O26" i="36" s="1"/>
  <c r="R38" i="28"/>
  <c r="P21" i="34"/>
  <c r="BF167" i="59"/>
  <c r="BF169" i="59" s="1"/>
  <c r="O56" i="63"/>
  <c r="O58" i="63" s="1"/>
  <c r="O17" i="34"/>
  <c r="O19" i="34" s="1"/>
  <c r="N20" i="34"/>
  <c r="N24" i="34"/>
  <c r="BJ232" i="6"/>
  <c r="AK566" i="6"/>
  <c r="AK568" i="6" s="1"/>
  <c r="BE224" i="6"/>
  <c r="AN164" i="91"/>
  <c r="BC373" i="6"/>
  <c r="E52" i="9" s="1"/>
  <c r="E53" i="9" s="1"/>
  <c r="BM224" i="6"/>
  <c r="BM232" i="6" s="1"/>
  <c r="BD372" i="6"/>
  <c r="BD380" i="6" s="1"/>
  <c r="AU164" i="59"/>
  <c r="AU167" i="59" s="1"/>
  <c r="AU169" i="59" s="1"/>
  <c r="BA232" i="6"/>
  <c r="BA570" i="6" s="1"/>
  <c r="BA571" i="6" s="1"/>
  <c r="AX566" i="6"/>
  <c r="AX568" i="6" s="1"/>
  <c r="AX571" i="6" s="1"/>
  <c r="AS232" i="6"/>
  <c r="AS570" i="6" s="1"/>
  <c r="AN7" i="71" s="1"/>
  <c r="BL354" i="97"/>
  <c r="AR224" i="6"/>
  <c r="AR232" i="6" s="1"/>
  <c r="AS566" i="6"/>
  <c r="AS568" i="6" s="1"/>
  <c r="AT167" i="59"/>
  <c r="AT169" i="59" s="1"/>
  <c r="BL160" i="91"/>
  <c r="E20" i="91"/>
  <c r="AD11" i="33"/>
  <c r="H9" i="92"/>
  <c r="G22" i="52"/>
  <c r="H35" i="64"/>
  <c r="I79" i="63" s="1"/>
  <c r="AG570" i="6"/>
  <c r="AB7" i="71" s="1"/>
  <c r="D9" i="9"/>
  <c r="U568" i="6"/>
  <c r="BB164" i="59"/>
  <c r="BB167" i="59" s="1"/>
  <c r="BB169" i="59" s="1"/>
  <c r="D69" i="9"/>
  <c r="E9" i="9"/>
  <c r="AL232" i="6"/>
  <c r="AL570" i="6" s="1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 s="1"/>
  <c r="S536" i="6"/>
  <c r="Q7" i="71"/>
  <c r="V571" i="6"/>
  <c r="X376" i="97"/>
  <c r="AB570" i="6"/>
  <c r="BK166" i="91"/>
  <c r="BO378" i="6"/>
  <c r="AS7" i="71"/>
  <c r="BE232" i="6"/>
  <c r="E48" i="59"/>
  <c r="BM152" i="59"/>
  <c r="BO536" i="6"/>
  <c r="F65" i="9" s="1"/>
  <c r="AZ358" i="97"/>
  <c r="L79" i="63"/>
  <c r="AI571" i="6"/>
  <c r="AD7" i="71"/>
  <c r="AV570" i="6"/>
  <c r="AR376" i="97"/>
  <c r="AM374" i="97"/>
  <c r="AQ553" i="6"/>
  <c r="AQ554" i="6" s="1"/>
  <c r="D70" i="9" s="1"/>
  <c r="E46" i="59"/>
  <c r="E154" i="59"/>
  <c r="AZ34" i="92"/>
  <c r="H19" i="91"/>
  <c r="H25" i="91" s="1"/>
  <c r="J571" i="6"/>
  <c r="E7" i="71"/>
  <c r="AN37" i="92"/>
  <c r="G20" i="9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AZ164" i="91"/>
  <c r="BO373" i="6"/>
  <c r="F52" i="9" s="1"/>
  <c r="F53" i="9" s="1"/>
  <c r="BE376" i="97"/>
  <c r="B49" i="9"/>
  <c r="BP359" i="6"/>
  <c r="BD563" i="6"/>
  <c r="BD565" i="6" s="1"/>
  <c r="AY10" i="12"/>
  <c r="AY11" i="12" s="1"/>
  <c r="AO568" i="6"/>
  <c r="BK372" i="97"/>
  <c r="H30" i="97" s="1"/>
  <c r="BO551" i="6"/>
  <c r="BO552" i="6" s="1"/>
  <c r="F68" i="9" s="1"/>
  <c r="H372" i="6"/>
  <c r="BD220" i="6"/>
  <c r="BD221" i="6"/>
  <c r="BD223" i="6"/>
  <c r="BD219" i="6"/>
  <c r="BA150" i="59"/>
  <c r="BM150" i="59" s="1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AW7" i="71"/>
  <c r="BB571" i="6"/>
  <c r="AE546" i="6"/>
  <c r="C66" i="9" s="1"/>
  <c r="C67" i="9" s="1"/>
  <c r="P368" i="97"/>
  <c r="E28" i="97" s="1"/>
  <c r="T553" i="6"/>
  <c r="BD376" i="97"/>
  <c r="BH570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BC552" i="6"/>
  <c r="E68" i="9" s="1"/>
  <c r="E69" i="9" s="1"/>
  <c r="AY37" i="92"/>
  <c r="G22" i="91"/>
  <c r="S230" i="6"/>
  <c r="P166" i="59"/>
  <c r="Z164" i="59"/>
  <c r="Z167" i="59" s="1"/>
  <c r="Z169" i="59" s="1"/>
  <c r="AC232" i="6"/>
  <c r="AC570" i="6" s="1"/>
  <c r="BI567" i="6"/>
  <c r="BI568" i="6" s="1"/>
  <c r="BI232" i="6"/>
  <c r="BI570" i="6" s="1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 s="1"/>
  <c r="BL232" i="6"/>
  <c r="BL570" i="6" s="1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H7" i="71"/>
  <c r="AM571" i="6"/>
  <c r="BC380" i="6"/>
  <c r="AY168" i="91" s="1"/>
  <c r="AY38" i="92" s="1"/>
  <c r="AY47" i="92" s="1"/>
  <c r="BC379" i="6"/>
  <c r="E54" i="9" s="1"/>
  <c r="E55" i="9" s="1"/>
  <c r="AS376" i="97"/>
  <c r="AQ546" i="6"/>
  <c r="D66" i="9" s="1"/>
  <c r="D67" i="9" s="1"/>
  <c r="AB368" i="97"/>
  <c r="F28" i="97" s="1"/>
  <c r="AR553" i="6"/>
  <c r="S215" i="6"/>
  <c r="BF376" i="97"/>
  <c r="BJ570" i="6"/>
  <c r="AL566" i="6"/>
  <c r="AL568" i="6" s="1"/>
  <c r="O166" i="91"/>
  <c r="S378" i="6"/>
  <c r="BA368" i="97"/>
  <c r="BE553" i="6"/>
  <c r="BE566" i="6"/>
  <c r="BE568" i="6" s="1"/>
  <c r="AB164" i="91"/>
  <c r="AQ373" i="6"/>
  <c r="D52" i="9" s="1"/>
  <c r="D53" i="9" s="1"/>
  <c r="AF380" i="6"/>
  <c r="BM153" i="59"/>
  <c r="E49" i="59"/>
  <c r="C11" i="12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BB7" i="71"/>
  <c r="BG571" i="6"/>
  <c r="AJ568" i="6"/>
  <c r="AJ571" i="6" s="1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H224" i="6"/>
  <c r="E35" i="64"/>
  <c r="E42" i="71"/>
  <c r="E9" i="92"/>
  <c r="D22" i="52"/>
  <c r="AZ363" i="97"/>
  <c r="BD545" i="6"/>
  <c r="K49" i="71"/>
  <c r="K55" i="71"/>
  <c r="AG8" i="33" l="1"/>
  <c r="AH8" i="33" s="1"/>
  <c r="AI8" i="33" s="1"/>
  <c r="P22" i="34"/>
  <c r="Q57" i="63" s="1"/>
  <c r="BJ164" i="59"/>
  <c r="BJ167" i="59" s="1"/>
  <c r="BJ169" i="59" s="1"/>
  <c r="E99" i="59"/>
  <c r="D109" i="116" s="1"/>
  <c r="O24" i="34"/>
  <c r="P57" i="63"/>
  <c r="E14" i="63" s="1"/>
  <c r="D157" i="116" s="1"/>
  <c r="D47" i="31"/>
  <c r="D10" i="34"/>
  <c r="R40" i="28"/>
  <c r="O15" i="36"/>
  <c r="O16" i="36" s="1"/>
  <c r="Q203" i="59"/>
  <c r="P38" i="64" s="1"/>
  <c r="P56" i="63"/>
  <c r="O20" i="34"/>
  <c r="P17" i="34"/>
  <c r="P27" i="36"/>
  <c r="P26" i="36" s="1"/>
  <c r="S38" i="28"/>
  <c r="Q21" i="34"/>
  <c r="U7" i="33"/>
  <c r="T69" i="33"/>
  <c r="N8" i="92"/>
  <c r="O207" i="59"/>
  <c r="M21" i="52"/>
  <c r="N17" i="36"/>
  <c r="BP214" i="6"/>
  <c r="BD224" i="6"/>
  <c r="BD232" i="6" s="1"/>
  <c r="AV7" i="71"/>
  <c r="AS571" i="6"/>
  <c r="AO164" i="59"/>
  <c r="BC225" i="6"/>
  <c r="E24" i="9" s="1"/>
  <c r="E25" i="9" s="1"/>
  <c r="AR566" i="6"/>
  <c r="AR568" i="6" s="1"/>
  <c r="AZ167" i="59"/>
  <c r="AZ169" i="59" s="1"/>
  <c r="BP563" i="6"/>
  <c r="BL358" i="97"/>
  <c r="BO380" i="6"/>
  <c r="BK168" i="91" s="1"/>
  <c r="BK38" i="92" s="1"/>
  <c r="BK47" i="92" s="1"/>
  <c r="BO379" i="6"/>
  <c r="F54" i="9" s="1"/>
  <c r="F55" i="9" s="1"/>
  <c r="BC381" i="6"/>
  <c r="E56" i="9" s="1"/>
  <c r="I19" i="91"/>
  <c r="BP565" i="6"/>
  <c r="BP211" i="6"/>
  <c r="BK37" i="92"/>
  <c r="H22" i="91"/>
  <c r="F69" i="9"/>
  <c r="BK10" i="12"/>
  <c r="BK11" i="12" s="1"/>
  <c r="AG571" i="6"/>
  <c r="AE11" i="33"/>
  <c r="H45" i="64"/>
  <c r="H67" i="64" s="1"/>
  <c r="F9" i="9"/>
  <c r="AC571" i="6"/>
  <c r="X7" i="71"/>
  <c r="BG7" i="71"/>
  <c r="BL571" i="6"/>
  <c r="BD7" i="71"/>
  <c r="BI571" i="6"/>
  <c r="AN571" i="6"/>
  <c r="AI7" i="71"/>
  <c r="BL166" i="59"/>
  <c r="BO230" i="6"/>
  <c r="BO231" i="6" s="1"/>
  <c r="F26" i="9" s="1"/>
  <c r="P7" i="71"/>
  <c r="U571" i="6"/>
  <c r="AB37" i="92"/>
  <c r="F20" i="91"/>
  <c r="AQ7" i="71"/>
  <c r="AV571" i="6"/>
  <c r="E49" i="71"/>
  <c r="E55" i="71"/>
  <c r="AQ225" i="6"/>
  <c r="D24" i="9" s="1"/>
  <c r="AC164" i="59"/>
  <c r="AF232" i="6"/>
  <c r="J49" i="59"/>
  <c r="K49" i="59" s="1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 s="1"/>
  <c r="AQ232" i="6"/>
  <c r="AQ570" i="6" s="1"/>
  <c r="AQ231" i="6"/>
  <c r="D26" i="9" s="1"/>
  <c r="AB167" i="59"/>
  <c r="AB169" i="59" s="1"/>
  <c r="F62" i="59"/>
  <c r="E72" i="116" s="1"/>
  <c r="M79" i="63"/>
  <c r="AN167" i="59"/>
  <c r="AN169" i="59" s="1"/>
  <c r="B7" i="9"/>
  <c r="AM376" i="97"/>
  <c r="F32" i="97" s="1"/>
  <c r="F41" i="97" s="1"/>
  <c r="I45" i="64"/>
  <c r="J79" i="63"/>
  <c r="AO571" i="6"/>
  <c r="AJ7" i="71"/>
  <c r="BK374" i="97"/>
  <c r="BO553" i="6"/>
  <c r="BP215" i="6"/>
  <c r="B23" i="9"/>
  <c r="J16" i="67"/>
  <c r="J19" i="67" s="1"/>
  <c r="J51" i="63"/>
  <c r="BA154" i="59"/>
  <c r="I50" i="59" s="1"/>
  <c r="H60" i="116" s="1"/>
  <c r="I46" i="59"/>
  <c r="H56" i="116" s="1"/>
  <c r="AF566" i="6"/>
  <c r="AF568" i="6" s="1"/>
  <c r="E10" i="9"/>
  <c r="E11" i="9" s="1"/>
  <c r="BC7" i="71"/>
  <c r="BH571" i="6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S567" i="6"/>
  <c r="S232" i="6"/>
  <c r="S231" i="6"/>
  <c r="D368" i="97"/>
  <c r="BP545" i="6"/>
  <c r="BM368" i="97" s="1"/>
  <c r="H553" i="6"/>
  <c r="S546" i="6"/>
  <c r="H20" i="91"/>
  <c r="AZ37" i="92"/>
  <c r="AY376" i="97"/>
  <c r="E50" i="59"/>
  <c r="B65" i="9"/>
  <c r="BP536" i="6"/>
  <c r="AG7" i="71"/>
  <c r="AL571" i="6"/>
  <c r="AB168" i="91"/>
  <c r="AB38" i="92" s="1"/>
  <c r="AB47" i="92" s="1"/>
  <c r="AQ381" i="6"/>
  <c r="D56" i="9" s="1"/>
  <c r="AE232" i="6"/>
  <c r="AE570" i="6" s="1"/>
  <c r="AE567" i="6"/>
  <c r="AE568" i="6" s="1"/>
  <c r="AE231" i="6"/>
  <c r="C26" i="9" s="1"/>
  <c r="AB571" i="6"/>
  <c r="W7" i="71"/>
  <c r="AK571" i="6"/>
  <c r="AF7" i="71"/>
  <c r="AN376" i="97"/>
  <c r="AR570" i="6"/>
  <c r="BC554" i="6"/>
  <c r="E70" i="9" s="1"/>
  <c r="BO225" i="6"/>
  <c r="F24" i="9" s="1"/>
  <c r="BA164" i="59"/>
  <c r="E45" i="64"/>
  <c r="F79" i="63"/>
  <c r="Q164" i="59"/>
  <c r="AE225" i="6"/>
  <c r="C24" i="9" s="1"/>
  <c r="T232" i="6"/>
  <c r="T570" i="6" s="1"/>
  <c r="H60" i="59"/>
  <c r="G70" i="116" s="1"/>
  <c r="AO167" i="59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 s="1"/>
  <c r="BO546" i="6"/>
  <c r="F66" i="9" s="1"/>
  <c r="F67" i="9" s="1"/>
  <c r="AZ368" i="97"/>
  <c r="H28" i="97" s="1"/>
  <c r="BD553" i="6"/>
  <c r="BC567" i="6"/>
  <c r="BC568" i="6" s="1"/>
  <c r="BC232" i="6"/>
  <c r="BC570" i="6" s="1"/>
  <c r="BC231" i="6"/>
  <c r="E26" i="9" s="1"/>
  <c r="AZ168" i="91"/>
  <c r="AZ38" i="92" s="1"/>
  <c r="AZ47" i="92" s="1"/>
  <c r="BP363" i="6"/>
  <c r="B51" i="9"/>
  <c r="K79" i="63"/>
  <c r="D30" i="97"/>
  <c r="I30" i="97" s="1"/>
  <c r="BL372" i="97"/>
  <c r="BA376" i="97"/>
  <c r="BE570" i="6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P167" i="59"/>
  <c r="P169" i="59" s="1"/>
  <c r="P205" i="59" s="1"/>
  <c r="D164" i="91"/>
  <c r="H566" i="6"/>
  <c r="S373" i="6"/>
  <c r="H380" i="6"/>
  <c r="BP372" i="6"/>
  <c r="L48" i="50"/>
  <c r="K58" i="52"/>
  <c r="L52" i="63"/>
  <c r="L31" i="50"/>
  <c r="L49" i="52" s="1"/>
  <c r="K52" i="52"/>
  <c r="BF7" i="71"/>
  <c r="BK571" i="6"/>
  <c r="P376" i="97"/>
  <c r="AE554" i="6"/>
  <c r="C70" i="9" s="1"/>
  <c r="D56" i="116"/>
  <c r="J55" i="71"/>
  <c r="J49" i="71"/>
  <c r="G67" i="64"/>
  <c r="G55" i="64"/>
  <c r="Q22" i="34" l="1"/>
  <c r="R57" i="63" s="1"/>
  <c r="P15" i="36"/>
  <c r="P16" i="36" s="1"/>
  <c r="R203" i="59"/>
  <c r="S40" i="28"/>
  <c r="D48" i="31"/>
  <c r="D12" i="34"/>
  <c r="D50" i="31" s="1"/>
  <c r="BD566" i="6"/>
  <c r="BD568" i="6" s="1"/>
  <c r="M22" i="52"/>
  <c r="N42" i="71"/>
  <c r="N35" i="64"/>
  <c r="O79" i="63" s="1"/>
  <c r="N9" i="92"/>
  <c r="P19" i="34"/>
  <c r="E5" i="34"/>
  <c r="BP224" i="6"/>
  <c r="R21" i="34"/>
  <c r="R22" i="34" s="1"/>
  <c r="S57" i="63" s="1"/>
  <c r="Q27" i="36"/>
  <c r="Q26" i="36" s="1"/>
  <c r="T38" i="28"/>
  <c r="E13" i="63"/>
  <c r="D156" i="116" s="1"/>
  <c r="P58" i="63"/>
  <c r="E15" i="63" s="1"/>
  <c r="D158" i="116" s="1"/>
  <c r="V7" i="33"/>
  <c r="U69" i="33"/>
  <c r="J46" i="59"/>
  <c r="K46" i="59" s="1"/>
  <c r="BC569" i="6"/>
  <c r="BO381" i="6"/>
  <c r="F56" i="9" s="1"/>
  <c r="I62" i="59"/>
  <c r="H72" i="116" s="1"/>
  <c r="BL167" i="59"/>
  <c r="BL169" i="59" s="1"/>
  <c r="BM154" i="59"/>
  <c r="G32" i="97"/>
  <c r="G41" i="97" s="1"/>
  <c r="F12" i="9"/>
  <c r="F13" i="9" s="1"/>
  <c r="BM166" i="59"/>
  <c r="BP230" i="6"/>
  <c r="F27" i="9"/>
  <c r="BC233" i="6"/>
  <c r="E28" i="9" s="1"/>
  <c r="E14" i="9" s="1"/>
  <c r="AF11" i="33"/>
  <c r="AJ8" i="33"/>
  <c r="AQ569" i="6"/>
  <c r="E32" i="97"/>
  <c r="E41" i="97" s="1"/>
  <c r="AE233" i="6"/>
  <c r="C28" i="9" s="1"/>
  <c r="C14" i="9" s="1"/>
  <c r="AQ233" i="6"/>
  <c r="D28" i="9" s="1"/>
  <c r="D14" i="9" s="1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 s="1"/>
  <c r="K51" i="63"/>
  <c r="AQ571" i="6"/>
  <c r="AL7" i="71"/>
  <c r="N79" i="63"/>
  <c r="G44" i="71"/>
  <c r="G6" i="111"/>
  <c r="G15" i="111" s="1"/>
  <c r="D168" i="91"/>
  <c r="D38" i="92" s="1"/>
  <c r="D47" i="92" s="1"/>
  <c r="S381" i="6"/>
  <c r="BP380" i="6"/>
  <c r="B24" i="9"/>
  <c r="BP225" i="6"/>
  <c r="AO169" i="59"/>
  <c r="H63" i="59"/>
  <c r="G73" i="116" s="1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 s="1"/>
  <c r="J43" i="64"/>
  <c r="J45" i="64" s="1"/>
  <c r="F55" i="71"/>
  <c r="F49" i="71"/>
  <c r="B66" i="9"/>
  <c r="B67" i="9" s="1"/>
  <c r="BP546" i="6"/>
  <c r="O8" i="92"/>
  <c r="N21" i="52"/>
  <c r="P207" i="59"/>
  <c r="G79" i="63"/>
  <c r="F45" i="64"/>
  <c r="F10" i="9"/>
  <c r="F11" i="9" s="1"/>
  <c r="F25" i="9"/>
  <c r="C27" i="9"/>
  <c r="C12" i="9"/>
  <c r="C13" i="9" s="1"/>
  <c r="BP553" i="6"/>
  <c r="BM376" i="97" s="1"/>
  <c r="J32" i="97" s="1"/>
  <c r="J41" i="97" s="1"/>
  <c r="D376" i="97"/>
  <c r="H570" i="6"/>
  <c r="S554" i="6"/>
  <c r="I55" i="64"/>
  <c r="I67" i="64"/>
  <c r="D12" i="9"/>
  <c r="D13" i="9" s="1"/>
  <c r="D27" i="9"/>
  <c r="B52" i="9"/>
  <c r="B53" i="9" s="1"/>
  <c r="BP373" i="6"/>
  <c r="S233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D25" i="9"/>
  <c r="D10" i="9"/>
  <c r="D11" i="9" s="1"/>
  <c r="BO232" i="6"/>
  <c r="BO570" i="6" s="1"/>
  <c r="BO567" i="6"/>
  <c r="BO568" i="6" s="1"/>
  <c r="B54" i="9"/>
  <c r="B55" i="9" s="1"/>
  <c r="BP379" i="6"/>
  <c r="BM571" i="6"/>
  <c r="BH7" i="71"/>
  <c r="D60" i="116"/>
  <c r="J50" i="59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9" i="9"/>
  <c r="S570" i="6"/>
  <c r="O376" i="97"/>
  <c r="BD570" i="6"/>
  <c r="AZ376" i="97"/>
  <c r="BO554" i="6"/>
  <c r="F70" i="9" s="1"/>
  <c r="C10" i="9"/>
  <c r="C11" i="9" s="1"/>
  <c r="C25" i="9"/>
  <c r="D72" i="116"/>
  <c r="J62" i="59"/>
  <c r="BP552" i="6"/>
  <c r="B68" i="9"/>
  <c r="B69" i="9" s="1"/>
  <c r="E12" i="9"/>
  <c r="E13" i="9" s="1"/>
  <c r="E27" i="9"/>
  <c r="AE569" i="6"/>
  <c r="Q167" i="59"/>
  <c r="F60" i="59"/>
  <c r="E70" i="116" s="1"/>
  <c r="AR571" i="6"/>
  <c r="AM7" i="71"/>
  <c r="BL368" i="97"/>
  <c r="J28" i="97" s="1"/>
  <c r="D28" i="97"/>
  <c r="I28" i="97" s="1"/>
  <c r="H32" i="97" l="1"/>
  <c r="H41" i="97" s="1"/>
  <c r="K50" i="59"/>
  <c r="BO569" i="6"/>
  <c r="U38" i="28"/>
  <c r="S21" i="34"/>
  <c r="S22" i="34" s="1"/>
  <c r="T57" i="63" s="1"/>
  <c r="R27" i="36"/>
  <c r="R26" i="36" s="1"/>
  <c r="E43" i="31"/>
  <c r="E7" i="34"/>
  <c r="W7" i="33"/>
  <c r="V69" i="33"/>
  <c r="Q56" i="63"/>
  <c r="Q58" i="63" s="1"/>
  <c r="P24" i="34"/>
  <c r="Q17" i="34"/>
  <c r="Q19" i="34" s="1"/>
  <c r="P20" i="34"/>
  <c r="Q38" i="64"/>
  <c r="R205" i="59"/>
  <c r="BP566" i="6"/>
  <c r="T40" i="28"/>
  <c r="Q15" i="36"/>
  <c r="Q16" i="36" s="1"/>
  <c r="S203" i="59"/>
  <c r="N49" i="71"/>
  <c r="N55" i="71"/>
  <c r="BP232" i="6"/>
  <c r="BO233" i="6"/>
  <c r="F28" i="9" s="1"/>
  <c r="H14" i="9" s="1"/>
  <c r="K62" i="59"/>
  <c r="BP567" i="6"/>
  <c r="AG11" i="33"/>
  <c r="AK8" i="33"/>
  <c r="M65" i="50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A169" i="59"/>
  <c r="I63" i="59"/>
  <c r="H73" i="116" s="1"/>
  <c r="S569" i="6"/>
  <c r="BP568" i="6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Q169" i="59"/>
  <c r="F63" i="59"/>
  <c r="E73" i="116" s="1"/>
  <c r="D32" i="97"/>
  <c r="BL376" i="97"/>
  <c r="BP381" i="6"/>
  <c r="B56" i="9"/>
  <c r="N7" i="71"/>
  <c r="S571" i="6"/>
  <c r="B25" i="9"/>
  <c r="B10" i="9"/>
  <c r="B11" i="9" s="1"/>
  <c r="I44" i="71"/>
  <c r="I6" i="111"/>
  <c r="J67" i="64"/>
  <c r="J55" i="64"/>
  <c r="BP554" i="6"/>
  <c r="B70" i="9"/>
  <c r="AC169" i="59"/>
  <c r="G63" i="59"/>
  <c r="F73" i="116" s="1"/>
  <c r="C7" i="71"/>
  <c r="H571" i="6"/>
  <c r="AY7" i="71"/>
  <c r="BD571" i="6"/>
  <c r="M58" i="52"/>
  <c r="N52" i="63"/>
  <c r="M52" i="52"/>
  <c r="N48" i="50"/>
  <c r="N31" i="50"/>
  <c r="N49" i="52" s="1"/>
  <c r="B28" i="9"/>
  <c r="BP233" i="6"/>
  <c r="H65" i="59"/>
  <c r="G75" i="116" s="1"/>
  <c r="E63" i="59"/>
  <c r="E169" i="59"/>
  <c r="BM167" i="59"/>
  <c r="BP569" i="6" l="1"/>
  <c r="R17" i="34"/>
  <c r="R19" i="34" s="1"/>
  <c r="Q20" i="34"/>
  <c r="Q24" i="34"/>
  <c r="R56" i="63"/>
  <c r="R58" i="63" s="1"/>
  <c r="R38" i="64"/>
  <c r="S205" i="59"/>
  <c r="T21" i="34"/>
  <c r="T22" i="34" s="1"/>
  <c r="U57" i="63" s="1"/>
  <c r="V38" i="28"/>
  <c r="S27" i="36"/>
  <c r="S26" i="36" s="1"/>
  <c r="U40" i="28"/>
  <c r="R15" i="36"/>
  <c r="R16" i="36" s="1"/>
  <c r="T203" i="59"/>
  <c r="X7" i="33"/>
  <c r="W69" i="33"/>
  <c r="Q8" i="92"/>
  <c r="P21" i="52"/>
  <c r="R207" i="59"/>
  <c r="F5" i="34"/>
  <c r="E8" i="34"/>
  <c r="E46" i="31" s="1"/>
  <c r="E45" i="31"/>
  <c r="F14" i="9"/>
  <c r="AH11" i="33"/>
  <c r="AL8" i="33"/>
  <c r="I65" i="59"/>
  <c r="H75" i="116" s="1"/>
  <c r="F44" i="71"/>
  <c r="F6" i="111"/>
  <c r="F15" i="111" s="1"/>
  <c r="E57" i="71"/>
  <c r="E50" i="71"/>
  <c r="P79" i="63"/>
  <c r="E36" i="63" s="1"/>
  <c r="D179" i="116" s="1"/>
  <c r="BM169" i="59"/>
  <c r="E205" i="59"/>
  <c r="E65" i="59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14" i="9"/>
  <c r="I57" i="71"/>
  <c r="I50" i="71"/>
  <c r="L67" i="64"/>
  <c r="L55" i="64"/>
  <c r="G65" i="59"/>
  <c r="F75" i="116" s="1"/>
  <c r="O49" i="71"/>
  <c r="O55" i="71"/>
  <c r="D73" i="116"/>
  <c r="J63" i="59"/>
  <c r="K63" i="59" s="1"/>
  <c r="I15" i="11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G14" i="9" l="1"/>
  <c r="Y7" i="33"/>
  <c r="X69" i="33"/>
  <c r="W38" i="28"/>
  <c r="T27" i="36"/>
  <c r="T26" i="36" s="1"/>
  <c r="U21" i="34"/>
  <c r="U22" i="34" s="1"/>
  <c r="V57" i="63" s="1"/>
  <c r="Q35" i="64"/>
  <c r="R79" i="63" s="1"/>
  <c r="Q9" i="92"/>
  <c r="Q42" i="71"/>
  <c r="P22" i="52"/>
  <c r="Q21" i="52"/>
  <c r="R8" i="92"/>
  <c r="S207" i="59"/>
  <c r="F43" i="31"/>
  <c r="F7" i="34"/>
  <c r="S38" i="64"/>
  <c r="T205" i="59"/>
  <c r="S15" i="36"/>
  <c r="V40" i="28"/>
  <c r="U203" i="59"/>
  <c r="R24" i="34"/>
  <c r="S56" i="63"/>
  <c r="S58" i="63" s="1"/>
  <c r="R20" i="34"/>
  <c r="S17" i="34"/>
  <c r="S19" i="34" s="1"/>
  <c r="AI11" i="33"/>
  <c r="AM8" i="33"/>
  <c r="P52" i="63"/>
  <c r="E9" i="63" s="1"/>
  <c r="D152" i="116" s="1"/>
  <c r="P48" i="50"/>
  <c r="P31" i="50"/>
  <c r="P49" i="52" s="1"/>
  <c r="O52" i="52"/>
  <c r="O58" i="52"/>
  <c r="N16" i="67"/>
  <c r="N19" i="67" s="1"/>
  <c r="N51" i="63"/>
  <c r="C21" i="52"/>
  <c r="E101" i="59"/>
  <c r="D8" i="92"/>
  <c r="E207" i="59"/>
  <c r="J50" i="71"/>
  <c r="J57" i="71"/>
  <c r="K57" i="71"/>
  <c r="K50" i="71"/>
  <c r="O21" i="52"/>
  <c r="P8" i="92"/>
  <c r="Q207" i="59"/>
  <c r="D75" i="116"/>
  <c r="J65" i="59"/>
  <c r="K65" i="59" s="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F57" i="71"/>
  <c r="F50" i="71"/>
  <c r="G5" i="34" l="1"/>
  <c r="F8" i="34"/>
  <c r="F46" i="31" s="1"/>
  <c r="F45" i="31"/>
  <c r="T38" i="64"/>
  <c r="U205" i="59"/>
  <c r="R42" i="71"/>
  <c r="R35" i="64"/>
  <c r="S79" i="63" s="1"/>
  <c r="Q22" i="52"/>
  <c r="R9" i="92"/>
  <c r="R21" i="52"/>
  <c r="S8" i="92"/>
  <c r="T207" i="59"/>
  <c r="S16" i="36"/>
  <c r="W40" i="28"/>
  <c r="V203" i="59"/>
  <c r="T15" i="36"/>
  <c r="T16" i="36" s="1"/>
  <c r="T17" i="34"/>
  <c r="T19" i="34" s="1"/>
  <c r="S20" i="34"/>
  <c r="T56" i="63"/>
  <c r="T58" i="63" s="1"/>
  <c r="S24" i="34"/>
  <c r="Q49" i="71"/>
  <c r="Q55" i="71"/>
  <c r="V21" i="34"/>
  <c r="V22" i="34" s="1"/>
  <c r="W57" i="63" s="1"/>
  <c r="U27" i="36"/>
  <c r="U26" i="36" s="1"/>
  <c r="X38" i="28"/>
  <c r="Z7" i="33"/>
  <c r="Y69" i="33"/>
  <c r="AJ11" i="33"/>
  <c r="AN8" i="33"/>
  <c r="O51" i="63"/>
  <c r="O16" i="67"/>
  <c r="O19" i="67" s="1"/>
  <c r="N67" i="64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M44" i="71"/>
  <c r="M6" i="111"/>
  <c r="M15" i="111" s="1"/>
  <c r="Q52" i="63"/>
  <c r="P52" i="52"/>
  <c r="Q31" i="50"/>
  <c r="Q49" i="52" s="1"/>
  <c r="P58" i="52"/>
  <c r="Q48" i="50"/>
  <c r="P42" i="71"/>
  <c r="P9" i="92"/>
  <c r="P35" i="64"/>
  <c r="O22" i="52"/>
  <c r="D10" i="116"/>
  <c r="D111" i="116"/>
  <c r="L57" i="71"/>
  <c r="L50" i="71"/>
  <c r="R49" i="71" l="1"/>
  <c r="R55" i="71"/>
  <c r="S42" i="71"/>
  <c r="S9" i="92"/>
  <c r="S35" i="64"/>
  <c r="T79" i="63" s="1"/>
  <c r="R22" i="52"/>
  <c r="Y38" i="28"/>
  <c r="V27" i="36"/>
  <c r="V26" i="36" s="1"/>
  <c r="W21" i="34"/>
  <c r="W22" i="34" s="1"/>
  <c r="X57" i="63" s="1"/>
  <c r="AA7" i="33"/>
  <c r="Z69" i="33"/>
  <c r="U17" i="34"/>
  <c r="U19" i="34" s="1"/>
  <c r="T20" i="34"/>
  <c r="T24" i="34"/>
  <c r="U56" i="63"/>
  <c r="U58" i="63" s="1"/>
  <c r="S21" i="52"/>
  <c r="T8" i="92"/>
  <c r="U207" i="59"/>
  <c r="W203" i="59"/>
  <c r="U15" i="36"/>
  <c r="X40" i="28"/>
  <c r="U38" i="64"/>
  <c r="V205" i="59"/>
  <c r="G7" i="34"/>
  <c r="G43" i="31"/>
  <c r="AK11" i="33"/>
  <c r="AO8" i="33"/>
  <c r="M50" i="71"/>
  <c r="M57" i="71"/>
  <c r="N44" i="71"/>
  <c r="N6" i="111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D113" i="116"/>
  <c r="O43" i="64"/>
  <c r="O45" i="64" s="1"/>
  <c r="D11" i="64"/>
  <c r="P16" i="67"/>
  <c r="P19" i="67" s="1"/>
  <c r="P51" i="63"/>
  <c r="E8" i="63" s="1"/>
  <c r="D151" i="116" s="1"/>
  <c r="D9" i="116" s="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X203" i="59" l="1"/>
  <c r="Y40" i="28"/>
  <c r="V15" i="36"/>
  <c r="V16" i="36" s="1"/>
  <c r="U16" i="36"/>
  <c r="U24" i="34"/>
  <c r="U20" i="34"/>
  <c r="V17" i="34"/>
  <c r="V19" i="34" s="1"/>
  <c r="V56" i="63"/>
  <c r="V58" i="63" s="1"/>
  <c r="Z38" i="28"/>
  <c r="X21" i="34"/>
  <c r="X22" i="34" s="1"/>
  <c r="Y57" i="63" s="1"/>
  <c r="W27" i="36"/>
  <c r="W26" i="36" s="1"/>
  <c r="AB7" i="33"/>
  <c r="AA69" i="33"/>
  <c r="S55" i="71"/>
  <c r="S49" i="71"/>
  <c r="V38" i="64"/>
  <c r="W205" i="59"/>
  <c r="G8" i="34"/>
  <c r="G46" i="31" s="1"/>
  <c r="H5" i="34"/>
  <c r="G45" i="31"/>
  <c r="T21" i="52"/>
  <c r="V207" i="59"/>
  <c r="U8" i="92"/>
  <c r="T9" i="92"/>
  <c r="S22" i="52"/>
  <c r="T35" i="64"/>
  <c r="T42" i="71"/>
  <c r="AL11" i="33"/>
  <c r="AP8" i="33"/>
  <c r="Q51" i="63"/>
  <c r="Q16" i="67"/>
  <c r="Q19" i="67" s="1"/>
  <c r="P43" i="64"/>
  <c r="P45" i="64" s="1"/>
  <c r="N57" i="71"/>
  <c r="N50" i="71"/>
  <c r="D114" i="116"/>
  <c r="D126" i="116"/>
  <c r="D13" i="64"/>
  <c r="D128" i="116" s="1"/>
  <c r="O55" i="64"/>
  <c r="O67" i="64"/>
  <c r="D120" i="116"/>
  <c r="D14" i="116"/>
  <c r="Q78" i="63"/>
  <c r="R78" i="63" s="1"/>
  <c r="S78" i="63" s="1"/>
  <c r="T78" i="63" s="1"/>
  <c r="U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E10" i="92"/>
  <c r="D23" i="52"/>
  <c r="E43" i="71"/>
  <c r="E56" i="71" s="1"/>
  <c r="G208" i="59"/>
  <c r="D166" i="116"/>
  <c r="E25" i="63"/>
  <c r="AC7" i="33" l="1"/>
  <c r="AB69" i="33"/>
  <c r="V20" i="34"/>
  <c r="W17" i="34"/>
  <c r="W19" i="34" s="1"/>
  <c r="V24" i="34"/>
  <c r="W56" i="63"/>
  <c r="W58" i="63" s="1"/>
  <c r="H43" i="31"/>
  <c r="H7" i="34"/>
  <c r="V8" i="92"/>
  <c r="W207" i="59"/>
  <c r="U21" i="52"/>
  <c r="T49" i="71"/>
  <c r="T55" i="71"/>
  <c r="U79" i="63"/>
  <c r="V78" i="63" s="1"/>
  <c r="Y203" i="59"/>
  <c r="Z40" i="28"/>
  <c r="W15" i="36"/>
  <c r="AA38" i="28"/>
  <c r="Y21" i="34"/>
  <c r="Y22" i="34" s="1"/>
  <c r="Z57" i="63" s="1"/>
  <c r="X27" i="36"/>
  <c r="X26" i="36" s="1"/>
  <c r="U9" i="92"/>
  <c r="U42" i="71"/>
  <c r="T22" i="52"/>
  <c r="U35" i="64"/>
  <c r="V79" i="63" s="1"/>
  <c r="W38" i="64"/>
  <c r="X205" i="59"/>
  <c r="AM11" i="33"/>
  <c r="AQ8" i="33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D44" i="71"/>
  <c r="D6" i="111"/>
  <c r="D15" i="111" s="1"/>
  <c r="D70" i="64"/>
  <c r="R16" i="67"/>
  <c r="R19" i="67" s="1"/>
  <c r="R51" i="63"/>
  <c r="Q67" i="64"/>
  <c r="Q55" i="64"/>
  <c r="D15" i="64"/>
  <c r="D130" i="116" s="1"/>
  <c r="F10" i="92"/>
  <c r="E23" i="52"/>
  <c r="F43" i="71"/>
  <c r="F56" i="71" s="1"/>
  <c r="H208" i="59"/>
  <c r="W78" i="63" l="1"/>
  <c r="W8" i="92"/>
  <c r="X207" i="59"/>
  <c r="V21" i="52"/>
  <c r="H8" i="34"/>
  <c r="H46" i="31" s="1"/>
  <c r="H45" i="31"/>
  <c r="X38" i="64"/>
  <c r="Y205" i="59"/>
  <c r="AA40" i="28"/>
  <c r="Z203" i="59"/>
  <c r="X15" i="36"/>
  <c r="X16" i="36" s="1"/>
  <c r="U49" i="71"/>
  <c r="U55" i="71"/>
  <c r="AB38" i="28"/>
  <c r="Y27" i="36"/>
  <c r="Y26" i="36" s="1"/>
  <c r="Z21" i="34"/>
  <c r="Z22" i="34" s="1"/>
  <c r="AA57" i="63" s="1"/>
  <c r="W16" i="36"/>
  <c r="W20" i="34"/>
  <c r="X17" i="34"/>
  <c r="X19" i="34" s="1"/>
  <c r="W24" i="34"/>
  <c r="X56" i="63"/>
  <c r="X58" i="63" s="1"/>
  <c r="U22" i="52"/>
  <c r="V42" i="71"/>
  <c r="V9" i="92"/>
  <c r="V35" i="64"/>
  <c r="W79" i="63" s="1"/>
  <c r="X78" i="63" s="1"/>
  <c r="AD7" i="33"/>
  <c r="AC69" i="33"/>
  <c r="AN11" i="33"/>
  <c r="AR8" i="33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D50" i="71"/>
  <c r="D57" i="71"/>
  <c r="P44" i="71"/>
  <c r="P6" i="111"/>
  <c r="P15" i="111" s="1"/>
  <c r="X20" i="34" l="1"/>
  <c r="X24" i="34"/>
  <c r="Y17" i="34"/>
  <c r="Y19" i="34" s="1"/>
  <c r="Y56" i="63"/>
  <c r="Y58" i="63" s="1"/>
  <c r="Z27" i="36"/>
  <c r="Z26" i="36" s="1"/>
  <c r="AC38" i="28"/>
  <c r="AA21" i="34"/>
  <c r="AC70" i="33"/>
  <c r="AA203" i="59"/>
  <c r="AB40" i="28"/>
  <c r="Y15" i="36"/>
  <c r="Y16" i="36" s="1"/>
  <c r="V49" i="71"/>
  <c r="V55" i="71"/>
  <c r="W9" i="92"/>
  <c r="W42" i="71"/>
  <c r="V22" i="52"/>
  <c r="W35" i="64"/>
  <c r="X79" i="63" s="1"/>
  <c r="Y78" i="63" s="1"/>
  <c r="AE7" i="33"/>
  <c r="AD69" i="33"/>
  <c r="Z205" i="59"/>
  <c r="Y38" i="64"/>
  <c r="X8" i="92"/>
  <c r="W21" i="52"/>
  <c r="Y207" i="59"/>
  <c r="AO11" i="33"/>
  <c r="AS8" i="33"/>
  <c r="T16" i="67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W49" i="71" l="1"/>
  <c r="W55" i="71"/>
  <c r="E9" i="34"/>
  <c r="AA22" i="34"/>
  <c r="AB57" i="63" s="1"/>
  <c r="F14" i="63" s="1"/>
  <c r="E157" i="116" s="1"/>
  <c r="X21" i="52"/>
  <c r="Y8" i="92"/>
  <c r="Z207" i="59"/>
  <c r="Z15" i="36"/>
  <c r="AC40" i="28"/>
  <c r="E39" i="35" s="1"/>
  <c r="AB203" i="59"/>
  <c r="E37" i="35"/>
  <c r="X35" i="64"/>
  <c r="W22" i="52"/>
  <c r="X9" i="92"/>
  <c r="X42" i="71"/>
  <c r="Z38" i="64"/>
  <c r="AA205" i="59"/>
  <c r="AA27" i="36"/>
  <c r="AA26" i="36" s="1"/>
  <c r="AD38" i="28"/>
  <c r="AB21" i="34"/>
  <c r="AF7" i="33"/>
  <c r="AE69" i="33"/>
  <c r="Z56" i="63"/>
  <c r="Z58" i="63" s="1"/>
  <c r="Y20" i="34"/>
  <c r="Y24" i="34"/>
  <c r="Z17" i="34"/>
  <c r="Z19" i="34" s="1"/>
  <c r="AP11" i="33"/>
  <c r="AT8" i="33"/>
  <c r="S44" i="7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AB22" i="34" l="1"/>
  <c r="AC57" i="63" s="1"/>
  <c r="AG7" i="33"/>
  <c r="AF69" i="33"/>
  <c r="X22" i="52"/>
  <c r="Y42" i="71"/>
  <c r="Y35" i="64"/>
  <c r="Z79" i="63" s="1"/>
  <c r="Y9" i="92"/>
  <c r="AC203" i="59"/>
  <c r="AD40" i="28"/>
  <c r="AA15" i="36"/>
  <c r="AA16" i="36" s="1"/>
  <c r="AA56" i="63"/>
  <c r="AA58" i="63" s="1"/>
  <c r="AA17" i="34"/>
  <c r="AA19" i="34" s="1"/>
  <c r="Z20" i="34"/>
  <c r="Z24" i="34"/>
  <c r="AA38" i="64"/>
  <c r="E8" i="64" s="1"/>
  <c r="E123" i="116" s="1"/>
  <c r="AB205" i="59"/>
  <c r="F101" i="59" s="1"/>
  <c r="E111" i="116" s="1"/>
  <c r="F99" i="59"/>
  <c r="E109" i="116" s="1"/>
  <c r="Y79" i="63"/>
  <c r="Z78" i="63" s="1"/>
  <c r="Z8" i="92"/>
  <c r="Y21" i="52"/>
  <c r="AA207" i="59"/>
  <c r="E47" i="31"/>
  <c r="E10" i="34"/>
  <c r="Z16" i="36"/>
  <c r="Z17" i="36"/>
  <c r="AB27" i="36"/>
  <c r="AB26" i="36" s="1"/>
  <c r="AE38" i="28"/>
  <c r="AC21" i="34"/>
  <c r="AC22" i="34" s="1"/>
  <c r="AD57" i="63" s="1"/>
  <c r="X49" i="71"/>
  <c r="X55" i="71"/>
  <c r="AQ11" i="33"/>
  <c r="AU8" i="33"/>
  <c r="U55" i="64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E48" i="31" l="1"/>
  <c r="E12" i="34"/>
  <c r="E50" i="31" s="1"/>
  <c r="AB38" i="64"/>
  <c r="AC205" i="59"/>
  <c r="Z35" i="64"/>
  <c r="AA79" i="63" s="1"/>
  <c r="Z42" i="71"/>
  <c r="Z9" i="92"/>
  <c r="Y22" i="52"/>
  <c r="AE40" i="28"/>
  <c r="AB15" i="36"/>
  <c r="AB16" i="36" s="1"/>
  <c r="AD203" i="59"/>
  <c r="AA20" i="34"/>
  <c r="AB17" i="34"/>
  <c r="AB19" i="34" s="1"/>
  <c r="AB56" i="63"/>
  <c r="AA24" i="34"/>
  <c r="Z21" i="52"/>
  <c r="AB207" i="59"/>
  <c r="AA8" i="92"/>
  <c r="AA78" i="63"/>
  <c r="AF38" i="28"/>
  <c r="AD21" i="34"/>
  <c r="AD22" i="34" s="1"/>
  <c r="AE57" i="63" s="1"/>
  <c r="AC27" i="36"/>
  <c r="AC26" i="36" s="1"/>
  <c r="Y55" i="71"/>
  <c r="Y49" i="71"/>
  <c r="AH7" i="33"/>
  <c r="AG69" i="33"/>
  <c r="AR11" i="33"/>
  <c r="AV8" i="33"/>
  <c r="W16" i="67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F13" i="63" l="1"/>
  <c r="E156" i="116" s="1"/>
  <c r="AB58" i="63"/>
  <c r="F15" i="63" s="1"/>
  <c r="E158" i="116" s="1"/>
  <c r="Z55" i="71"/>
  <c r="Z49" i="71"/>
  <c r="AC17" i="34"/>
  <c r="AC19" i="34" s="1"/>
  <c r="AC56" i="63"/>
  <c r="AC58" i="63" s="1"/>
  <c r="AB20" i="34"/>
  <c r="AB24" i="34"/>
  <c r="AB78" i="63"/>
  <c r="AI7" i="33"/>
  <c r="AH69" i="33"/>
  <c r="AC38" i="64"/>
  <c r="AD205" i="59"/>
  <c r="AA35" i="64"/>
  <c r="AA9" i="92"/>
  <c r="Z22" i="52"/>
  <c r="AA42" i="71"/>
  <c r="AF40" i="28"/>
  <c r="AE203" i="59"/>
  <c r="AC15" i="36"/>
  <c r="AC16" i="36" s="1"/>
  <c r="AG38" i="28"/>
  <c r="AD27" i="36"/>
  <c r="AD26" i="36" s="1"/>
  <c r="AE21" i="34"/>
  <c r="AE22" i="34" s="1"/>
  <c r="AF57" i="63" s="1"/>
  <c r="AB8" i="92"/>
  <c r="AA21" i="52"/>
  <c r="AC207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AB21" i="52" l="1"/>
  <c r="AC8" i="92"/>
  <c r="AD207" i="59"/>
  <c r="AE205" i="59"/>
  <c r="AD38" i="64"/>
  <c r="AF21" i="34"/>
  <c r="AF22" i="34" s="1"/>
  <c r="AG57" i="63" s="1"/>
  <c r="AE27" i="36"/>
  <c r="AE26" i="36" s="1"/>
  <c r="AH38" i="28"/>
  <c r="AB79" i="63"/>
  <c r="F36" i="63" s="1"/>
  <c r="E179" i="116" s="1"/>
  <c r="E5" i="64"/>
  <c r="E120" i="116" s="1"/>
  <c r="AD15" i="36"/>
  <c r="AG40" i="28"/>
  <c r="AF203" i="59"/>
  <c r="AJ7" i="33"/>
  <c r="AI69" i="33"/>
  <c r="AC20" i="34"/>
  <c r="AC24" i="34"/>
  <c r="AD17" i="34"/>
  <c r="AD19" i="34" s="1"/>
  <c r="AD56" i="63"/>
  <c r="AD58" i="63" s="1"/>
  <c r="E113" i="116"/>
  <c r="E14" i="116" s="1"/>
  <c r="F104" i="59"/>
  <c r="E114" i="116" s="1"/>
  <c r="AB35" i="64"/>
  <c r="AC79" i="63" s="1"/>
  <c r="AB9" i="92"/>
  <c r="AA22" i="52"/>
  <c r="AB42" i="71"/>
  <c r="AA49" i="71"/>
  <c r="AA55" i="71"/>
  <c r="AC78" i="63"/>
  <c r="F35" i="63"/>
  <c r="E178" i="116" s="1"/>
  <c r="AT11" i="33"/>
  <c r="AX8" i="33"/>
  <c r="V15" i="11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AI38" i="28" l="1"/>
  <c r="AF27" i="36"/>
  <c r="AF26" i="36" s="1"/>
  <c r="AG21" i="34"/>
  <c r="AG22" i="34" s="1"/>
  <c r="AH57" i="63" s="1"/>
  <c r="AE38" i="64"/>
  <c r="AF205" i="59"/>
  <c r="AD78" i="63"/>
  <c r="AD8" i="92"/>
  <c r="AC21" i="52"/>
  <c r="AE207" i="59"/>
  <c r="AC9" i="92"/>
  <c r="AC42" i="71"/>
  <c r="AB22" i="52"/>
  <c r="AC35" i="64"/>
  <c r="AD79" i="63" s="1"/>
  <c r="AE56" i="63"/>
  <c r="AE58" i="63" s="1"/>
  <c r="AD24" i="34"/>
  <c r="AD20" i="34"/>
  <c r="AE17" i="34"/>
  <c r="AE19" i="34" s="1"/>
  <c r="AK7" i="33"/>
  <c r="AJ69" i="33"/>
  <c r="AB55" i="71"/>
  <c r="AB49" i="71"/>
  <c r="AD16" i="36"/>
  <c r="AG203" i="59"/>
  <c r="AH40" i="28"/>
  <c r="AE15" i="36"/>
  <c r="AE16" i="36" s="1"/>
  <c r="AU11" i="33"/>
  <c r="AY8" i="33"/>
  <c r="H70" i="64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AF207" i="59" l="1"/>
  <c r="AD21" i="52"/>
  <c r="AE8" i="92"/>
  <c r="AE78" i="63"/>
  <c r="AF78" i="63" s="1"/>
  <c r="AF17" i="34"/>
  <c r="AF19" i="34" s="1"/>
  <c r="AE24" i="34"/>
  <c r="AF56" i="63"/>
  <c r="AF58" i="63" s="1"/>
  <c r="AE20" i="34"/>
  <c r="AD35" i="64"/>
  <c r="AE79" i="63" s="1"/>
  <c r="AD42" i="71"/>
  <c r="AC22" i="52"/>
  <c r="AD9" i="92"/>
  <c r="AH21" i="34"/>
  <c r="AH22" i="34" s="1"/>
  <c r="AI57" i="63" s="1"/>
  <c r="AJ38" i="28"/>
  <c r="AG27" i="36"/>
  <c r="AG26" i="36" s="1"/>
  <c r="AC55" i="71"/>
  <c r="AC49" i="71"/>
  <c r="AL7" i="33"/>
  <c r="AK69" i="33"/>
  <c r="AF38" i="64"/>
  <c r="AG205" i="59"/>
  <c r="AI40" i="28"/>
  <c r="AF15" i="36"/>
  <c r="AF16" i="36" s="1"/>
  <c r="AH203" i="59"/>
  <c r="AV11" i="33"/>
  <c r="AZ8" i="33"/>
  <c r="N23" i="52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J40" i="28" l="1"/>
  <c r="AG15" i="36"/>
  <c r="AI203" i="59"/>
  <c r="AG207" i="59"/>
  <c r="AF8" i="92"/>
  <c r="AE21" i="52"/>
  <c r="AG38" i="64"/>
  <c r="AH205" i="59"/>
  <c r="AD49" i="71"/>
  <c r="AD55" i="71"/>
  <c r="AF20" i="34"/>
  <c r="AG17" i="34"/>
  <c r="AG19" i="34" s="1"/>
  <c r="AF24" i="34"/>
  <c r="AG56" i="63"/>
  <c r="AG58" i="63" s="1"/>
  <c r="AH27" i="36"/>
  <c r="AH26" i="36" s="1"/>
  <c r="AK38" i="28"/>
  <c r="AI21" i="34"/>
  <c r="AI22" i="34" s="1"/>
  <c r="AJ57" i="63" s="1"/>
  <c r="AM7" i="33"/>
  <c r="AL69" i="33"/>
  <c r="AD22" i="52"/>
  <c r="AE9" i="92"/>
  <c r="AE42" i="71"/>
  <c r="AE35" i="64"/>
  <c r="AW11" i="33"/>
  <c r="BA8" i="33"/>
  <c r="AA43" i="64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AF21" i="52" l="1"/>
  <c r="AG8" i="92"/>
  <c r="AH207" i="59"/>
  <c r="AN7" i="33"/>
  <c r="AM69" i="33"/>
  <c r="AK40" i="28"/>
  <c r="AH15" i="36"/>
  <c r="AH16" i="36" s="1"/>
  <c r="AJ203" i="59"/>
  <c r="AI205" i="59"/>
  <c r="AH38" i="64"/>
  <c r="AF79" i="63"/>
  <c r="AG78" i="63" s="1"/>
  <c r="AG16" i="36"/>
  <c r="AJ21" i="34"/>
  <c r="AJ22" i="34" s="1"/>
  <c r="AK57" i="63" s="1"/>
  <c r="AI27" i="36"/>
  <c r="AI26" i="36" s="1"/>
  <c r="AL38" i="28"/>
  <c r="AH56" i="63"/>
  <c r="AH58" i="63" s="1"/>
  <c r="AH17" i="34"/>
  <c r="AH19" i="34" s="1"/>
  <c r="AG24" i="34"/>
  <c r="AG20" i="34"/>
  <c r="AF9" i="92"/>
  <c r="AF35" i="64"/>
  <c r="AG79" i="63" s="1"/>
  <c r="AF42" i="71"/>
  <c r="AE22" i="52"/>
  <c r="AE55" i="71"/>
  <c r="AE49" i="71"/>
  <c r="AX11" i="33"/>
  <c r="BB8" i="33"/>
  <c r="P23" i="52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AH78" i="63" l="1"/>
  <c r="AJ205" i="59"/>
  <c r="AI38" i="64"/>
  <c r="AI17" i="34"/>
  <c r="AI19" i="34" s="1"/>
  <c r="AI56" i="63"/>
  <c r="AI58" i="63" s="1"/>
  <c r="AH24" i="34"/>
  <c r="AH20" i="34"/>
  <c r="AK21" i="34"/>
  <c r="AK22" i="34" s="1"/>
  <c r="AL57" i="63" s="1"/>
  <c r="AM38" i="28"/>
  <c r="AJ27" i="36"/>
  <c r="AJ26" i="36" s="1"/>
  <c r="AO7" i="33"/>
  <c r="AN69" i="33"/>
  <c r="AG9" i="92"/>
  <c r="AF22" i="52"/>
  <c r="AG42" i="71"/>
  <c r="AG35" i="64"/>
  <c r="AF55" i="71"/>
  <c r="AF49" i="71"/>
  <c r="AL40" i="28"/>
  <c r="AK203" i="59"/>
  <c r="AI15" i="36"/>
  <c r="AI16" i="36" s="1"/>
  <c r="AG21" i="52"/>
  <c r="AH8" i="92"/>
  <c r="AI207" i="59"/>
  <c r="AY11" i="33"/>
  <c r="BC8" i="33"/>
  <c r="E11" i="116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AI24" i="34" l="1"/>
  <c r="AJ56" i="63"/>
  <c r="AJ58" i="63" s="1"/>
  <c r="AJ17" i="34"/>
  <c r="AJ19" i="34" s="1"/>
  <c r="AI20" i="34"/>
  <c r="AH79" i="63"/>
  <c r="AI78" i="63" s="1"/>
  <c r="AJ38" i="64"/>
  <c r="AK205" i="59"/>
  <c r="AP7" i="33"/>
  <c r="AO69" i="33"/>
  <c r="AG55" i="71"/>
  <c r="AG49" i="71"/>
  <c r="AK27" i="36"/>
  <c r="AK26" i="36" s="1"/>
  <c r="AN38" i="28"/>
  <c r="AL21" i="34"/>
  <c r="AL22" i="34" s="1"/>
  <c r="AM57" i="63" s="1"/>
  <c r="AH42" i="71"/>
  <c r="AH9" i="92"/>
  <c r="AH35" i="64"/>
  <c r="AI79" i="63" s="1"/>
  <c r="AG22" i="52"/>
  <c r="AL203" i="59"/>
  <c r="AJ15" i="36"/>
  <c r="AJ16" i="36" s="1"/>
  <c r="AM40" i="28"/>
  <c r="AI8" i="92"/>
  <c r="AH21" i="52"/>
  <c r="AJ207" i="59"/>
  <c r="AZ11" i="33"/>
  <c r="BD8" i="33"/>
  <c r="R23" i="52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AN40" i="28" l="1"/>
  <c r="AK15" i="36"/>
  <c r="AK16" i="36" s="1"/>
  <c r="AM203" i="59"/>
  <c r="AJ8" i="92"/>
  <c r="AK207" i="59"/>
  <c r="AI21" i="52"/>
  <c r="AL205" i="59"/>
  <c r="AK38" i="64"/>
  <c r="AI35" i="64"/>
  <c r="AH22" i="52"/>
  <c r="AI42" i="71"/>
  <c r="AI9" i="92"/>
  <c r="AO38" i="28"/>
  <c r="AL27" i="36"/>
  <c r="AL26" i="36" s="1"/>
  <c r="AM21" i="34"/>
  <c r="AO70" i="33"/>
  <c r="AJ20" i="34"/>
  <c r="AK17" i="34"/>
  <c r="AK19" i="34" s="1"/>
  <c r="AJ24" i="34"/>
  <c r="AK56" i="63"/>
  <c r="AK58" i="63" s="1"/>
  <c r="AJ78" i="63"/>
  <c r="AH55" i="71"/>
  <c r="AH49" i="71"/>
  <c r="AQ7" i="33"/>
  <c r="AP69" i="33"/>
  <c r="BA11" i="33"/>
  <c r="BE8" i="33"/>
  <c r="F43" i="111"/>
  <c r="F42" i="11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F9" i="34" l="1"/>
  <c r="AM22" i="34"/>
  <c r="AN57" i="63" s="1"/>
  <c r="G14" i="63" s="1"/>
  <c r="F157" i="116" s="1"/>
  <c r="AJ35" i="64"/>
  <c r="AK79" i="63" s="1"/>
  <c r="AI22" i="52"/>
  <c r="AJ42" i="71"/>
  <c r="AJ9" i="92"/>
  <c r="AR7" i="33"/>
  <c r="AQ69" i="33"/>
  <c r="F37" i="35"/>
  <c r="AN203" i="59"/>
  <c r="AO40" i="28"/>
  <c r="F39" i="35" s="1"/>
  <c r="AL15" i="36"/>
  <c r="AI55" i="71"/>
  <c r="AI49" i="71"/>
  <c r="AL38" i="64"/>
  <c r="AM205" i="59"/>
  <c r="AJ21" i="52"/>
  <c r="AL207" i="59"/>
  <c r="AK8" i="92"/>
  <c r="AL56" i="63"/>
  <c r="AL58" i="63" s="1"/>
  <c r="AK24" i="34"/>
  <c r="AK20" i="34"/>
  <c r="AL17" i="34"/>
  <c r="AL19" i="34" s="1"/>
  <c r="AN21" i="34"/>
  <c r="AN22" i="34" s="1"/>
  <c r="AO57" i="63" s="1"/>
  <c r="AM27" i="36"/>
  <c r="AM26" i="36" s="1"/>
  <c r="AP38" i="28"/>
  <c r="AJ79" i="63"/>
  <c r="AK78" i="63" s="1"/>
  <c r="F49" i="111"/>
  <c r="BB11" i="33"/>
  <c r="BF8" i="33"/>
  <c r="C140" i="116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AM207" i="59" l="1"/>
  <c r="AL8" i="92"/>
  <c r="AK21" i="52"/>
  <c r="AN27" i="36"/>
  <c r="AN26" i="36" s="1"/>
  <c r="AO21" i="34"/>
  <c r="AO22" i="34" s="1"/>
  <c r="AP57" i="63" s="1"/>
  <c r="AQ38" i="28"/>
  <c r="AS7" i="33"/>
  <c r="AR69" i="33"/>
  <c r="AJ55" i="71"/>
  <c r="AJ49" i="71"/>
  <c r="AL78" i="63"/>
  <c r="AM15" i="36"/>
  <c r="AM16" i="36" s="1"/>
  <c r="AP40" i="28"/>
  <c r="AO203" i="59"/>
  <c r="AK9" i="92"/>
  <c r="AK35" i="64"/>
  <c r="AJ22" i="52"/>
  <c r="AK42" i="71"/>
  <c r="AN205" i="59"/>
  <c r="AM38" i="64"/>
  <c r="F8" i="64" s="1"/>
  <c r="F123" i="116" s="1"/>
  <c r="G99" i="59"/>
  <c r="F109" i="116" s="1"/>
  <c r="AL20" i="34"/>
  <c r="AM17" i="34"/>
  <c r="AM19" i="34" s="1"/>
  <c r="AL24" i="34"/>
  <c r="AM56" i="63"/>
  <c r="AM58" i="63" s="1"/>
  <c r="AL16" i="36"/>
  <c r="AL17" i="36"/>
  <c r="F47" i="31"/>
  <c r="F10" i="34"/>
  <c r="BC11" i="33"/>
  <c r="BG8" i="33"/>
  <c r="D60" i="63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L79" i="63" l="1"/>
  <c r="AM78" i="63" s="1"/>
  <c r="AO27" i="36"/>
  <c r="AO26" i="36" s="1"/>
  <c r="AP21" i="34"/>
  <c r="AP22" i="34" s="1"/>
  <c r="AQ57" i="63" s="1"/>
  <c r="AR38" i="28"/>
  <c r="AN17" i="34"/>
  <c r="AN19" i="34" s="1"/>
  <c r="AN56" i="63"/>
  <c r="AM24" i="34"/>
  <c r="AM20" i="34"/>
  <c r="AT7" i="33"/>
  <c r="AS69" i="33"/>
  <c r="AN38" i="64"/>
  <c r="AO205" i="59"/>
  <c r="AN15" i="36"/>
  <c r="AN16" i="36" s="1"/>
  <c r="AP203" i="59"/>
  <c r="AQ40" i="28"/>
  <c r="AN207" i="59"/>
  <c r="AL21" i="52"/>
  <c r="AM8" i="92"/>
  <c r="G101" i="59"/>
  <c r="F111" i="116" s="1"/>
  <c r="F48" i="31"/>
  <c r="F12" i="34"/>
  <c r="F50" i="31" s="1"/>
  <c r="AK55" i="71"/>
  <c r="AK49" i="71"/>
  <c r="AL9" i="92"/>
  <c r="AL35" i="64"/>
  <c r="AM79" i="63" s="1"/>
  <c r="AK22" i="52"/>
  <c r="AL42" i="71"/>
  <c r="BD11" i="33"/>
  <c r="BH8" i="33"/>
  <c r="AH43" i="64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P205" i="59" l="1"/>
  <c r="AO38" i="64"/>
  <c r="G13" i="63"/>
  <c r="F156" i="116" s="1"/>
  <c r="AN58" i="63"/>
  <c r="G15" i="63" s="1"/>
  <c r="F158" i="116" s="1"/>
  <c r="AO17" i="34"/>
  <c r="AO19" i="34" s="1"/>
  <c r="AO56" i="63"/>
  <c r="AO58" i="63" s="1"/>
  <c r="AN20" i="34"/>
  <c r="AN24" i="34"/>
  <c r="AL49" i="71"/>
  <c r="AL55" i="71"/>
  <c r="AR40" i="28"/>
  <c r="AO15" i="36"/>
  <c r="AO16" i="36" s="1"/>
  <c r="AQ203" i="59"/>
  <c r="AU7" i="33"/>
  <c r="AT69" i="33"/>
  <c r="F5" i="64"/>
  <c r="F120" i="116" s="1"/>
  <c r="AN8" i="92"/>
  <c r="AO207" i="59"/>
  <c r="AM21" i="52"/>
  <c r="AS38" i="28"/>
  <c r="AQ21" i="34"/>
  <c r="AQ22" i="34" s="1"/>
  <c r="AR57" i="63" s="1"/>
  <c r="AP27" i="36"/>
  <c r="AP26" i="36" s="1"/>
  <c r="G103" i="59"/>
  <c r="AM42" i="71"/>
  <c r="AM9" i="92"/>
  <c r="AM35" i="64"/>
  <c r="AN79" i="63" s="1"/>
  <c r="G36" i="63" s="1"/>
  <c r="F179" i="116" s="1"/>
  <c r="AL22" i="52"/>
  <c r="AN78" i="63"/>
  <c r="BE11" i="33"/>
  <c r="BI8" i="33"/>
  <c r="AG57" i="7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M55" i="71" l="1"/>
  <c r="AM49" i="71"/>
  <c r="AR21" i="34"/>
  <c r="AR22" i="34" s="1"/>
  <c r="AS57" i="63" s="1"/>
  <c r="AT38" i="28"/>
  <c r="AQ27" i="36"/>
  <c r="AQ26" i="36" s="1"/>
  <c r="AP56" i="63"/>
  <c r="AP58" i="63" s="1"/>
  <c r="AO20" i="34"/>
  <c r="AP17" i="34"/>
  <c r="AP19" i="34" s="1"/>
  <c r="AO24" i="34"/>
  <c r="AR203" i="59"/>
  <c r="AS40" i="28"/>
  <c r="AP15" i="36"/>
  <c r="AP16" i="36" s="1"/>
  <c r="F113" i="116"/>
  <c r="F14" i="116" s="1"/>
  <c r="G104" i="59"/>
  <c r="F114" i="116" s="1"/>
  <c r="AV7" i="33"/>
  <c r="AU69" i="33"/>
  <c r="AP38" i="64"/>
  <c r="AQ205" i="59"/>
  <c r="AO78" i="63"/>
  <c r="G35" i="63"/>
  <c r="F178" i="116" s="1"/>
  <c r="AM22" i="52"/>
  <c r="AN9" i="92"/>
  <c r="AN35" i="64"/>
  <c r="AO79" i="63" s="1"/>
  <c r="AN42" i="71"/>
  <c r="AP207" i="59"/>
  <c r="AO8" i="92"/>
  <c r="AN21" i="52"/>
  <c r="BF11" i="33"/>
  <c r="BJ8" i="33"/>
  <c r="AL66" i="63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AP8" i="92" l="1"/>
  <c r="AQ207" i="59"/>
  <c r="AO21" i="52"/>
  <c r="AQ15" i="36"/>
  <c r="AT40" i="28"/>
  <c r="AS203" i="59"/>
  <c r="AU38" i="28"/>
  <c r="AR27" i="36"/>
  <c r="AR26" i="36" s="1"/>
  <c r="AS21" i="34"/>
  <c r="AS22" i="34" s="1"/>
  <c r="AT57" i="63" s="1"/>
  <c r="AO42" i="71"/>
  <c r="AO9" i="92"/>
  <c r="AO35" i="64"/>
  <c r="AP79" i="63" s="1"/>
  <c r="AQ78" i="63" s="1"/>
  <c r="AN22" i="52"/>
  <c r="AN55" i="71"/>
  <c r="AN49" i="71"/>
  <c r="AQ38" i="64"/>
  <c r="AR205" i="59"/>
  <c r="AP78" i="63"/>
  <c r="AW7" i="33"/>
  <c r="AV69" i="33"/>
  <c r="AQ56" i="63"/>
  <c r="AQ58" i="63" s="1"/>
  <c r="AQ17" i="34"/>
  <c r="AQ19" i="34" s="1"/>
  <c r="AP20" i="34"/>
  <c r="AP24" i="34"/>
  <c r="BG11" i="33"/>
  <c r="BK8" i="33"/>
  <c r="N8" i="11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R15" i="36" l="1"/>
  <c r="AR16" i="36" s="1"/>
  <c r="AT203" i="59"/>
  <c r="AU40" i="28"/>
  <c r="AQ20" i="34"/>
  <c r="AR56" i="63"/>
  <c r="AR58" i="63" s="1"/>
  <c r="AQ24" i="34"/>
  <c r="AR17" i="34"/>
  <c r="AR19" i="34" s="1"/>
  <c r="AS27" i="36"/>
  <c r="AS26" i="36" s="1"/>
  <c r="AV38" i="28"/>
  <c r="AT21" i="34"/>
  <c r="AT22" i="34" s="1"/>
  <c r="AU57" i="63" s="1"/>
  <c r="AO49" i="71"/>
  <c r="AO55" i="71"/>
  <c r="AX7" i="33"/>
  <c r="AW69" i="33"/>
  <c r="AP21" i="52"/>
  <c r="AQ8" i="92"/>
  <c r="AR207" i="59"/>
  <c r="AP42" i="71"/>
  <c r="AP9" i="92"/>
  <c r="AO22" i="52"/>
  <c r="AP35" i="64"/>
  <c r="AQ79" i="63" s="1"/>
  <c r="AR78" i="63" s="1"/>
  <c r="AS205" i="59"/>
  <c r="AR38" i="64"/>
  <c r="AQ16" i="36"/>
  <c r="BH11" i="33"/>
  <c r="BL8" i="33"/>
  <c r="AK6" i="11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S207" i="59" l="1"/>
  <c r="AQ21" i="52"/>
  <c r="AR8" i="92"/>
  <c r="AU21" i="34"/>
  <c r="AU22" i="34" s="1"/>
  <c r="AV57" i="63" s="1"/>
  <c r="AW38" i="28"/>
  <c r="AT27" i="36"/>
  <c r="AT26" i="36" s="1"/>
  <c r="AS56" i="63"/>
  <c r="AS58" i="63" s="1"/>
  <c r="AR24" i="34"/>
  <c r="AS17" i="34"/>
  <c r="AS19" i="34" s="1"/>
  <c r="AR20" i="34"/>
  <c r="AY7" i="33"/>
  <c r="AX69" i="33"/>
  <c r="AP49" i="71"/>
  <c r="AP55" i="71"/>
  <c r="AQ42" i="71"/>
  <c r="AQ9" i="92"/>
  <c r="AP22" i="52"/>
  <c r="AQ35" i="64"/>
  <c r="AR79" i="63" s="1"/>
  <c r="AS78" i="63" s="1"/>
  <c r="AV40" i="28"/>
  <c r="AS15" i="36"/>
  <c r="AU203" i="59"/>
  <c r="AT205" i="59"/>
  <c r="AS38" i="64"/>
  <c r="BI11" i="33"/>
  <c r="BM8" i="33"/>
  <c r="AB43" i="7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43" i="64" s="1"/>
  <c r="AN45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AQ55" i="71" l="1"/>
  <c r="AQ49" i="71"/>
  <c r="AT207" i="59"/>
  <c r="AR21" i="52"/>
  <c r="AS8" i="92"/>
  <c r="AW40" i="28"/>
  <c r="AT15" i="36"/>
  <c r="AT16" i="36" s="1"/>
  <c r="AV203" i="59"/>
  <c r="AZ7" i="33"/>
  <c r="AY69" i="33"/>
  <c r="AT38" i="64"/>
  <c r="AU205" i="59"/>
  <c r="AS16" i="36"/>
  <c r="AU27" i="36"/>
  <c r="AU26" i="36" s="1"/>
  <c r="AX38" i="28"/>
  <c r="AV21" i="34"/>
  <c r="AV22" i="34" s="1"/>
  <c r="AW57" i="63" s="1"/>
  <c r="AT56" i="63"/>
  <c r="AT58" i="63" s="1"/>
  <c r="AS20" i="34"/>
  <c r="AS24" i="34"/>
  <c r="AT17" i="34"/>
  <c r="AT19" i="34" s="1"/>
  <c r="AR35" i="64"/>
  <c r="AS79" i="63" s="1"/>
  <c r="AT78" i="63" s="1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O43" i="64" s="1"/>
  <c r="AO45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BA7" i="33" l="1"/>
  <c r="AZ69" i="33"/>
  <c r="AT8" i="92"/>
  <c r="AU207" i="59"/>
  <c r="AS21" i="52"/>
  <c r="AW21" i="34"/>
  <c r="AW22" i="34" s="1"/>
  <c r="AX57" i="63" s="1"/>
  <c r="AY38" i="28"/>
  <c r="AV27" i="36"/>
  <c r="AV26" i="36" s="1"/>
  <c r="AT24" i="34"/>
  <c r="AU17" i="34"/>
  <c r="AU19" i="34" s="1"/>
  <c r="AT20" i="34"/>
  <c r="AU56" i="63"/>
  <c r="AU58" i="63" s="1"/>
  <c r="AS42" i="71"/>
  <c r="AS35" i="64"/>
  <c r="AT79" i="63" s="1"/>
  <c r="AU78" i="63" s="1"/>
  <c r="AS9" i="92"/>
  <c r="AR22" i="52"/>
  <c r="AU15" i="36"/>
  <c r="AX40" i="28"/>
  <c r="AW203" i="59"/>
  <c r="AR55" i="71"/>
  <c r="AR49" i="71"/>
  <c r="AU38" i="64"/>
  <c r="AV205" i="59"/>
  <c r="AO67" i="64"/>
  <c r="AO55" i="64"/>
  <c r="AN6" i="111"/>
  <c r="AN15" i="111" s="1"/>
  <c r="AN44" i="71"/>
  <c r="BK11" i="33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P43" i="64" s="1"/>
  <c r="AP45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AR52" i="63"/>
  <c r="AR48" i="50"/>
  <c r="AQ52" i="52"/>
  <c r="AR31" i="50"/>
  <c r="AR49" i="52" s="1"/>
  <c r="AQ58" i="52"/>
  <c r="F11" i="116"/>
  <c r="F128" i="116"/>
  <c r="F15" i="64"/>
  <c r="AU20" i="34" l="1"/>
  <c r="AU24" i="34"/>
  <c r="AV17" i="34"/>
  <c r="AV19" i="34" s="1"/>
  <c r="AV56" i="63"/>
  <c r="AV58" i="63" s="1"/>
  <c r="AX203" i="59"/>
  <c r="AY40" i="28"/>
  <c r="AV15" i="36"/>
  <c r="AV16" i="36" s="1"/>
  <c r="AS55" i="71"/>
  <c r="AS49" i="71"/>
  <c r="AU16" i="36"/>
  <c r="AX21" i="34"/>
  <c r="AX22" i="34" s="1"/>
  <c r="AY57" i="63" s="1"/>
  <c r="AW27" i="36"/>
  <c r="AW26" i="36" s="1"/>
  <c r="AZ38" i="28"/>
  <c r="AW205" i="59"/>
  <c r="AV38" i="64"/>
  <c r="AT42" i="71"/>
  <c r="AT35" i="64"/>
  <c r="AU79" i="63" s="1"/>
  <c r="AV78" i="63" s="1"/>
  <c r="AS22" i="52"/>
  <c r="AT9" i="92"/>
  <c r="AU8" i="92"/>
  <c r="AV207" i="59"/>
  <c r="AT21" i="52"/>
  <c r="BB7" i="33"/>
  <c r="BA69" i="33"/>
  <c r="AP55" i="64"/>
  <c r="AP67" i="64"/>
  <c r="AN50" i="71"/>
  <c r="AN57" i="71"/>
  <c r="AO6" i="111"/>
  <c r="AO15" i="111" s="1"/>
  <c r="AO44" i="71"/>
  <c r="BL11" i="33"/>
  <c r="AE10" i="92"/>
  <c r="AD23" i="52"/>
  <c r="AE43" i="71"/>
  <c r="AE56" i="71" s="1"/>
  <c r="AG208" i="59"/>
  <c r="C72" i="111"/>
  <c r="AM15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43" i="64" s="1"/>
  <c r="AQ45" i="64" s="1"/>
  <c r="AQ59" i="52"/>
  <c r="H60" i="64"/>
  <c r="H55" i="64"/>
  <c r="H58" i="64" s="1"/>
  <c r="AU9" i="92" l="1"/>
  <c r="AU42" i="71"/>
  <c r="AU35" i="64"/>
  <c r="AV79" i="63" s="1"/>
  <c r="AW78" i="63" s="1"/>
  <c r="AT22" i="52"/>
  <c r="AX205" i="59"/>
  <c r="AW38" i="64"/>
  <c r="AU21" i="52"/>
  <c r="AV8" i="92"/>
  <c r="AW207" i="59"/>
  <c r="AW17" i="34"/>
  <c r="AW19" i="34" s="1"/>
  <c r="AV20" i="34"/>
  <c r="AW56" i="63"/>
  <c r="AW58" i="63" s="1"/>
  <c r="AV24" i="34"/>
  <c r="AY203" i="59"/>
  <c r="AZ40" i="28"/>
  <c r="AW15" i="36"/>
  <c r="AW16" i="36" s="1"/>
  <c r="AT55" i="71"/>
  <c r="AT49" i="71"/>
  <c r="AX27" i="36"/>
  <c r="AX26" i="36" s="1"/>
  <c r="BA38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 s="1"/>
  <c r="AS69" i="50" s="1"/>
  <c r="AS66" i="63"/>
  <c r="AS68" i="63" s="1"/>
  <c r="AS74" i="63" s="1"/>
  <c r="AR59" i="52"/>
  <c r="AR53" i="52"/>
  <c r="AR70" i="50"/>
  <c r="AR41" i="64" s="1"/>
  <c r="AR43" i="64" s="1"/>
  <c r="AR45" i="64" s="1"/>
  <c r="AR51" i="63"/>
  <c r="AR16" i="67"/>
  <c r="AR19" i="67" s="1"/>
  <c r="Q8" i="111"/>
  <c r="Q70" i="64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I57" i="64"/>
  <c r="I58" i="64" s="1"/>
  <c r="H59" i="71"/>
  <c r="I50" i="63"/>
  <c r="I53" i="63" s="1"/>
  <c r="I60" i="63" s="1"/>
  <c r="AY205" i="59" l="1"/>
  <c r="AX38" i="64"/>
  <c r="AX15" i="36"/>
  <c r="AZ203" i="59"/>
  <c r="BA40" i="28"/>
  <c r="G39" i="35" s="1"/>
  <c r="G37" i="35"/>
  <c r="BD7" i="33"/>
  <c r="BC69" i="33"/>
  <c r="AV21" i="52"/>
  <c r="AW8" i="92"/>
  <c r="AX207" i="59"/>
  <c r="G9" i="34"/>
  <c r="AY22" i="34"/>
  <c r="AZ57" i="63" s="1"/>
  <c r="H14" i="63" s="1"/>
  <c r="G157" i="116" s="1"/>
  <c r="AW24" i="34"/>
  <c r="AX56" i="63"/>
  <c r="AX58" i="63" s="1"/>
  <c r="AW20" i="34"/>
  <c r="AX17" i="34"/>
  <c r="AX19" i="34" s="1"/>
  <c r="AU49" i="71"/>
  <c r="AU55" i="71"/>
  <c r="AY27" i="36"/>
  <c r="AY26" i="36" s="1"/>
  <c r="BB38" i="28"/>
  <c r="AZ21" i="34"/>
  <c r="AZ22" i="34" s="1"/>
  <c r="BA57" i="63" s="1"/>
  <c r="AV35" i="64"/>
  <c r="AW79" i="63" s="1"/>
  <c r="AX78" i="63" s="1"/>
  <c r="AV42" i="71"/>
  <c r="AU22" i="52"/>
  <c r="AV9" i="92"/>
  <c r="AR67" i="64"/>
  <c r="AR55" i="64"/>
  <c r="AQ6" i="111"/>
  <c r="AQ44" i="71"/>
  <c r="AP15" i="111"/>
  <c r="AP50" i="71"/>
  <c r="AP57" i="71"/>
  <c r="J77" i="63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S43" i="64" s="1"/>
  <c r="AS45" i="64" s="1"/>
  <c r="AG10" i="92"/>
  <c r="AG43" i="71"/>
  <c r="AG56" i="71" s="1"/>
  <c r="AF23" i="52"/>
  <c r="AI208" i="59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BE7" i="33" l="1"/>
  <c r="BD69" i="33"/>
  <c r="BB40" i="28"/>
  <c r="BA203" i="59"/>
  <c r="AY15" i="36"/>
  <c r="AY16" i="36" s="1"/>
  <c r="BA21" i="34"/>
  <c r="BA22" i="34" s="1"/>
  <c r="BB57" i="63" s="1"/>
  <c r="BC38" i="28"/>
  <c r="AZ27" i="36"/>
  <c r="AZ26" i="36" s="1"/>
  <c r="AW42" i="71"/>
  <c r="AW9" i="92"/>
  <c r="AV22" i="52"/>
  <c r="AW35" i="64"/>
  <c r="AX79" i="63" s="1"/>
  <c r="AY78" i="63" s="1"/>
  <c r="AX16" i="36"/>
  <c r="AX17" i="36"/>
  <c r="G10" i="34"/>
  <c r="G47" i="31"/>
  <c r="AX20" i="34"/>
  <c r="AX24" i="34"/>
  <c r="AY56" i="63"/>
  <c r="AY58" i="63" s="1"/>
  <c r="AY17" i="34"/>
  <c r="AY19" i="34" s="1"/>
  <c r="H99" i="59"/>
  <c r="G109" i="116" s="1"/>
  <c r="AY38" i="64"/>
  <c r="G8" i="64" s="1"/>
  <c r="G123" i="116" s="1"/>
  <c r="AZ205" i="59"/>
  <c r="AV49" i="71"/>
  <c r="AV55" i="71"/>
  <c r="AX8" i="92"/>
  <c r="AY207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43" i="64" s="1"/>
  <c r="AT45" i="64" s="1"/>
  <c r="AT53" i="52"/>
  <c r="G48" i="31" l="1"/>
  <c r="G12" i="34"/>
  <c r="G50" i="31" s="1"/>
  <c r="H101" i="59"/>
  <c r="G111" i="116" s="1"/>
  <c r="AZ207" i="59"/>
  <c r="AY8" i="92"/>
  <c r="AX21" i="52"/>
  <c r="AY24" i="34"/>
  <c r="AZ56" i="63"/>
  <c r="AY20" i="34"/>
  <c r="AZ17" i="34"/>
  <c r="AZ19" i="34" s="1"/>
  <c r="BA205" i="59"/>
  <c r="AZ38" i="64"/>
  <c r="BB203" i="59"/>
  <c r="BC40" i="28"/>
  <c r="AZ15" i="36"/>
  <c r="AZ16" i="36" s="1"/>
  <c r="AX9" i="92"/>
  <c r="AX35" i="64"/>
  <c r="AY79" i="63" s="1"/>
  <c r="AZ78" i="63" s="1"/>
  <c r="AX42" i="71"/>
  <c r="AW22" i="52"/>
  <c r="BA27" i="36"/>
  <c r="BA26" i="36" s="1"/>
  <c r="BB21" i="34"/>
  <c r="BB22" i="34" s="1"/>
  <c r="BC57" i="63" s="1"/>
  <c r="BD38" i="28"/>
  <c r="AW55" i="71"/>
  <c r="AW49" i="71"/>
  <c r="BF7" i="33"/>
  <c r="BE69" i="33"/>
  <c r="AR50" i="71"/>
  <c r="AR57" i="71"/>
  <c r="AS44" i="71"/>
  <c r="AS6" i="111"/>
  <c r="AS15" i="111" s="1"/>
  <c r="AR15" i="111"/>
  <c r="AT55" i="64"/>
  <c r="AT67" i="64"/>
  <c r="L60" i="64"/>
  <c r="L77" i="63"/>
  <c r="L80" i="63" s="1"/>
  <c r="L82" i="63" s="1"/>
  <c r="AU59" i="52"/>
  <c r="AU70" i="50"/>
  <c r="AU41" i="64" s="1"/>
  <c r="AU43" i="64" s="1"/>
  <c r="AU45" i="64" s="1"/>
  <c r="AU53" i="52"/>
  <c r="AV65" i="50"/>
  <c r="AV67" i="50" s="1"/>
  <c r="AV69" i="50" s="1"/>
  <c r="AV66" i="63"/>
  <c r="AV68" i="63" s="1"/>
  <c r="AV74" i="63" s="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BC21" i="34" l="1"/>
  <c r="BC22" i="34" s="1"/>
  <c r="BD57" i="63" s="1"/>
  <c r="BE38" i="28"/>
  <c r="BB27" i="36"/>
  <c r="BB26" i="36" s="1"/>
  <c r="BC203" i="59"/>
  <c r="BA15" i="36"/>
  <c r="BA16" i="36" s="1"/>
  <c r="BD40" i="28"/>
  <c r="AZ58" i="63"/>
  <c r="H15" i="63" s="1"/>
  <c r="G158" i="116" s="1"/>
  <c r="H13" i="63"/>
  <c r="G156" i="116" s="1"/>
  <c r="BA207" i="59"/>
  <c r="AY21" i="52"/>
  <c r="AZ8" i="92"/>
  <c r="BA38" i="64"/>
  <c r="BB205" i="59"/>
  <c r="BA56" i="63"/>
  <c r="BA58" i="63" s="1"/>
  <c r="AZ24" i="34"/>
  <c r="BA17" i="34"/>
  <c r="BA19" i="34" s="1"/>
  <c r="AZ20" i="34"/>
  <c r="BG7" i="33"/>
  <c r="BF69" i="33"/>
  <c r="AX55" i="71"/>
  <c r="AX49" i="71"/>
  <c r="H103" i="59"/>
  <c r="AX22" i="52"/>
  <c r="AY42" i="71"/>
  <c r="AY9" i="92"/>
  <c r="AY35" i="64"/>
  <c r="H35" i="63"/>
  <c r="G178" i="116" s="1"/>
  <c r="AS57" i="71"/>
  <c r="AS50" i="71"/>
  <c r="AT44" i="71"/>
  <c r="AT6" i="111"/>
  <c r="AU55" i="64"/>
  <c r="AU67" i="64"/>
  <c r="L59" i="7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V43" i="64" s="1"/>
  <c r="AV45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BB207" i="59" l="1"/>
  <c r="AZ21" i="52"/>
  <c r="BA8" i="92"/>
  <c r="BC205" i="59"/>
  <c r="BB38" i="64"/>
  <c r="AY49" i="71"/>
  <c r="AY55" i="71"/>
  <c r="BH7" i="33"/>
  <c r="BG69" i="33"/>
  <c r="BB15" i="36"/>
  <c r="BD203" i="59"/>
  <c r="BE40" i="28"/>
  <c r="G5" i="64"/>
  <c r="G120" i="116" s="1"/>
  <c r="AZ79" i="63"/>
  <c r="BB56" i="63"/>
  <c r="BB58" i="63" s="1"/>
  <c r="BB17" i="34"/>
  <c r="BB19" i="34" s="1"/>
  <c r="BA20" i="34"/>
  <c r="BA24" i="34"/>
  <c r="G113" i="116"/>
  <c r="G14" i="116" s="1"/>
  <c r="H104" i="59"/>
  <c r="G114" i="116" s="1"/>
  <c r="BF38" i="28"/>
  <c r="BC27" i="36"/>
  <c r="BC26" i="36" s="1"/>
  <c r="BD21" i="34"/>
  <c r="BD22" i="34" s="1"/>
  <c r="BE57" i="63" s="1"/>
  <c r="AZ42" i="71"/>
  <c r="AZ35" i="64"/>
  <c r="BA79" i="63" s="1"/>
  <c r="AZ9" i="92"/>
  <c r="AY22" i="52"/>
  <c r="AT15" i="111"/>
  <c r="AV67" i="64"/>
  <c r="AV55" i="64"/>
  <c r="AT57" i="71"/>
  <c r="AT50" i="71"/>
  <c r="AU44" i="71"/>
  <c r="AU6" i="111"/>
  <c r="AU15" i="111" s="1"/>
  <c r="AW16" i="67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43" i="64" s="1"/>
  <c r="AW45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BF40" i="28" l="1"/>
  <c r="BE203" i="59"/>
  <c r="BC15" i="36"/>
  <c r="BC16" i="36" s="1"/>
  <c r="H36" i="63"/>
  <c r="G179" i="116" s="1"/>
  <c r="BA78" i="63"/>
  <c r="BB78" i="63" s="1"/>
  <c r="BG38" i="28"/>
  <c r="BE21" i="34"/>
  <c r="BD27" i="36"/>
  <c r="BD26" i="36" s="1"/>
  <c r="BC38" i="64"/>
  <c r="BD205" i="59"/>
  <c r="BB16" i="36"/>
  <c r="AZ49" i="71"/>
  <c r="AZ55" i="71"/>
  <c r="BB24" i="34"/>
  <c r="BB20" i="34"/>
  <c r="BC56" i="63"/>
  <c r="BC58" i="63" s="1"/>
  <c r="BC17" i="34"/>
  <c r="BC19" i="34" s="1"/>
  <c r="BI7" i="33"/>
  <c r="BH69" i="33"/>
  <c r="AZ22" i="52"/>
  <c r="BA35" i="64"/>
  <c r="BB79" i="63" s="1"/>
  <c r="BA9" i="92"/>
  <c r="BA42" i="71"/>
  <c r="BB8" i="92"/>
  <c r="BA21" i="52"/>
  <c r="BC207" i="59"/>
  <c r="AV44" i="71"/>
  <c r="AV6" i="111"/>
  <c r="AW55" i="64"/>
  <c r="AW67" i="64"/>
  <c r="AU50" i="71"/>
  <c r="AU57" i="71"/>
  <c r="AL43" i="7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43" i="64" s="1"/>
  <c r="AX45" i="64" s="1"/>
  <c r="AX53" i="52"/>
  <c r="AX59" i="52"/>
  <c r="F29" i="111"/>
  <c r="G27" i="111" s="1"/>
  <c r="E28" i="111"/>
  <c r="T70" i="64"/>
  <c r="T8" i="111"/>
  <c r="AX51" i="63"/>
  <c r="AX16" i="67"/>
  <c r="AX19" i="67" s="1"/>
  <c r="BE27" i="36" l="1"/>
  <c r="BE26" i="36" s="1"/>
  <c r="BH38" i="28"/>
  <c r="BF21" i="34"/>
  <c r="BA49" i="71"/>
  <c r="BA55" i="71"/>
  <c r="BE205" i="59"/>
  <c r="BD38" i="64"/>
  <c r="BJ7" i="33"/>
  <c r="BI69" i="33"/>
  <c r="BB21" i="52"/>
  <c r="BC8" i="92"/>
  <c r="BD207" i="59"/>
  <c r="BE22" i="34"/>
  <c r="BF57" i="63" s="1"/>
  <c r="BA22" i="52"/>
  <c r="BB35" i="64"/>
  <c r="BC79" i="63" s="1"/>
  <c r="BB9" i="92"/>
  <c r="BB42" i="71"/>
  <c r="BC20" i="34"/>
  <c r="BC24" i="34"/>
  <c r="BD17" i="34"/>
  <c r="BD19" i="34" s="1"/>
  <c r="BD56" i="63"/>
  <c r="BD58" i="63" s="1"/>
  <c r="BC78" i="63"/>
  <c r="BG40" i="28"/>
  <c r="BD15" i="36"/>
  <c r="BF203" i="59"/>
  <c r="AW6" i="111"/>
  <c r="AW15" i="111" s="1"/>
  <c r="AW44" i="71"/>
  <c r="AX67" i="64"/>
  <c r="AX55" i="64"/>
  <c r="AV15" i="111"/>
  <c r="AV57" i="71"/>
  <c r="AV50" i="71"/>
  <c r="G10" i="116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BF22" i="34" l="1"/>
  <c r="BG57" i="63" s="1"/>
  <c r="BB55" i="71"/>
  <c r="BB49" i="71"/>
  <c r="BC9" i="92"/>
  <c r="BC42" i="71"/>
  <c r="BC35" i="64"/>
  <c r="BD79" i="63" s="1"/>
  <c r="BB22" i="52"/>
  <c r="BD16" i="36"/>
  <c r="BE56" i="63"/>
  <c r="BE58" i="63" s="1"/>
  <c r="BE17" i="34"/>
  <c r="BE19" i="34" s="1"/>
  <c r="BD20" i="34"/>
  <c r="BD24" i="34"/>
  <c r="BG203" i="59"/>
  <c r="BE15" i="36"/>
  <c r="BE16" i="36" s="1"/>
  <c r="BH40" i="28"/>
  <c r="BF205" i="59"/>
  <c r="BE38" i="64"/>
  <c r="BD78" i="63"/>
  <c r="BK7" i="33"/>
  <c r="BJ69" i="33"/>
  <c r="BG21" i="34"/>
  <c r="BG22" i="34" s="1"/>
  <c r="BH57" i="63" s="1"/>
  <c r="BF27" i="36"/>
  <c r="BF26" i="36" s="1"/>
  <c r="BI38" i="28"/>
  <c r="BD8" i="92"/>
  <c r="BC21" i="52"/>
  <c r="BE207" i="59"/>
  <c r="AX44" i="71"/>
  <c r="AX6" i="111"/>
  <c r="G11" i="64"/>
  <c r="AY43" i="64"/>
  <c r="AY45" i="64" s="1"/>
  <c r="AW57" i="71"/>
  <c r="AW50" i="71"/>
  <c r="AZ51" i="63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D60" i="111"/>
  <c r="E5" i="112"/>
  <c r="U70" i="64"/>
  <c r="U8" i="111"/>
  <c r="AZ53" i="52"/>
  <c r="AZ70" i="50"/>
  <c r="AZ41" i="64" s="1"/>
  <c r="AZ43" i="64" s="1"/>
  <c r="AZ45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E8" i="92" l="1"/>
  <c r="BD21" i="52"/>
  <c r="BF207" i="59"/>
  <c r="BC22" i="52"/>
  <c r="BD35" i="64"/>
  <c r="BE79" i="63" s="1"/>
  <c r="BD42" i="71"/>
  <c r="BD9" i="92"/>
  <c r="BC55" i="71"/>
  <c r="BC49" i="71"/>
  <c r="BE24" i="34"/>
  <c r="BF56" i="63"/>
  <c r="BF58" i="63" s="1"/>
  <c r="BE20" i="34"/>
  <c r="BF17" i="34"/>
  <c r="BF19" i="34" s="1"/>
  <c r="BF15" i="36"/>
  <c r="BI40" i="28"/>
  <c r="BH203" i="59"/>
  <c r="BH21" i="34"/>
  <c r="BH22" i="34" s="1"/>
  <c r="BI57" i="63" s="1"/>
  <c r="BJ38" i="28"/>
  <c r="BG27" i="36"/>
  <c r="BG26" i="36" s="1"/>
  <c r="BG205" i="59"/>
  <c r="BF38" i="64"/>
  <c r="BL7" i="33"/>
  <c r="BK69" i="33"/>
  <c r="BE78" i="63"/>
  <c r="AZ55" i="64"/>
  <c r="AZ67" i="64"/>
  <c r="G126" i="116"/>
  <c r="G13" i="64"/>
  <c r="AX15" i="111"/>
  <c r="AX18" i="111" s="1"/>
  <c r="AY17" i="111" s="1"/>
  <c r="AX57" i="71"/>
  <c r="AX50" i="71"/>
  <c r="AY67" i="64"/>
  <c r="AY55" i="64"/>
  <c r="BA51" i="63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BA53" i="52"/>
  <c r="BB66" i="63"/>
  <c r="BB68" i="63" s="1"/>
  <c r="BB74" i="63" s="1"/>
  <c r="BB65" i="50"/>
  <c r="BB67" i="50" s="1"/>
  <c r="BB69" i="50" s="1"/>
  <c r="BA59" i="52"/>
  <c r="BA70" i="50"/>
  <c r="BA41" i="64" s="1"/>
  <c r="BA43" i="64" s="1"/>
  <c r="BA45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BF78" i="63" l="1"/>
  <c r="BF16" i="36"/>
  <c r="BD49" i="71"/>
  <c r="BD55" i="71"/>
  <c r="BI21" i="34"/>
  <c r="BI22" i="34" s="1"/>
  <c r="BJ57" i="63" s="1"/>
  <c r="BH27" i="36"/>
  <c r="BH26" i="36" s="1"/>
  <c r="BK38" i="28"/>
  <c r="BE42" i="71"/>
  <c r="BD22" i="52"/>
  <c r="BE35" i="64"/>
  <c r="BF79" i="63" s="1"/>
  <c r="BE9" i="92"/>
  <c r="BF8" i="92"/>
  <c r="BG207" i="59"/>
  <c r="BE21" i="52"/>
  <c r="BJ40" i="28"/>
  <c r="BG15" i="36"/>
  <c r="BG16" i="36" s="1"/>
  <c r="BI203" i="59"/>
  <c r="BG56" i="63"/>
  <c r="BG58" i="63" s="1"/>
  <c r="BF24" i="34"/>
  <c r="BG17" i="34"/>
  <c r="BG19" i="34" s="1"/>
  <c r="BF20" i="34"/>
  <c r="BM7" i="33"/>
  <c r="BM69" i="33" s="1"/>
  <c r="BL69" i="33"/>
  <c r="BH205" i="59"/>
  <c r="BG38" i="64"/>
  <c r="BA67" i="64"/>
  <c r="BA55" i="64"/>
  <c r="AZ6" i="111"/>
  <c r="AZ15" i="111" s="1"/>
  <c r="AZ44" i="71"/>
  <c r="AY44" i="71"/>
  <c r="AY6" i="111"/>
  <c r="G15" i="64"/>
  <c r="G128" i="116"/>
  <c r="O57" i="64"/>
  <c r="O58" i="64" s="1"/>
  <c r="O50" i="63"/>
  <c r="O53" i="63" s="1"/>
  <c r="O60" i="63" s="1"/>
  <c r="N59" i="7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B43" i="64" s="1"/>
  <c r="BB45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BG78" i="63" l="1"/>
  <c r="BJ27" i="36"/>
  <c r="BK21" i="34"/>
  <c r="BM38" i="28"/>
  <c r="BN69" i="33"/>
  <c r="BM70" i="33"/>
  <c r="BN70" i="33" s="1"/>
  <c r="BE55" i="71"/>
  <c r="BE49" i="71"/>
  <c r="BH15" i="36"/>
  <c r="BH16" i="36" s="1"/>
  <c r="BK40" i="28"/>
  <c r="BJ203" i="59"/>
  <c r="BF42" i="71"/>
  <c r="BF35" i="64"/>
  <c r="BG79" i="63" s="1"/>
  <c r="BH78" i="63" s="1"/>
  <c r="BE22" i="52"/>
  <c r="BF9" i="92"/>
  <c r="BG8" i="92"/>
  <c r="BF21" i="52"/>
  <c r="BH207" i="59"/>
  <c r="BH56" i="63"/>
  <c r="BH58" i="63" s="1"/>
  <c r="BG24" i="34"/>
  <c r="BH17" i="34"/>
  <c r="BH19" i="34" s="1"/>
  <c r="BG20" i="34"/>
  <c r="BL38" i="28"/>
  <c r="BI27" i="36"/>
  <c r="BI26" i="36" s="1"/>
  <c r="BJ21" i="34"/>
  <c r="BJ22" i="34" s="1"/>
  <c r="BK57" i="63" s="1"/>
  <c r="BH38" i="64"/>
  <c r="BI205" i="59"/>
  <c r="BB55" i="64"/>
  <c r="BB67" i="64"/>
  <c r="AZ50" i="71"/>
  <c r="AZ57" i="71"/>
  <c r="BA44" i="71"/>
  <c r="BA6" i="111"/>
  <c r="BA15" i="111" s="1"/>
  <c r="AY15" i="111"/>
  <c r="AY18" i="111" s="1"/>
  <c r="AZ17" i="111" s="1"/>
  <c r="AZ18" i="111" s="1"/>
  <c r="BA17" i="111" s="1"/>
  <c r="G25" i="64"/>
  <c r="G140" i="116" s="1"/>
  <c r="G130" i="116"/>
  <c r="AY50" i="71"/>
  <c r="AY57" i="71"/>
  <c r="AP23" i="52"/>
  <c r="AQ10" i="92"/>
  <c r="AQ43" i="71"/>
  <c r="AQ56" i="71" s="1"/>
  <c r="AS208" i="59"/>
  <c r="D140" i="116"/>
  <c r="D28" i="64"/>
  <c r="W69" i="64"/>
  <c r="V9" i="111"/>
  <c r="V45" i="71"/>
  <c r="V58" i="71" s="1"/>
  <c r="P77" i="63"/>
  <c r="P60" i="64"/>
  <c r="BC59" i="52"/>
  <c r="BD66" i="63"/>
  <c r="BD68" i="63" s="1"/>
  <c r="BD74" i="63" s="1"/>
  <c r="BC70" i="50"/>
  <c r="BC41" i="64" s="1"/>
  <c r="BC43" i="64" s="1"/>
  <c r="BC45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A18" i="111" l="1"/>
  <c r="BB17" i="111" s="1"/>
  <c r="BK203" i="59"/>
  <c r="BI15" i="36"/>
  <c r="BI16" i="36" s="1"/>
  <c r="BL40" i="28"/>
  <c r="BM40" i="28"/>
  <c r="BL203" i="59"/>
  <c r="BJ15" i="36"/>
  <c r="H37" i="35"/>
  <c r="BK22" i="34"/>
  <c r="BL57" i="63" s="1"/>
  <c r="I14" i="63" s="1"/>
  <c r="H157" i="116" s="1"/>
  <c r="H9" i="34"/>
  <c r="BH20" i="34"/>
  <c r="BI56" i="63"/>
  <c r="BI58" i="63" s="1"/>
  <c r="BI17" i="34"/>
  <c r="BI19" i="34" s="1"/>
  <c r="BH24" i="34"/>
  <c r="BH8" i="92"/>
  <c r="BI207" i="59"/>
  <c r="BG21" i="52"/>
  <c r="BF49" i="71"/>
  <c r="BF55" i="71"/>
  <c r="BJ205" i="59"/>
  <c r="BI38" i="64"/>
  <c r="BF22" i="52"/>
  <c r="BG42" i="71"/>
  <c r="BG9" i="92"/>
  <c r="BG35" i="64"/>
  <c r="BH79" i="63" s="1"/>
  <c r="BI78" i="63" s="1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BD43" i="64" s="1"/>
  <c r="BD45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W70" i="64"/>
  <c r="W8" i="111"/>
  <c r="BN40" i="28" l="1"/>
  <c r="BG49" i="71"/>
  <c r="BG55" i="71"/>
  <c r="BJ16" i="36"/>
  <c r="BJ17" i="36"/>
  <c r="BK38" i="64"/>
  <c r="BL205" i="59"/>
  <c r="I99" i="59"/>
  <c r="H39" i="35"/>
  <c r="I39" i="35" s="1"/>
  <c r="BI8" i="92"/>
  <c r="BH21" i="52"/>
  <c r="BJ207" i="59"/>
  <c r="BJ17" i="34"/>
  <c r="BJ19" i="34" s="1"/>
  <c r="BJ56" i="63"/>
  <c r="BJ58" i="63" s="1"/>
  <c r="BI24" i="34"/>
  <c r="BI20" i="34"/>
  <c r="BH42" i="71"/>
  <c r="BG22" i="52"/>
  <c r="BH35" i="64"/>
  <c r="BI79" i="63" s="1"/>
  <c r="BJ78" i="63" s="1"/>
  <c r="BH9" i="92"/>
  <c r="H10" i="34"/>
  <c r="H47" i="31"/>
  <c r="BM203" i="59"/>
  <c r="BK205" i="59"/>
  <c r="BJ38" i="64"/>
  <c r="BC44" i="71"/>
  <c r="BC6" i="111"/>
  <c r="BB15" i="111"/>
  <c r="BB18" i="111" s="1"/>
  <c r="BC17" i="111" s="1"/>
  <c r="BB57" i="71"/>
  <c r="BB50" i="71"/>
  <c r="BD55" i="64"/>
  <c r="BD67" i="64"/>
  <c r="BE51" i="63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E43" i="64" s="1"/>
  <c r="BE45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H8" i="64" l="1"/>
  <c r="H123" i="116" s="1"/>
  <c r="J99" i="59"/>
  <c r="K99" i="59" s="1"/>
  <c r="H109" i="116"/>
  <c r="BI21" i="52"/>
  <c r="BJ8" i="92"/>
  <c r="BK207" i="59"/>
  <c r="BH49" i="71"/>
  <c r="BH55" i="71"/>
  <c r="BK8" i="92"/>
  <c r="BJ21" i="52"/>
  <c r="BL207" i="59"/>
  <c r="I101" i="59"/>
  <c r="BM205" i="59"/>
  <c r="BJ20" i="34"/>
  <c r="BK56" i="63"/>
  <c r="BK58" i="63" s="1"/>
  <c r="BK17" i="34"/>
  <c r="BK19" i="34" s="1"/>
  <c r="BJ24" i="34"/>
  <c r="H48" i="31"/>
  <c r="H12" i="34"/>
  <c r="H50" i="31" s="1"/>
  <c r="BI35" i="64"/>
  <c r="BJ79" i="63" s="1"/>
  <c r="BK78" i="63" s="1"/>
  <c r="BH22" i="52"/>
  <c r="BI9" i="92"/>
  <c r="BI42" i="71"/>
  <c r="BD44" i="71"/>
  <c r="BD6" i="111"/>
  <c r="BE67" i="64"/>
  <c r="BE55" i="64"/>
  <c r="BC15" i="111"/>
  <c r="BC18" i="111" s="1"/>
  <c r="BD17" i="111" s="1"/>
  <c r="BC50" i="71"/>
  <c r="BC57" i="71"/>
  <c r="S50" i="63"/>
  <c r="S53" i="63" s="1"/>
  <c r="S60" i="63" s="1"/>
  <c r="R59" i="71"/>
  <c r="S57" i="64"/>
  <c r="S58" i="64" s="1"/>
  <c r="BF70" i="50"/>
  <c r="BF41" i="64" s="1"/>
  <c r="BF43" i="64" s="1"/>
  <c r="BF45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I22" i="52" l="1"/>
  <c r="BJ35" i="64"/>
  <c r="BK79" i="63" s="1"/>
  <c r="BL78" i="63" s="1"/>
  <c r="I35" i="63" s="1"/>
  <c r="H178" i="116" s="1"/>
  <c r="BJ42" i="71"/>
  <c r="BJ9" i="92"/>
  <c r="H111" i="116"/>
  <c r="J101" i="59"/>
  <c r="K101" i="59" s="1"/>
  <c r="BK24" i="34"/>
  <c r="BL56" i="63"/>
  <c r="BK20" i="34"/>
  <c r="BI55" i="71"/>
  <c r="BI49" i="71"/>
  <c r="I103" i="59"/>
  <c r="BJ22" i="52"/>
  <c r="BK42" i="71"/>
  <c r="BK35" i="64"/>
  <c r="BK9" i="92"/>
  <c r="BM207" i="59"/>
  <c r="BE6" i="111"/>
  <c r="BE44" i="71"/>
  <c r="BF55" i="64"/>
  <c r="BF67" i="64"/>
  <c r="BD15" i="111"/>
  <c r="BD18" i="111" s="1"/>
  <c r="BE17" i="111" s="1"/>
  <c r="BD57" i="71"/>
  <c r="BD50" i="71"/>
  <c r="BH52" i="52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43" i="64" s="1"/>
  <c r="BG45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BK49" i="71" l="1"/>
  <c r="BK55" i="71"/>
  <c r="I13" i="63"/>
  <c r="H156" i="116" s="1"/>
  <c r="BL58" i="63"/>
  <c r="I15" i="63" s="1"/>
  <c r="H158" i="116" s="1"/>
  <c r="H5" i="64"/>
  <c r="H120" i="116" s="1"/>
  <c r="BL79" i="63"/>
  <c r="I36" i="63" s="1"/>
  <c r="H179" i="116" s="1"/>
  <c r="BJ49" i="71"/>
  <c r="BJ55" i="71"/>
  <c r="J103" i="59"/>
  <c r="H113" i="116"/>
  <c r="H14" i="116" s="1"/>
  <c r="I104" i="59"/>
  <c r="K103" i="59"/>
  <c r="BG67" i="64"/>
  <c r="BG55" i="64"/>
  <c r="BF6" i="111"/>
  <c r="BF44" i="71"/>
  <c r="BE50" i="71"/>
  <c r="BE57" i="71"/>
  <c r="BE15" i="111"/>
  <c r="BE18" i="111" s="1"/>
  <c r="BF17" i="111" s="1"/>
  <c r="T59" i="7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BH43" i="64" s="1"/>
  <c r="BH45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H114" i="116" l="1"/>
  <c r="J104" i="59"/>
  <c r="BH67" i="64"/>
  <c r="BH55" i="64"/>
  <c r="BF57" i="71"/>
  <c r="BF50" i="71"/>
  <c r="BF15" i="111"/>
  <c r="BF18" i="111" s="1"/>
  <c r="BG17" i="111" s="1"/>
  <c r="BG18" i="111" s="1"/>
  <c r="BH17" i="111" s="1"/>
  <c r="BG44" i="71"/>
  <c r="BG6" i="111"/>
  <c r="BG15" i="111" s="1"/>
  <c r="BI51" i="63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I43" i="64" s="1"/>
  <c r="BI45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BI55" i="64" l="1"/>
  <c r="BI67" i="64"/>
  <c r="BG50" i="71"/>
  <c r="BG57" i="71"/>
  <c r="BH6" i="111"/>
  <c r="BH44" i="71"/>
  <c r="H27" i="64"/>
  <c r="G143" i="116"/>
  <c r="BJ70" i="50"/>
  <c r="BJ41" i="64" s="1"/>
  <c r="BJ43" i="64" s="1"/>
  <c r="BJ45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BJ55" i="64" l="1"/>
  <c r="BJ67" i="64"/>
  <c r="BI44" i="71"/>
  <c r="BI6" i="111"/>
  <c r="BI15" i="111" s="1"/>
  <c r="BH57" i="71"/>
  <c r="BH50" i="71"/>
  <c r="BH15" i="111"/>
  <c r="BH18" i="111" s="1"/>
  <c r="BI17" i="111" s="1"/>
  <c r="X77" i="63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142" i="116"/>
  <c r="BI18" i="111" l="1"/>
  <c r="BJ17" i="111" s="1"/>
  <c r="BI57" i="71"/>
  <c r="BI50" i="71"/>
  <c r="H11" i="64"/>
  <c r="BK43" i="64"/>
  <c r="BK45" i="64" s="1"/>
  <c r="BJ6" i="111"/>
  <c r="BJ15" i="111" s="1"/>
  <c r="BJ18" i="111" s="1"/>
  <c r="BK17" i="111" s="1"/>
  <c r="BJ44" i="71"/>
  <c r="I23" i="63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BK67" i="64" l="1"/>
  <c r="BK55" i="64"/>
  <c r="H126" i="116"/>
  <c r="H13" i="64"/>
  <c r="BJ57" i="71"/>
  <c r="BJ50" i="71"/>
  <c r="AZ23" i="52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BK6" i="111" l="1"/>
  <c r="BK44" i="71"/>
  <c r="BL67" i="64"/>
  <c r="H15" i="64"/>
  <c r="H128" i="116"/>
  <c r="I31" i="63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H130" i="116" l="1"/>
  <c r="H25" i="64"/>
  <c r="BK57" i="71"/>
  <c r="BK50" i="71"/>
  <c r="BK15" i="111"/>
  <c r="BK18" i="111" s="1"/>
  <c r="D35" i="111"/>
  <c r="D36" i="111"/>
  <c r="D34" i="111"/>
  <c r="AC69" i="64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D6" i="112" l="1"/>
  <c r="F36" i="111"/>
  <c r="G6" i="112" s="1"/>
  <c r="C69" i="111"/>
  <c r="E53" i="111"/>
  <c r="D4" i="112"/>
  <c r="F34" i="111"/>
  <c r="G4" i="112" s="1"/>
  <c r="E61" i="111"/>
  <c r="H60" i="111" s="1"/>
  <c r="D5" i="112"/>
  <c r="F35" i="111"/>
  <c r="G5" i="112" s="1"/>
  <c r="H140" i="116"/>
  <c r="H28" i="64"/>
  <c r="H143" i="116" s="1"/>
  <c r="AC60" i="64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D73" i="111" l="1"/>
  <c r="E73" i="111" s="1"/>
  <c r="F73" i="111" s="1"/>
  <c r="G52" i="111"/>
  <c r="AC45" i="7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D54" i="111" l="1"/>
  <c r="D55" i="111" s="1"/>
  <c r="G43" i="111"/>
  <c r="H43" i="111" s="1"/>
  <c r="D71" i="111" s="1"/>
  <c r="E71" i="111" s="1"/>
  <c r="F71" i="111" s="1"/>
  <c r="G42" i="111"/>
  <c r="H52" i="111"/>
  <c r="AE60" i="64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D72" i="111" l="1"/>
  <c r="E72" i="111" s="1"/>
  <c r="F72" i="111" s="1"/>
  <c r="H42" i="111"/>
  <c r="D70" i="111" s="1"/>
  <c r="G57" i="111"/>
  <c r="D62" i="111"/>
  <c r="D63" i="111" s="1"/>
  <c r="D64" i="111" s="1"/>
  <c r="D56" i="111"/>
  <c r="BG10" i="92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D75" i="111" l="1"/>
  <c r="E70" i="111"/>
  <c r="H65" i="111"/>
  <c r="AE70" i="64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E75" i="111" l="1"/>
  <c r="F75" i="111" s="1"/>
  <c r="F70" i="111"/>
  <c r="AG59" i="7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<sst xmlns="http://schemas.openxmlformats.org/spreadsheetml/2006/main" count="7631" uniqueCount="1248">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</sst>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1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0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-5884625.666666667</c:v>
                </c:pt>
                <c:pt idx="2">
                  <c:v>-5857867.333333333</c:v>
                </c:pt>
                <c:pt idx="3">
                  <c:v>-5857874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-7931119.833333333</c:v>
                </c:pt>
                <c:pt idx="7">
                  <c:v>-5973419.833333333</c:v>
                </c:pt>
                <c:pt idx="8">
                  <c:v>-5937295.666666667</c:v>
                </c:pt>
                <c:pt idx="9">
                  <c:v>-5941395.666666667</c:v>
                </c:pt>
                <c:pt idx="10">
                  <c:v>-5916310.666666667</c:v>
                </c:pt>
                <c:pt idx="11">
                  <c:v>-5915835.666666667</c:v>
                </c:pt>
                <c:pt idx="12">
                  <c:v>-5923130.666666667</c:v>
                </c:pt>
                <c:pt idx="13">
                  <c:v>-8308873.125</c:v>
                </c:pt>
                <c:pt idx="14">
                  <c:v>-8261858.125</c:v>
                </c:pt>
                <c:pt idx="15">
                  <c:v>-8241528.125</c:v>
                </c:pt>
                <c:pt idx="16">
                  <c:v>-7246847.291666667</c:v>
                </c:pt>
                <c:pt idx="17">
                  <c:v>-7232658.125</c:v>
                </c:pt>
                <c:pt idx="18">
                  <c:v>-7219873.125</c:v>
                </c:pt>
                <c:pt idx="19">
                  <c:v>-7249499.791666667</c:v>
                </c:pt>
                <c:pt idx="20">
                  <c:v>-7237534.791666667</c:v>
                </c:pt>
                <c:pt idx="21">
                  <c:v>-7267314.791666667</c:v>
                </c:pt>
                <c:pt idx="22">
                  <c:v>-7269829.791666667</c:v>
                </c:pt>
                <c:pt idx="23">
                  <c:v>-7267314.791666667</c:v>
                </c:pt>
                <c:pt idx="24">
                  <c:v>-7310134.791666667</c:v>
                </c:pt>
                <c:pt idx="25">
                  <c:v>-8242861.8322916664</c:v>
                </c:pt>
                <c:pt idx="26">
                  <c:v>-8176817.5322916666</c:v>
                </c:pt>
                <c:pt idx="27">
                  <c:v>-8149494.432291666</c:v>
                </c:pt>
                <c:pt idx="28">
                  <c:v>-8155599.432291666</c:v>
                </c:pt>
                <c:pt idx="29">
                  <c:v>-8130603.5822916664</c:v>
                </c:pt>
                <c:pt idx="30">
                  <c:v>-8112100.4822916659</c:v>
                </c:pt>
                <c:pt idx="31">
                  <c:v>-8150849.432291666</c:v>
                </c:pt>
                <c:pt idx="32">
                  <c:v>-8133853.5822916664</c:v>
                </c:pt>
                <c:pt idx="33">
                  <c:v>-8171247.5322916666</c:v>
                </c:pt>
                <c:pt idx="34">
                  <c:v>-8175852.5322916666</c:v>
                </c:pt>
                <c:pt idx="35">
                  <c:v>-8171247.5322916666</c:v>
                </c:pt>
                <c:pt idx="36">
                  <c:v>-8239756.8322916664</c:v>
                </c:pt>
                <c:pt idx="37">
                  <c:v>-9789545.2461822908</c:v>
                </c:pt>
                <c:pt idx="38">
                  <c:v>-9643110.2151822913</c:v>
                </c:pt>
                <c:pt idx="39">
                  <c:v>-9593308.5811822917</c:v>
                </c:pt>
                <c:pt idx="40">
                  <c:v>-9599413.5811822917</c:v>
                </c:pt>
                <c:pt idx="41">
                  <c:v>-9546756.9471822921</c:v>
                </c:pt>
                <c:pt idx="42">
                  <c:v>-9503455.3131822906</c:v>
                </c:pt>
                <c:pt idx="43">
                  <c:v>-9594663.5811822917</c:v>
                </c:pt>
                <c:pt idx="44">
                  <c:v>-9550006.9471822921</c:v>
                </c:pt>
                <c:pt idx="45">
                  <c:v>-9639860.2151822913</c:v>
                </c:pt>
                <c:pt idx="46">
                  <c:v>-9644465.2151822913</c:v>
                </c:pt>
                <c:pt idx="47">
                  <c:v>-9639860.2151822913</c:v>
                </c:pt>
                <c:pt idx="48">
                  <c:v>-9786440.2461822908</c:v>
                </c:pt>
                <c:pt idx="49">
                  <c:v>-13361584.119205181</c:v>
                </c:pt>
                <c:pt idx="50">
                  <c:v>-13194629.617955182</c:v>
                </c:pt>
                <c:pt idx="51">
                  <c:v>-13141569.369575182</c:v>
                </c:pt>
                <c:pt idx="52">
                  <c:v>-13147674.369575182</c:v>
                </c:pt>
                <c:pt idx="53">
                  <c:v>-13084549.743140182</c:v>
                </c:pt>
                <c:pt idx="54">
                  <c:v>-13037989.494760182</c:v>
                </c:pt>
                <c:pt idx="55">
                  <c:v>-13142924.369575182</c:v>
                </c:pt>
                <c:pt idx="56">
                  <c:v>-13087799.743140182</c:v>
                </c:pt>
                <c:pt idx="57">
                  <c:v>-13191379.617955182</c:v>
                </c:pt>
                <c:pt idx="58">
                  <c:v>-13195984.617955182</c:v>
                </c:pt>
                <c:pt idx="59">
                  <c:v>-13191379.617955182</c:v>
                </c:pt>
                <c:pt idx="60">
                  <c:v>-13352909.119205181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-5918059</c:v>
                </c:pt>
                <c:pt idx="2">
                  <c:v>-5892209</c:v>
                </c:pt>
                <c:pt idx="3">
                  <c:v>-5926549</c:v>
                </c:pt>
                <c:pt idx="4">
                  <c:v>-13700899</c:v>
                </c:pt>
                <c:pt idx="5">
                  <c:v>-9393049</c:v>
                </c:pt>
                <c:pt idx="6">
                  <c:v>-7849379</c:v>
                </c:pt>
                <c:pt idx="7">
                  <c:v>-5878539</c:v>
                </c:pt>
                <c:pt idx="8">
                  <c:v>-5858259</c:v>
                </c:pt>
                <c:pt idx="9">
                  <c:v>-5834719</c:v>
                </c:pt>
                <c:pt idx="10">
                  <c:v>-5844894</c:v>
                </c:pt>
                <c:pt idx="11">
                  <c:v>-5820419</c:v>
                </c:pt>
                <c:pt idx="12">
                  <c:v>-5906024</c:v>
                </c:pt>
                <c:pt idx="13">
                  <c:v>-8571585.625</c:v>
                </c:pt>
                <c:pt idx="14">
                  <c:v>-8434140.625</c:v>
                </c:pt>
                <c:pt idx="15">
                  <c:v>-8230520.625</c:v>
                </c:pt>
                <c:pt idx="16">
                  <c:v>-7198360.625</c:v>
                </c:pt>
                <c:pt idx="17">
                  <c:v>-7250005.625</c:v>
                </c:pt>
                <c:pt idx="18">
                  <c:v>-7162855.625</c:v>
                </c:pt>
                <c:pt idx="19">
                  <c:v>-7081665.625</c:v>
                </c:pt>
                <c:pt idx="20">
                  <c:v>-7164885.625</c:v>
                </c:pt>
                <c:pt idx="21">
                  <c:v>-7072150.625</c:v>
                </c:pt>
                <c:pt idx="22">
                  <c:v>-7198250.625</c:v>
                </c:pt>
                <c:pt idx="23">
                  <c:v>-7118695.625</c:v>
                </c:pt>
                <c:pt idx="24">
                  <c:v>-7055050.625</c:v>
                </c:pt>
                <c:pt idx="25">
                  <c:v>-8625219.4656249993</c:v>
                </c:pt>
                <c:pt idx="26">
                  <c:v>-8541562.9656249993</c:v>
                </c:pt>
                <c:pt idx="27">
                  <c:v>-8224462.4656249993</c:v>
                </c:pt>
                <c:pt idx="28">
                  <c:v>-8127997.2656249991</c:v>
                </c:pt>
                <c:pt idx="29">
                  <c:v>-8217491.4156249994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-8088810.4156249994</c:v>
                </c:pt>
                <c:pt idx="33">
                  <c:v>-7838631.1656250004</c:v>
                </c:pt>
                <c:pt idx="34">
                  <c:v>-8104273.3656249996</c:v>
                </c:pt>
                <c:pt idx="35">
                  <c:v>-7967737.3656249996</c:v>
                </c:pt>
                <c:pt idx="36">
                  <c:v>-7977739.0656249998</c:v>
                </c:pt>
                <c:pt idx="37">
                  <c:v>-10912483.210015625</c:v>
                </c:pt>
                <c:pt idx="38">
                  <c:v>-11078784.515515625</c:v>
                </c:pt>
                <c:pt idx="39">
                  <c:v>-9747758.848015625</c:v>
                </c:pt>
                <c:pt idx="40">
                  <c:v>-9529109.4145156257</c:v>
                </c:pt>
                <c:pt idx="41">
                  <c:v>-9702482.2140156254</c:v>
                </c:pt>
                <c:pt idx="42">
                  <c:v>-9655328.5800156239</c:v>
                </c:pt>
                <c:pt idx="43">
                  <c:v>-9072327.5475156251</c:v>
                </c:pt>
                <c:pt idx="44">
                  <c:v>-9701880.2140156254</c:v>
                </c:pt>
                <c:pt idx="45">
                  <c:v>-9116240.1815156247</c:v>
                </c:pt>
                <c:pt idx="46">
                  <c:v>-9572886.0485156253</c:v>
                </c:pt>
                <c:pt idx="47">
                  <c:v>-9564215.0485156253</c:v>
                </c:pt>
                <c:pt idx="48">
                  <c:v>-9018239.6125156246</c:v>
                </c:pt>
                <c:pt idx="49">
                  <c:v>-12946338.192378514</c:v>
                </c:pt>
                <c:pt idx="50">
                  <c:v>-13172226.525113516</c:v>
                </c:pt>
                <c:pt idx="51">
                  <c:v>-13297117.252038516</c:v>
                </c:pt>
                <c:pt idx="52">
                  <c:v>-13172257.802908516</c:v>
                </c:pt>
                <c:pt idx="53">
                  <c:v>-13349392.743808515</c:v>
                </c:pt>
                <c:pt idx="54">
                  <c:v>-13018200.967248516</c:v>
                </c:pt>
                <c:pt idx="55">
                  <c:v>-12683132.396418516</c:v>
                </c:pt>
                <c:pt idx="56">
                  <c:v>-13091605.543808514</c:v>
                </c:pt>
                <c:pt idx="57">
                  <c:v>-12638693.034823516</c:v>
                </c:pt>
                <c:pt idx="58">
                  <c:v>-13124405.451288514</c:v>
                </c:pt>
                <c:pt idx="59">
                  <c:v>-12845024.451288514</c:v>
                </c:pt>
                <c:pt idx="60">
                  <c:v>-18932643.078713514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-5884625.666666667</c:v>
                </c:pt>
                <c:pt idx="2">
                  <c:v>-5857867.333333333</c:v>
                </c:pt>
                <c:pt idx="3">
                  <c:v>-5857874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-7931119.833333333</c:v>
                </c:pt>
                <c:pt idx="7">
                  <c:v>-5973419.833333333</c:v>
                </c:pt>
                <c:pt idx="8">
                  <c:v>-5937295.666666667</c:v>
                </c:pt>
                <c:pt idx="9">
                  <c:v>-5941395.666666667</c:v>
                </c:pt>
                <c:pt idx="10">
                  <c:v>-5916310.666666667</c:v>
                </c:pt>
                <c:pt idx="11">
                  <c:v>-5915835.666666667</c:v>
                </c:pt>
                <c:pt idx="12">
                  <c:v>-5923130.666666667</c:v>
                </c:pt>
                <c:pt idx="13">
                  <c:v>-8308873.125</c:v>
                </c:pt>
                <c:pt idx="14">
                  <c:v>-8261858.125</c:v>
                </c:pt>
                <c:pt idx="15">
                  <c:v>-8241528.125</c:v>
                </c:pt>
                <c:pt idx="16">
                  <c:v>-7246847.291666667</c:v>
                </c:pt>
                <c:pt idx="17">
                  <c:v>-7232658.125</c:v>
                </c:pt>
                <c:pt idx="18">
                  <c:v>-7219873.125</c:v>
                </c:pt>
                <c:pt idx="19">
                  <c:v>-7249499.791666667</c:v>
                </c:pt>
                <c:pt idx="20">
                  <c:v>-7237534.791666667</c:v>
                </c:pt>
                <c:pt idx="21">
                  <c:v>-7267314.791666667</c:v>
                </c:pt>
                <c:pt idx="22">
                  <c:v>-7269829.791666667</c:v>
                </c:pt>
                <c:pt idx="23">
                  <c:v>-7267314.791666667</c:v>
                </c:pt>
                <c:pt idx="24">
                  <c:v>-7310134.791666667</c:v>
                </c:pt>
                <c:pt idx="25">
                  <c:v>-8242861.8322916664</c:v>
                </c:pt>
                <c:pt idx="26">
                  <c:v>-8176817.5322916666</c:v>
                </c:pt>
                <c:pt idx="27">
                  <c:v>-8149494.432291666</c:v>
                </c:pt>
                <c:pt idx="28">
                  <c:v>-8155599.432291666</c:v>
                </c:pt>
                <c:pt idx="29">
                  <c:v>-8130603.5822916664</c:v>
                </c:pt>
                <c:pt idx="30">
                  <c:v>-8112100.4822916659</c:v>
                </c:pt>
                <c:pt idx="31">
                  <c:v>-8150849.432291666</c:v>
                </c:pt>
                <c:pt idx="32">
                  <c:v>-8133853.5822916664</c:v>
                </c:pt>
                <c:pt idx="33">
                  <c:v>-8171247.5322916666</c:v>
                </c:pt>
                <c:pt idx="34">
                  <c:v>-8175852.5322916666</c:v>
                </c:pt>
                <c:pt idx="35">
                  <c:v>-8171247.5322916666</c:v>
                </c:pt>
                <c:pt idx="36">
                  <c:v>-8239756.8322916664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-5912277.666666667</c:v>
                </c:pt>
                <c:pt idx="2">
                  <c:v>-11770145</c:v>
                </c:pt>
                <c:pt idx="3">
                  <c:v>-17628019</c:v>
                </c:pt>
                <c:pt idx="4">
                  <c:v>-27030644.666666664</c:v>
                </c:pt>
                <c:pt idx="5">
                  <c:v>-36466730.333333328</c:v>
                </c:pt>
                <c:pt idx="6">
                  <c:v>-44397850.166666664</c:v>
                </c:pt>
                <c:pt idx="7">
                  <c:v>-50371270</c:v>
                </c:pt>
                <c:pt idx="8">
                  <c:v>-56308565.666666664</c:v>
                </c:pt>
                <c:pt idx="9">
                  <c:v>-62249961.333333328</c:v>
                </c:pt>
                <c:pt idx="10">
                  <c:v>-68166272</c:v>
                </c:pt>
                <c:pt idx="11">
                  <c:v>-74082107.666666672</c:v>
                </c:pt>
                <c:pt idx="12">
                  <c:v>-80005238.333333343</c:v>
                </c:pt>
                <c:pt idx="13">
                  <c:v>-88314111.458333343</c:v>
                </c:pt>
                <c:pt idx="14">
                  <c:v>-96575969.583333343</c:v>
                </c:pt>
                <c:pt idx="15">
                  <c:v>-104817497.70833334</c:v>
                </c:pt>
                <c:pt idx="16">
                  <c:v>-112064345.00000001</c:v>
                </c:pt>
                <c:pt idx="17">
                  <c:v>-119297003.12500001</c:v>
                </c:pt>
                <c:pt idx="18">
                  <c:v>-126516876.25000001</c:v>
                </c:pt>
                <c:pt idx="19">
                  <c:v>-133766376.04166669</c:v>
                </c:pt>
                <c:pt idx="20">
                  <c:v>-141003910.83333334</c:v>
                </c:pt>
                <c:pt idx="21">
                  <c:v>-148271225.625</c:v>
                </c:pt>
                <c:pt idx="22">
                  <c:v>-155541055.41666666</c:v>
                </c:pt>
                <c:pt idx="23">
                  <c:v>-162808370.20833331</c:v>
                </c:pt>
                <c:pt idx="24">
                  <c:v>-170118504.99999997</c:v>
                </c:pt>
                <c:pt idx="25">
                  <c:v>-178361366.83229163</c:v>
                </c:pt>
                <c:pt idx="26">
                  <c:v>-186538184.36458331</c:v>
                </c:pt>
                <c:pt idx="27">
                  <c:v>-194687678.79687497</c:v>
                </c:pt>
                <c:pt idx="28">
                  <c:v>-202843278.22916663</c:v>
                </c:pt>
                <c:pt idx="29">
                  <c:v>-210973881.81145829</c:v>
                </c:pt>
                <c:pt idx="30">
                  <c:v>-219085982.29374996</c:v>
                </c:pt>
                <c:pt idx="31">
                  <c:v>-227236831.72604162</c:v>
                </c:pt>
                <c:pt idx="32">
                  <c:v>-235370685.30833328</c:v>
                </c:pt>
                <c:pt idx="33">
                  <c:v>-243541932.84062496</c:v>
                </c:pt>
                <c:pt idx="34">
                  <c:v>-251717785.37291664</c:v>
                </c:pt>
                <c:pt idx="35">
                  <c:v>-259889032.90520832</c:v>
                </c:pt>
                <c:pt idx="36">
                  <c:v>-268128789.73749998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-5918059</c:v>
                </c:pt>
                <c:pt idx="2">
                  <c:v>-5892209</c:v>
                </c:pt>
                <c:pt idx="3">
                  <c:v>-5926549</c:v>
                </c:pt>
                <c:pt idx="4">
                  <c:v>-13700899</c:v>
                </c:pt>
                <c:pt idx="5">
                  <c:v>-9393049</c:v>
                </c:pt>
                <c:pt idx="6">
                  <c:v>-7849379</c:v>
                </c:pt>
                <c:pt idx="7">
                  <c:v>-5878539</c:v>
                </c:pt>
                <c:pt idx="8">
                  <c:v>-5858259</c:v>
                </c:pt>
                <c:pt idx="9">
                  <c:v>-5834719</c:v>
                </c:pt>
                <c:pt idx="10">
                  <c:v>-5844894</c:v>
                </c:pt>
                <c:pt idx="11">
                  <c:v>-5820419</c:v>
                </c:pt>
                <c:pt idx="12">
                  <c:v>-5906024</c:v>
                </c:pt>
                <c:pt idx="13">
                  <c:v>-8571585.625</c:v>
                </c:pt>
                <c:pt idx="14">
                  <c:v>-8434140.625</c:v>
                </c:pt>
                <c:pt idx="15">
                  <c:v>-8230520.625</c:v>
                </c:pt>
                <c:pt idx="16">
                  <c:v>-7198360.625</c:v>
                </c:pt>
                <c:pt idx="17">
                  <c:v>-7250005.625</c:v>
                </c:pt>
                <c:pt idx="18">
                  <c:v>-7162855.625</c:v>
                </c:pt>
                <c:pt idx="19">
                  <c:v>-7081665.625</c:v>
                </c:pt>
                <c:pt idx="20">
                  <c:v>-7164885.625</c:v>
                </c:pt>
                <c:pt idx="21">
                  <c:v>-7072150.625</c:v>
                </c:pt>
                <c:pt idx="22">
                  <c:v>-7198250.625</c:v>
                </c:pt>
                <c:pt idx="23">
                  <c:v>-7118695.625</c:v>
                </c:pt>
                <c:pt idx="24">
                  <c:v>-7055050.625</c:v>
                </c:pt>
                <c:pt idx="25">
                  <c:v>-8625219.4656249993</c:v>
                </c:pt>
                <c:pt idx="26">
                  <c:v>-8541562.9656249993</c:v>
                </c:pt>
                <c:pt idx="27">
                  <c:v>-8224462.4656249993</c:v>
                </c:pt>
                <c:pt idx="28">
                  <c:v>-8127997.2656249991</c:v>
                </c:pt>
                <c:pt idx="29">
                  <c:v>-8217491.4156249994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-8088810.4156249994</c:v>
                </c:pt>
                <c:pt idx="33">
                  <c:v>-7838631.1656250004</c:v>
                </c:pt>
                <c:pt idx="34">
                  <c:v>-8104273.3656249996</c:v>
                </c:pt>
                <c:pt idx="35">
                  <c:v>-7967737.3656249996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-5945711</c:v>
                </c:pt>
                <c:pt idx="2">
                  <c:v>-11837920</c:v>
                </c:pt>
                <c:pt idx="3">
                  <c:v>-17764469</c:v>
                </c:pt>
                <c:pt idx="4">
                  <c:v>-31465368</c:v>
                </c:pt>
                <c:pt idx="5">
                  <c:v>-40858417</c:v>
                </c:pt>
                <c:pt idx="6">
                  <c:v>-48707796</c:v>
                </c:pt>
                <c:pt idx="7">
                  <c:v>-54586335</c:v>
                </c:pt>
                <c:pt idx="8">
                  <c:v>-60444594</c:v>
                </c:pt>
                <c:pt idx="9">
                  <c:v>-66279313</c:v>
                </c:pt>
                <c:pt idx="10">
                  <c:v>-72124207</c:v>
                </c:pt>
                <c:pt idx="11">
                  <c:v>-77944626</c:v>
                </c:pt>
                <c:pt idx="12">
                  <c:v>-83850650</c:v>
                </c:pt>
                <c:pt idx="13">
                  <c:v>-92422235.625</c:v>
                </c:pt>
                <c:pt idx="14">
                  <c:v>-100856376.25</c:v>
                </c:pt>
                <c:pt idx="15">
                  <c:v>-109086896.875</c:v>
                </c:pt>
                <c:pt idx="16">
                  <c:v>-116285257.5</c:v>
                </c:pt>
                <c:pt idx="17">
                  <c:v>-123535263.125</c:v>
                </c:pt>
                <c:pt idx="18">
                  <c:v>-130698118.75</c:v>
                </c:pt>
                <c:pt idx="19">
                  <c:v>-137779784.375</c:v>
                </c:pt>
                <c:pt idx="20">
                  <c:v>-144944670</c:v>
                </c:pt>
                <c:pt idx="21">
                  <c:v>-152016820.625</c:v>
                </c:pt>
                <c:pt idx="22">
                  <c:v>-159215071.25</c:v>
                </c:pt>
                <c:pt idx="23">
                  <c:v>-166333766.875</c:v>
                </c:pt>
                <c:pt idx="24">
                  <c:v>-173388817.5</c:v>
                </c:pt>
                <c:pt idx="25">
                  <c:v>-182014036.96562499</c:v>
                </c:pt>
                <c:pt idx="26">
                  <c:v>-190555599.93124998</c:v>
                </c:pt>
                <c:pt idx="27">
                  <c:v>-198780062.39687496</c:v>
                </c:pt>
                <c:pt idx="28">
                  <c:v>-206908059.66249996</c:v>
                </c:pt>
                <c:pt idx="29">
                  <c:v>-215125551.07812497</c:v>
                </c:pt>
                <c:pt idx="30">
                  <c:v>-223224665.59374997</c:v>
                </c:pt>
                <c:pt idx="31">
                  <c:v>-231086875.65937498</c:v>
                </c:pt>
                <c:pt idx="32">
                  <c:v>-239175686.07499999</c:v>
                </c:pt>
                <c:pt idx="33">
                  <c:v>-247014317.24062499</c:v>
                </c:pt>
                <c:pt idx="34">
                  <c:v>-255118590.60624999</c:v>
                </c:pt>
                <c:pt idx="35">
                  <c:v>-263086327.97187498</c:v>
                </c:pt>
                <c:pt idx="36">
                  <c:v>-271064067.03749996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-5884625.666666667</c:v>
                </c:pt>
                <c:pt idx="2">
                  <c:v>-5857867.333333333</c:v>
                </c:pt>
                <c:pt idx="3">
                  <c:v>-5857874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-7931119.833333333</c:v>
                </c:pt>
                <c:pt idx="7">
                  <c:v>-5973419.833333333</c:v>
                </c:pt>
                <c:pt idx="8">
                  <c:v>-5937295.666666667</c:v>
                </c:pt>
                <c:pt idx="9">
                  <c:v>-5941395.666666667</c:v>
                </c:pt>
                <c:pt idx="10">
                  <c:v>-5916310.666666667</c:v>
                </c:pt>
                <c:pt idx="11">
                  <c:v>-5915835.666666667</c:v>
                </c:pt>
                <c:pt idx="12">
                  <c:v>-5923130.666666667</c:v>
                </c:pt>
                <c:pt idx="13">
                  <c:v>-8308873.125</c:v>
                </c:pt>
                <c:pt idx="14">
                  <c:v>-8261858.125</c:v>
                </c:pt>
                <c:pt idx="15">
                  <c:v>-8241528.125</c:v>
                </c:pt>
                <c:pt idx="16">
                  <c:v>-7246847.291666667</c:v>
                </c:pt>
                <c:pt idx="17">
                  <c:v>-7232658.125</c:v>
                </c:pt>
                <c:pt idx="18">
                  <c:v>-7219873.125</c:v>
                </c:pt>
                <c:pt idx="19">
                  <c:v>-7249499.791666667</c:v>
                </c:pt>
                <c:pt idx="20">
                  <c:v>-7237534.791666667</c:v>
                </c:pt>
                <c:pt idx="21">
                  <c:v>-7267314.791666667</c:v>
                </c:pt>
                <c:pt idx="22">
                  <c:v>-7269829.791666667</c:v>
                </c:pt>
                <c:pt idx="23">
                  <c:v>-7267314.791666667</c:v>
                </c:pt>
                <c:pt idx="24">
                  <c:v>-7310134.791666667</c:v>
                </c:pt>
                <c:pt idx="25">
                  <c:v>-8242861.8322916664</c:v>
                </c:pt>
                <c:pt idx="26">
                  <c:v>-8176817.5322916666</c:v>
                </c:pt>
                <c:pt idx="27">
                  <c:v>-8149494.432291666</c:v>
                </c:pt>
                <c:pt idx="28">
                  <c:v>-8155599.432291666</c:v>
                </c:pt>
                <c:pt idx="29">
                  <c:v>-8130603.5822916664</c:v>
                </c:pt>
                <c:pt idx="30">
                  <c:v>-8112100.4822916659</c:v>
                </c:pt>
                <c:pt idx="31">
                  <c:v>-8150849.432291666</c:v>
                </c:pt>
                <c:pt idx="32">
                  <c:v>-8133853.5822916664</c:v>
                </c:pt>
                <c:pt idx="33">
                  <c:v>-8171247.5322916666</c:v>
                </c:pt>
                <c:pt idx="34">
                  <c:v>-8175852.5322916666</c:v>
                </c:pt>
                <c:pt idx="35">
                  <c:v>-8171247.5322916666</c:v>
                </c:pt>
                <c:pt idx="36">
                  <c:v>-8239756.8322916664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-5912277.666666667</c:v>
                </c:pt>
                <c:pt idx="2">
                  <c:v>-11770145</c:v>
                </c:pt>
                <c:pt idx="3">
                  <c:v>-17628019</c:v>
                </c:pt>
                <c:pt idx="4">
                  <c:v>-27030644.666666664</c:v>
                </c:pt>
                <c:pt idx="5">
                  <c:v>-36466730.333333328</c:v>
                </c:pt>
                <c:pt idx="6">
                  <c:v>-44397850.166666664</c:v>
                </c:pt>
                <c:pt idx="7">
                  <c:v>-50371270</c:v>
                </c:pt>
                <c:pt idx="8">
                  <c:v>-56308565.666666664</c:v>
                </c:pt>
                <c:pt idx="9">
                  <c:v>-62249961.333333328</c:v>
                </c:pt>
                <c:pt idx="10">
                  <c:v>-68166272</c:v>
                </c:pt>
                <c:pt idx="11">
                  <c:v>-74082107.666666672</c:v>
                </c:pt>
                <c:pt idx="12">
                  <c:v>-80005238.333333343</c:v>
                </c:pt>
                <c:pt idx="13">
                  <c:v>-88314111.458333343</c:v>
                </c:pt>
                <c:pt idx="14">
                  <c:v>-96575969.583333343</c:v>
                </c:pt>
                <c:pt idx="15">
                  <c:v>-104817497.70833334</c:v>
                </c:pt>
                <c:pt idx="16">
                  <c:v>-112064345.00000001</c:v>
                </c:pt>
                <c:pt idx="17">
                  <c:v>-119297003.12500001</c:v>
                </c:pt>
                <c:pt idx="18">
                  <c:v>-126516876.25000001</c:v>
                </c:pt>
                <c:pt idx="19">
                  <c:v>-133766376.04166669</c:v>
                </c:pt>
                <c:pt idx="20">
                  <c:v>-141003910.83333334</c:v>
                </c:pt>
                <c:pt idx="21">
                  <c:v>-148271225.625</c:v>
                </c:pt>
                <c:pt idx="22">
                  <c:v>-155541055.41666666</c:v>
                </c:pt>
                <c:pt idx="23">
                  <c:v>-162808370.20833331</c:v>
                </c:pt>
                <c:pt idx="24">
                  <c:v>-170118504.99999997</c:v>
                </c:pt>
                <c:pt idx="25">
                  <c:v>-178361366.83229163</c:v>
                </c:pt>
                <c:pt idx="26">
                  <c:v>-186538184.36458331</c:v>
                </c:pt>
                <c:pt idx="27">
                  <c:v>-194687678.79687497</c:v>
                </c:pt>
                <c:pt idx="28">
                  <c:v>-202843278.22916663</c:v>
                </c:pt>
                <c:pt idx="29">
                  <c:v>-210973881.81145829</c:v>
                </c:pt>
                <c:pt idx="30">
                  <c:v>-219085982.29374996</c:v>
                </c:pt>
                <c:pt idx="31">
                  <c:v>-227236831.72604162</c:v>
                </c:pt>
                <c:pt idx="32">
                  <c:v>-235370685.30833328</c:v>
                </c:pt>
                <c:pt idx="33">
                  <c:v>-243541932.84062496</c:v>
                </c:pt>
                <c:pt idx="34">
                  <c:v>-251717785.37291664</c:v>
                </c:pt>
                <c:pt idx="35">
                  <c:v>-259889032.90520832</c:v>
                </c:pt>
                <c:pt idx="36">
                  <c:v>-268128789.73749998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-5918059</c:v>
                </c:pt>
                <c:pt idx="2">
                  <c:v>-5892209</c:v>
                </c:pt>
                <c:pt idx="3">
                  <c:v>-5926549</c:v>
                </c:pt>
                <c:pt idx="4">
                  <c:v>-13700899</c:v>
                </c:pt>
                <c:pt idx="5">
                  <c:v>-9393049</c:v>
                </c:pt>
                <c:pt idx="6">
                  <c:v>-7849379</c:v>
                </c:pt>
                <c:pt idx="7">
                  <c:v>-5878539</c:v>
                </c:pt>
                <c:pt idx="8">
                  <c:v>-5858259</c:v>
                </c:pt>
                <c:pt idx="9">
                  <c:v>-5834719</c:v>
                </c:pt>
                <c:pt idx="10">
                  <c:v>-5844894</c:v>
                </c:pt>
                <c:pt idx="11">
                  <c:v>-5820419</c:v>
                </c:pt>
                <c:pt idx="12">
                  <c:v>-5906024</c:v>
                </c:pt>
                <c:pt idx="13">
                  <c:v>-8571585.625</c:v>
                </c:pt>
                <c:pt idx="14">
                  <c:v>-8434140.625</c:v>
                </c:pt>
                <c:pt idx="15">
                  <c:v>-8230520.625</c:v>
                </c:pt>
                <c:pt idx="16">
                  <c:v>-7198360.625</c:v>
                </c:pt>
                <c:pt idx="17">
                  <c:v>-7250005.625</c:v>
                </c:pt>
                <c:pt idx="18">
                  <c:v>-7162855.625</c:v>
                </c:pt>
                <c:pt idx="19">
                  <c:v>-7081665.625</c:v>
                </c:pt>
                <c:pt idx="20">
                  <c:v>-7164885.625</c:v>
                </c:pt>
                <c:pt idx="21">
                  <c:v>-7072150.625</c:v>
                </c:pt>
                <c:pt idx="22">
                  <c:v>-7198250.625</c:v>
                </c:pt>
                <c:pt idx="23">
                  <c:v>-7118695.625</c:v>
                </c:pt>
                <c:pt idx="24">
                  <c:v>-7055050.625</c:v>
                </c:pt>
                <c:pt idx="25">
                  <c:v>-8625219.4656249993</c:v>
                </c:pt>
                <c:pt idx="26">
                  <c:v>-8541562.9656249993</c:v>
                </c:pt>
                <c:pt idx="27">
                  <c:v>-8224462.4656249993</c:v>
                </c:pt>
                <c:pt idx="28">
                  <c:v>-8127997.2656249991</c:v>
                </c:pt>
                <c:pt idx="29">
                  <c:v>-8217491.4156249994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-8088810.4156249994</c:v>
                </c:pt>
                <c:pt idx="33">
                  <c:v>-7838631.1656250004</c:v>
                </c:pt>
                <c:pt idx="34">
                  <c:v>-8104273.3656249996</c:v>
                </c:pt>
                <c:pt idx="35">
                  <c:v>-7967737.3656249996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-5945711</c:v>
                </c:pt>
                <c:pt idx="2">
                  <c:v>-11837920</c:v>
                </c:pt>
                <c:pt idx="3">
                  <c:v>-17764469</c:v>
                </c:pt>
                <c:pt idx="4">
                  <c:v>-31465368</c:v>
                </c:pt>
                <c:pt idx="5">
                  <c:v>-40858417</c:v>
                </c:pt>
                <c:pt idx="6">
                  <c:v>-48707796</c:v>
                </c:pt>
                <c:pt idx="7">
                  <c:v>-54586335</c:v>
                </c:pt>
                <c:pt idx="8">
                  <c:v>-60444594</c:v>
                </c:pt>
                <c:pt idx="9">
                  <c:v>-66279313</c:v>
                </c:pt>
                <c:pt idx="10">
                  <c:v>-72124207</c:v>
                </c:pt>
                <c:pt idx="11">
                  <c:v>-77944626</c:v>
                </c:pt>
                <c:pt idx="12">
                  <c:v>-83850650</c:v>
                </c:pt>
                <c:pt idx="13">
                  <c:v>-92422235.625</c:v>
                </c:pt>
                <c:pt idx="14">
                  <c:v>-100856376.25</c:v>
                </c:pt>
                <c:pt idx="15">
                  <c:v>-109086896.875</c:v>
                </c:pt>
                <c:pt idx="16">
                  <c:v>-116285257.5</c:v>
                </c:pt>
                <c:pt idx="17">
                  <c:v>-123535263.125</c:v>
                </c:pt>
                <c:pt idx="18">
                  <c:v>-130698118.75</c:v>
                </c:pt>
                <c:pt idx="19">
                  <c:v>-137779784.375</c:v>
                </c:pt>
                <c:pt idx="20">
                  <c:v>-144944670</c:v>
                </c:pt>
                <c:pt idx="21">
                  <c:v>-152016820.625</c:v>
                </c:pt>
                <c:pt idx="22">
                  <c:v>-159215071.25</c:v>
                </c:pt>
                <c:pt idx="23">
                  <c:v>-166333766.875</c:v>
                </c:pt>
                <c:pt idx="24">
                  <c:v>-173388817.5</c:v>
                </c:pt>
                <c:pt idx="25">
                  <c:v>-182014036.96562499</c:v>
                </c:pt>
                <c:pt idx="26">
                  <c:v>-190555599.93124998</c:v>
                </c:pt>
                <c:pt idx="27">
                  <c:v>-198780062.39687496</c:v>
                </c:pt>
                <c:pt idx="28">
                  <c:v>-206908059.66249996</c:v>
                </c:pt>
                <c:pt idx="29">
                  <c:v>-215125551.07812497</c:v>
                </c:pt>
                <c:pt idx="30">
                  <c:v>-223224665.59374997</c:v>
                </c:pt>
                <c:pt idx="31">
                  <c:v>-231086875.65937498</c:v>
                </c:pt>
                <c:pt idx="32">
                  <c:v>-239175686.07499999</c:v>
                </c:pt>
                <c:pt idx="33">
                  <c:v>-247014317.24062499</c:v>
                </c:pt>
                <c:pt idx="34">
                  <c:v>-255118590.60624999</c:v>
                </c:pt>
                <c:pt idx="35">
                  <c:v>-263086327.97187498</c:v>
                </c:pt>
                <c:pt idx="36">
                  <c:v>-271064067.03749996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40830765</c:v>
                </c:pt>
                <c:pt idx="1">
                  <c:v>34912706</c:v>
                </c:pt>
                <c:pt idx="2">
                  <c:v>29020497</c:v>
                </c:pt>
                <c:pt idx="3">
                  <c:v>23093948</c:v>
                </c:pt>
                <c:pt idx="4">
                  <c:v>9393049</c:v>
                </c:pt>
                <c:pt idx="5">
                  <c:v>37086209</c:v>
                </c:pt>
                <c:pt idx="6">
                  <c:v>29236830</c:v>
                </c:pt>
                <c:pt idx="7">
                  <c:v>23358291</c:v>
                </c:pt>
                <c:pt idx="8">
                  <c:v>17500032</c:v>
                </c:pt>
                <c:pt idx="9">
                  <c:v>11665313</c:v>
                </c:pt>
                <c:pt idx="10">
                  <c:v>5820419</c:v>
                </c:pt>
                <c:pt idx="11">
                  <c:v>38340631.5</c:v>
                </c:pt>
                <c:pt idx="12">
                  <c:v>32434607.5</c:v>
                </c:pt>
                <c:pt idx="13">
                  <c:v>23863021.875</c:v>
                </c:pt>
                <c:pt idx="14">
                  <c:v>15428881.25</c:v>
                </c:pt>
                <c:pt idx="15">
                  <c:v>7198360.625</c:v>
                </c:pt>
                <c:pt idx="16">
                  <c:v>0</c:v>
                </c:pt>
                <c:pt idx="17">
                  <c:v>-7250005.625</c:v>
                </c:pt>
                <c:pt idx="18">
                  <c:v>-14412861.25</c:v>
                </c:pt>
                <c:pt idx="19">
                  <c:v>-21494526.875</c:v>
                </c:pt>
                <c:pt idx="20">
                  <c:v>-28659412.5</c:v>
                </c:pt>
                <c:pt idx="21">
                  <c:v>-35731563.125</c:v>
                </c:pt>
                <c:pt idx="22">
                  <c:v>-42929813.75</c:v>
                </c:pt>
                <c:pt idx="23">
                  <c:v>-50048509.375</c:v>
                </c:pt>
                <c:pt idx="24">
                  <c:v>-57103560</c:v>
                </c:pt>
                <c:pt idx="25">
                  <c:v>-65728779.465625003</c:v>
                </c:pt>
                <c:pt idx="26">
                  <c:v>-74270342.431250006</c:v>
                </c:pt>
                <c:pt idx="27">
                  <c:v>-82494804.896875009</c:v>
                </c:pt>
                <c:pt idx="28">
                  <c:v>-90622802.162500009</c:v>
                </c:pt>
                <c:pt idx="29">
                  <c:v>-98840293.578125015</c:v>
                </c:pt>
                <c:pt idx="30">
                  <c:v>-106939408.09375001</c:v>
                </c:pt>
                <c:pt idx="31">
                  <c:v>-114801618.15937501</c:v>
                </c:pt>
                <c:pt idx="32">
                  <c:v>-122890428.57500002</c:v>
                </c:pt>
                <c:pt idx="33">
                  <c:v>-130729059.74062502</c:v>
                </c:pt>
                <c:pt idx="34">
                  <c:v>-138833333.10625002</c:v>
                </c:pt>
                <c:pt idx="35">
                  <c:v>-146801070.47187501</c:v>
                </c:pt>
                <c:pt idx="36">
                  <c:v>-154778809.53750002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1200</c:v>
                </c:pt>
                <c:pt idx="4">
                  <c:v>1200</c:v>
                </c:pt>
                <c:pt idx="5">
                  <c:v>1000</c:v>
                </c:pt>
                <c:pt idx="6">
                  <c:v>800</c:v>
                </c:pt>
                <c:pt idx="7">
                  <c:v>800</c:v>
                </c:pt>
                <c:pt idx="8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800</c:v>
                </c:pt>
                <c:pt idx="20">
                  <c:v>800</c:v>
                </c:pt>
                <c:pt idx="21">
                  <c:v>800</c:v>
                </c:pt>
                <c:pt idx="22">
                  <c:v>800</c:v>
                </c:pt>
                <c:pt idx="23">
                  <c:v>800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566.66666666666663</c:v>
                </c:pt>
                <c:pt idx="1">
                  <c:v>1158.3333333333333</c:v>
                </c:pt>
                <c:pt idx="2">
                  <c:v>1325</c:v>
                </c:pt>
                <c:pt idx="3">
                  <c:v>71416.666666666672</c:v>
                </c:pt>
                <c:pt idx="4">
                  <c:v>71416.666666666672</c:v>
                </c:pt>
                <c:pt idx="5">
                  <c:v>71370.833333333343</c:v>
                </c:pt>
                <c:pt idx="6">
                  <c:v>71370.833333333343</c:v>
                </c:pt>
                <c:pt idx="7">
                  <c:v>71416.666666666672</c:v>
                </c:pt>
                <c:pt idx="8">
                  <c:v>71416.666666666672</c:v>
                </c:pt>
                <c:pt idx="9">
                  <c:v>71416.666666666672</c:v>
                </c:pt>
                <c:pt idx="10">
                  <c:v>71416.666666666672</c:v>
                </c:pt>
                <c:pt idx="11">
                  <c:v>71416.666666666672</c:v>
                </c:pt>
                <c:pt idx="12">
                  <c:v>71462.5</c:v>
                </c:pt>
                <c:pt idx="13">
                  <c:v>71462.5</c:v>
                </c:pt>
                <c:pt idx="14">
                  <c:v>71462.5</c:v>
                </c:pt>
                <c:pt idx="15">
                  <c:v>71416.666666666672</c:v>
                </c:pt>
                <c:pt idx="16">
                  <c:v>71462.5</c:v>
                </c:pt>
                <c:pt idx="17">
                  <c:v>71462.5</c:v>
                </c:pt>
                <c:pt idx="18">
                  <c:v>71579.166666666672</c:v>
                </c:pt>
                <c:pt idx="19">
                  <c:v>71579.166666666672</c:v>
                </c:pt>
                <c:pt idx="20">
                  <c:v>71579.166666666672</c:v>
                </c:pt>
                <c:pt idx="21">
                  <c:v>71579.166666666672</c:v>
                </c:pt>
                <c:pt idx="22">
                  <c:v>71579.166666666672</c:v>
                </c:pt>
                <c:pt idx="23">
                  <c:v>71579.166666666672</c:v>
                </c:pt>
                <c:pt idx="24">
                  <c:v>71579.166666666672</c:v>
                </c:pt>
                <c:pt idx="25">
                  <c:v>71579.166666666672</c:v>
                </c:pt>
                <c:pt idx="26">
                  <c:v>71579.166666666672</c:v>
                </c:pt>
                <c:pt idx="27">
                  <c:v>71579.166666666672</c:v>
                </c:pt>
                <c:pt idx="28">
                  <c:v>71579.166666666672</c:v>
                </c:pt>
                <c:pt idx="29">
                  <c:v>71579.166666666672</c:v>
                </c:pt>
                <c:pt idx="30">
                  <c:v>71579.166666666672</c:v>
                </c:pt>
                <c:pt idx="31">
                  <c:v>71579.166666666672</c:v>
                </c:pt>
                <c:pt idx="32">
                  <c:v>71579.166666666672</c:v>
                </c:pt>
                <c:pt idx="33">
                  <c:v>71579.166666666672</c:v>
                </c:pt>
                <c:pt idx="34">
                  <c:v>71579.166666666672</c:v>
                </c:pt>
                <c:pt idx="35">
                  <c:v>71579.166666666672</c:v>
                </c:pt>
                <c:pt idx="36">
                  <c:v>71579.166666666672</c:v>
                </c:pt>
                <c:pt idx="37">
                  <c:v>71579.166666666672</c:v>
                </c:pt>
                <c:pt idx="38">
                  <c:v>71579.166666666672</c:v>
                </c:pt>
                <c:pt idx="39">
                  <c:v>71579.166666666672</c:v>
                </c:pt>
                <c:pt idx="40">
                  <c:v>71579.166666666672</c:v>
                </c:pt>
                <c:pt idx="41">
                  <c:v>71579.166666666672</c:v>
                </c:pt>
                <c:pt idx="42">
                  <c:v>71579.166666666672</c:v>
                </c:pt>
                <c:pt idx="43">
                  <c:v>71579.166666666672</c:v>
                </c:pt>
                <c:pt idx="44">
                  <c:v>71579.166666666672</c:v>
                </c:pt>
                <c:pt idx="45">
                  <c:v>71579.166666666672</c:v>
                </c:pt>
                <c:pt idx="46">
                  <c:v>71579.166666666672</c:v>
                </c:pt>
                <c:pt idx="47">
                  <c:v>71579.166666666672</c:v>
                </c:pt>
                <c:pt idx="48">
                  <c:v>71579.166666666672</c:v>
                </c:pt>
                <c:pt idx="49">
                  <c:v>71579.166666666672</c:v>
                </c:pt>
                <c:pt idx="50">
                  <c:v>71579.166666666672</c:v>
                </c:pt>
                <c:pt idx="51">
                  <c:v>71579.166666666672</c:v>
                </c:pt>
                <c:pt idx="52">
                  <c:v>71579.166666666672</c:v>
                </c:pt>
                <c:pt idx="53">
                  <c:v>71579.166666666672</c:v>
                </c:pt>
                <c:pt idx="54">
                  <c:v>71579.166666666672</c:v>
                </c:pt>
                <c:pt idx="55">
                  <c:v>71579.166666666672</c:v>
                </c:pt>
                <c:pt idx="56">
                  <c:v>71579.166666666672</c:v>
                </c:pt>
                <c:pt idx="57">
                  <c:v>71579.166666666672</c:v>
                </c:pt>
                <c:pt idx="58">
                  <c:v>71579.166666666672</c:v>
                </c:pt>
                <c:pt idx="59">
                  <c:v>71579.166666666672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34000</c:v>
                </c:pt>
                <c:pt idx="1">
                  <c:v>35500</c:v>
                </c:pt>
                <c:pt idx="2">
                  <c:v>10000</c:v>
                </c:pt>
                <c:pt idx="3">
                  <c:v>4205500</c:v>
                </c:pt>
                <c:pt idx="4">
                  <c:v>0</c:v>
                </c:pt>
                <c:pt idx="5">
                  <c:v>-2750</c:v>
                </c:pt>
                <c:pt idx="6">
                  <c:v>-2750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2750</c:v>
                </c:pt>
                <c:pt idx="13">
                  <c:v>0</c:v>
                </c:pt>
                <c:pt idx="14">
                  <c:v>0</c:v>
                </c:pt>
                <c:pt idx="15">
                  <c:v>-2750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34000</c:v>
                </c:pt>
                <c:pt idx="1">
                  <c:v>69500</c:v>
                </c:pt>
                <c:pt idx="2">
                  <c:v>79500</c:v>
                </c:pt>
                <c:pt idx="3">
                  <c:v>4285000</c:v>
                </c:pt>
                <c:pt idx="4">
                  <c:v>4285000</c:v>
                </c:pt>
                <c:pt idx="5">
                  <c:v>4282250</c:v>
                </c:pt>
                <c:pt idx="6">
                  <c:v>4279500</c:v>
                </c:pt>
                <c:pt idx="7">
                  <c:v>4279500</c:v>
                </c:pt>
                <c:pt idx="8">
                  <c:v>4279500</c:v>
                </c:pt>
                <c:pt idx="9">
                  <c:v>4279500</c:v>
                </c:pt>
                <c:pt idx="10">
                  <c:v>4279500</c:v>
                </c:pt>
                <c:pt idx="11">
                  <c:v>4279500</c:v>
                </c:pt>
                <c:pt idx="12">
                  <c:v>4282250</c:v>
                </c:pt>
                <c:pt idx="13">
                  <c:v>4282250</c:v>
                </c:pt>
                <c:pt idx="14">
                  <c:v>4282250</c:v>
                </c:pt>
                <c:pt idx="15">
                  <c:v>4279500</c:v>
                </c:pt>
                <c:pt idx="16">
                  <c:v>4279500</c:v>
                </c:pt>
                <c:pt idx="17">
                  <c:v>4279500</c:v>
                </c:pt>
                <c:pt idx="18">
                  <c:v>4286500</c:v>
                </c:pt>
                <c:pt idx="19">
                  <c:v>4286500</c:v>
                </c:pt>
                <c:pt idx="20">
                  <c:v>4286500</c:v>
                </c:pt>
                <c:pt idx="21">
                  <c:v>4286500</c:v>
                </c:pt>
                <c:pt idx="22">
                  <c:v>4286500</c:v>
                </c:pt>
                <c:pt idx="23">
                  <c:v>4286500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566.66666666666663</c:v>
                </c:pt>
                <c:pt idx="1">
                  <c:v>1725</c:v>
                </c:pt>
                <c:pt idx="2">
                  <c:v>3050</c:v>
                </c:pt>
                <c:pt idx="3">
                  <c:v>74466.666666666672</c:v>
                </c:pt>
                <c:pt idx="4">
                  <c:v>145883.33333333334</c:v>
                </c:pt>
                <c:pt idx="5">
                  <c:v>217254.16666666669</c:v>
                </c:pt>
                <c:pt idx="6">
                  <c:v>288625</c:v>
                </c:pt>
                <c:pt idx="7">
                  <c:v>360041.66666666669</c:v>
                </c:pt>
                <c:pt idx="8">
                  <c:v>431458.33333333337</c:v>
                </c:pt>
                <c:pt idx="9">
                  <c:v>502875.00000000006</c:v>
                </c:pt>
                <c:pt idx="10">
                  <c:v>574291.66666666674</c:v>
                </c:pt>
                <c:pt idx="11">
                  <c:v>645708.33333333337</c:v>
                </c:pt>
                <c:pt idx="12">
                  <c:v>717170.83333333337</c:v>
                </c:pt>
                <c:pt idx="13">
                  <c:v>788633.33333333337</c:v>
                </c:pt>
                <c:pt idx="14">
                  <c:v>860095.83333333337</c:v>
                </c:pt>
                <c:pt idx="15">
                  <c:v>931512.5</c:v>
                </c:pt>
                <c:pt idx="16">
                  <c:v>1002975</c:v>
                </c:pt>
                <c:pt idx="17">
                  <c:v>1074437.5</c:v>
                </c:pt>
                <c:pt idx="18">
                  <c:v>1146016.6666666667</c:v>
                </c:pt>
                <c:pt idx="19">
                  <c:v>1217595.8333333335</c:v>
                </c:pt>
                <c:pt idx="20">
                  <c:v>1289175.0000000002</c:v>
                </c:pt>
                <c:pt idx="21">
                  <c:v>1360754.166666667</c:v>
                </c:pt>
                <c:pt idx="22">
                  <c:v>1432333.3333333337</c:v>
                </c:pt>
                <c:pt idx="23">
                  <c:v>1503912.5000000005</c:v>
                </c:pt>
                <c:pt idx="24">
                  <c:v>1575491.6666666672</c:v>
                </c:pt>
                <c:pt idx="25">
                  <c:v>1647070.833333334</c:v>
                </c:pt>
                <c:pt idx="26">
                  <c:v>1718650.0000000007</c:v>
                </c:pt>
                <c:pt idx="27">
                  <c:v>1790229.1666666674</c:v>
                </c:pt>
                <c:pt idx="28">
                  <c:v>1861808.3333333342</c:v>
                </c:pt>
                <c:pt idx="29">
                  <c:v>1933387.5000000009</c:v>
                </c:pt>
                <c:pt idx="30">
                  <c:v>2004966.6666666677</c:v>
                </c:pt>
                <c:pt idx="31">
                  <c:v>2076545.8333333344</c:v>
                </c:pt>
                <c:pt idx="32">
                  <c:v>2148125.0000000009</c:v>
                </c:pt>
                <c:pt idx="33">
                  <c:v>2219704.1666666674</c:v>
                </c:pt>
                <c:pt idx="34">
                  <c:v>2291283.333333334</c:v>
                </c:pt>
                <c:pt idx="35">
                  <c:v>2362862.5000000005</c:v>
                </c:pt>
                <c:pt idx="36">
                  <c:v>2434441.666666667</c:v>
                </c:pt>
                <c:pt idx="37">
                  <c:v>2506020.8333333335</c:v>
                </c:pt>
                <c:pt idx="38">
                  <c:v>2577600</c:v>
                </c:pt>
                <c:pt idx="39">
                  <c:v>2649179.1666666665</c:v>
                </c:pt>
                <c:pt idx="40">
                  <c:v>2720758.333333333</c:v>
                </c:pt>
                <c:pt idx="41">
                  <c:v>2792337.4999999995</c:v>
                </c:pt>
                <c:pt idx="42">
                  <c:v>2863916.666666666</c:v>
                </c:pt>
                <c:pt idx="43">
                  <c:v>2935495.8333333326</c:v>
                </c:pt>
                <c:pt idx="44">
                  <c:v>3007074.9999999991</c:v>
                </c:pt>
                <c:pt idx="45">
                  <c:v>3078654.1666666656</c:v>
                </c:pt>
                <c:pt idx="46">
                  <c:v>3150233.3333333321</c:v>
                </c:pt>
                <c:pt idx="47">
                  <c:v>3221812.4999999986</c:v>
                </c:pt>
                <c:pt idx="48">
                  <c:v>3293391.6666666651</c:v>
                </c:pt>
                <c:pt idx="49">
                  <c:v>3364970.8333333316</c:v>
                </c:pt>
                <c:pt idx="50">
                  <c:v>3436549.9999999981</c:v>
                </c:pt>
                <c:pt idx="51">
                  <c:v>3508129.1666666646</c:v>
                </c:pt>
                <c:pt idx="52">
                  <c:v>3579708.3333333312</c:v>
                </c:pt>
                <c:pt idx="53">
                  <c:v>3651287.4999999977</c:v>
                </c:pt>
                <c:pt idx="54">
                  <c:v>3722866.6666666642</c:v>
                </c:pt>
                <c:pt idx="55">
                  <c:v>3794445.8333333307</c:v>
                </c:pt>
                <c:pt idx="56">
                  <c:v>3866024.9999999972</c:v>
                </c:pt>
                <c:pt idx="57">
                  <c:v>3937604.1666666637</c:v>
                </c:pt>
                <c:pt idx="58">
                  <c:v>4009183.3333333302</c:v>
                </c:pt>
                <c:pt idx="59">
                  <c:v>4080762.4999999967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34000</c:v>
                </c:pt>
                <c:pt idx="1">
                  <c:v>35500</c:v>
                </c:pt>
                <c:pt idx="2">
                  <c:v>10000</c:v>
                </c:pt>
                <c:pt idx="3">
                  <c:v>4205500</c:v>
                </c:pt>
                <c:pt idx="4">
                  <c:v>0</c:v>
                </c:pt>
                <c:pt idx="5">
                  <c:v>-2750</c:v>
                </c:pt>
                <c:pt idx="6">
                  <c:v>-2750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2750</c:v>
                </c:pt>
                <c:pt idx="13">
                  <c:v>0</c:v>
                </c:pt>
                <c:pt idx="14">
                  <c:v>0</c:v>
                </c:pt>
                <c:pt idx="15">
                  <c:v>-2750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34000</c:v>
                </c:pt>
                <c:pt idx="1">
                  <c:v>69500</c:v>
                </c:pt>
                <c:pt idx="2">
                  <c:v>79500</c:v>
                </c:pt>
                <c:pt idx="3">
                  <c:v>4285000</c:v>
                </c:pt>
                <c:pt idx="4">
                  <c:v>4285000</c:v>
                </c:pt>
                <c:pt idx="5">
                  <c:v>4282250</c:v>
                </c:pt>
                <c:pt idx="6">
                  <c:v>4279500</c:v>
                </c:pt>
                <c:pt idx="7">
                  <c:v>4279500</c:v>
                </c:pt>
                <c:pt idx="8">
                  <c:v>4279500</c:v>
                </c:pt>
                <c:pt idx="9">
                  <c:v>4279500</c:v>
                </c:pt>
                <c:pt idx="10">
                  <c:v>4279500</c:v>
                </c:pt>
                <c:pt idx="11">
                  <c:v>4279500</c:v>
                </c:pt>
                <c:pt idx="12">
                  <c:v>4282250</c:v>
                </c:pt>
                <c:pt idx="13">
                  <c:v>4282250</c:v>
                </c:pt>
                <c:pt idx="14">
                  <c:v>4282250</c:v>
                </c:pt>
                <c:pt idx="15">
                  <c:v>4279500</c:v>
                </c:pt>
                <c:pt idx="16">
                  <c:v>4279500</c:v>
                </c:pt>
                <c:pt idx="17">
                  <c:v>4279500</c:v>
                </c:pt>
                <c:pt idx="18">
                  <c:v>4286500</c:v>
                </c:pt>
                <c:pt idx="19">
                  <c:v>4286500</c:v>
                </c:pt>
                <c:pt idx="20">
                  <c:v>4286500</c:v>
                </c:pt>
                <c:pt idx="21">
                  <c:v>4286500</c:v>
                </c:pt>
                <c:pt idx="22">
                  <c:v>4286500</c:v>
                </c:pt>
                <c:pt idx="23">
                  <c:v>4286500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566.66666666666663</c:v>
                </c:pt>
                <c:pt idx="1">
                  <c:v>1725</c:v>
                </c:pt>
                <c:pt idx="2">
                  <c:v>3050</c:v>
                </c:pt>
                <c:pt idx="3">
                  <c:v>74466.666666666672</c:v>
                </c:pt>
                <c:pt idx="4">
                  <c:v>145883.33333333334</c:v>
                </c:pt>
                <c:pt idx="5">
                  <c:v>217254.16666666669</c:v>
                </c:pt>
                <c:pt idx="6">
                  <c:v>288625</c:v>
                </c:pt>
                <c:pt idx="7">
                  <c:v>360041.66666666669</c:v>
                </c:pt>
                <c:pt idx="8">
                  <c:v>431458.33333333337</c:v>
                </c:pt>
                <c:pt idx="9">
                  <c:v>502875.00000000006</c:v>
                </c:pt>
                <c:pt idx="10">
                  <c:v>574291.66666666674</c:v>
                </c:pt>
                <c:pt idx="11">
                  <c:v>645708.33333333337</c:v>
                </c:pt>
                <c:pt idx="12">
                  <c:v>717170.83333333337</c:v>
                </c:pt>
                <c:pt idx="13">
                  <c:v>788633.33333333337</c:v>
                </c:pt>
                <c:pt idx="14">
                  <c:v>860095.83333333337</c:v>
                </c:pt>
                <c:pt idx="15">
                  <c:v>931512.5</c:v>
                </c:pt>
                <c:pt idx="16">
                  <c:v>1002975</c:v>
                </c:pt>
                <c:pt idx="17">
                  <c:v>1074437.5</c:v>
                </c:pt>
                <c:pt idx="18">
                  <c:v>1146016.6666666667</c:v>
                </c:pt>
                <c:pt idx="19">
                  <c:v>1217595.8333333335</c:v>
                </c:pt>
                <c:pt idx="20">
                  <c:v>1289175.0000000002</c:v>
                </c:pt>
                <c:pt idx="21">
                  <c:v>1360754.166666667</c:v>
                </c:pt>
                <c:pt idx="22">
                  <c:v>1432333.3333333337</c:v>
                </c:pt>
                <c:pt idx="23">
                  <c:v>1503912.5000000005</c:v>
                </c:pt>
                <c:pt idx="24">
                  <c:v>1575491.6666666672</c:v>
                </c:pt>
                <c:pt idx="25">
                  <c:v>1647070.833333334</c:v>
                </c:pt>
                <c:pt idx="26">
                  <c:v>1718650.0000000007</c:v>
                </c:pt>
                <c:pt idx="27">
                  <c:v>1790229.1666666674</c:v>
                </c:pt>
                <c:pt idx="28">
                  <c:v>1861808.3333333342</c:v>
                </c:pt>
                <c:pt idx="29">
                  <c:v>1933387.5000000009</c:v>
                </c:pt>
                <c:pt idx="30">
                  <c:v>2004966.6666666677</c:v>
                </c:pt>
                <c:pt idx="31">
                  <c:v>2076545.8333333344</c:v>
                </c:pt>
                <c:pt idx="32">
                  <c:v>2148125.0000000009</c:v>
                </c:pt>
                <c:pt idx="33">
                  <c:v>2219704.1666666674</c:v>
                </c:pt>
                <c:pt idx="34">
                  <c:v>2291283.333333334</c:v>
                </c:pt>
                <c:pt idx="35">
                  <c:v>2362862.5000000005</c:v>
                </c:pt>
                <c:pt idx="36">
                  <c:v>2434441.666666667</c:v>
                </c:pt>
                <c:pt idx="37">
                  <c:v>2506020.8333333335</c:v>
                </c:pt>
                <c:pt idx="38">
                  <c:v>2577600</c:v>
                </c:pt>
                <c:pt idx="39">
                  <c:v>2649179.1666666665</c:v>
                </c:pt>
                <c:pt idx="40">
                  <c:v>2720758.333333333</c:v>
                </c:pt>
                <c:pt idx="41">
                  <c:v>2792337.4999999995</c:v>
                </c:pt>
                <c:pt idx="42">
                  <c:v>2863916.666666666</c:v>
                </c:pt>
                <c:pt idx="43">
                  <c:v>2935495.8333333326</c:v>
                </c:pt>
                <c:pt idx="44">
                  <c:v>3007074.9999999991</c:v>
                </c:pt>
                <c:pt idx="45">
                  <c:v>3078654.1666666656</c:v>
                </c:pt>
                <c:pt idx="46">
                  <c:v>3150233.3333333321</c:v>
                </c:pt>
                <c:pt idx="47">
                  <c:v>3221812.4999999986</c:v>
                </c:pt>
                <c:pt idx="48">
                  <c:v>3293391.6666666651</c:v>
                </c:pt>
                <c:pt idx="49">
                  <c:v>3364970.8333333316</c:v>
                </c:pt>
                <c:pt idx="50">
                  <c:v>3436549.9999999981</c:v>
                </c:pt>
                <c:pt idx="51">
                  <c:v>3508129.1666666646</c:v>
                </c:pt>
                <c:pt idx="52">
                  <c:v>3579708.3333333312</c:v>
                </c:pt>
                <c:pt idx="53">
                  <c:v>3651287.4999999977</c:v>
                </c:pt>
                <c:pt idx="54">
                  <c:v>3722866.6666666642</c:v>
                </c:pt>
                <c:pt idx="55">
                  <c:v>3794445.8333333307</c:v>
                </c:pt>
                <c:pt idx="56">
                  <c:v>3866024.9999999972</c:v>
                </c:pt>
                <c:pt idx="57">
                  <c:v>3937604.1666666637</c:v>
                </c:pt>
                <c:pt idx="58">
                  <c:v>4009183.3333333302</c:v>
                </c:pt>
                <c:pt idx="59">
                  <c:v>4080762.4999999967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74.52753941441442</v>
      </c>
      <c r="E5" s="256">
        <f>E153/E168</f>
        <v>-88.986386610719052</v>
      </c>
      <c r="F5" s="256">
        <f>F153/F168</f>
        <v>-97.958569941255746</v>
      </c>
      <c r="G5" s="256">
        <f>G153/G168</f>
        <v>-11198.89594633209</v>
      </c>
      <c r="H5" s="256">
        <f>H153/H168</f>
        <v>-25.944352449089585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73.230242117117115</v>
      </c>
      <c r="E6" s="256">
        <f>(E150+E151)/E168</f>
        <v>-90.208015449170318</v>
      </c>
      <c r="F6" s="256">
        <f>(F150+F151)/F168</f>
        <v>-99.151324215466843</v>
      </c>
      <c r="G6" s="256">
        <f>(G150+G151)/G168</f>
        <v>-11276.294060484293</v>
      </c>
      <c r="H6" s="256">
        <f>(H150+H151)/H168</f>
        <v>-27.370460925116227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8.7242765273311935</v>
      </c>
      <c r="G9" s="256">
        <f>(G20+G28+G33)/G151</f>
        <v>12.113129216398551</v>
      </c>
      <c r="H9" s="256">
        <f>(H20+H28+H33)/H151</f>
        <v>12.672286735049655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5.1367685881194385</v>
      </c>
      <c r="H10" s="257">
        <f>H21/((G152+H152)/2)</f>
        <v>0.88552589447063113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12.073236809982369</v>
      </c>
      <c r="H11" s="257">
        <f>H21/((G166+H166)/2)</f>
        <v>1.3647577442454899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-108.17429914969208</v>
      </c>
      <c r="E14" s="258">
        <f t="shared" ref="E14:H14" si="0">E113/(E20+E28+E33)</f>
        <v>-20.634082134149114</v>
      </c>
      <c r="F14" s="258">
        <f t="shared" si="0"/>
        <v>-15.775541962373053</v>
      </c>
      <c r="G14" s="258">
        <f t="shared" si="0"/>
        <v>-8.0805087143712324</v>
      </c>
      <c r="H14" s="258">
        <f t="shared" si="0"/>
        <v>-9.7586883231923043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-4.4089054069086657</v>
      </c>
      <c r="E15" s="258">
        <f>E113/((D180+E180)/2)</f>
        <v>10.267429438668323</v>
      </c>
      <c r="F15" s="258">
        <f>F113/((E180+F180)/2)</f>
        <v>0.95305152932273673</v>
      </c>
      <c r="G15" s="258">
        <f>G113/((F180+G180)/2)</f>
        <v>0.55117337456305859</v>
      </c>
      <c r="H15" s="258">
        <f>H113/((G180+H180)/2)</f>
        <v>0.4564442728723006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>
        <f>'FIN-P&amp;L_CWS'!H10</f>
        <v>13715581.427999999</v>
      </c>
      <c r="H20" s="70">
        <f>'FIN-P&amp;L_CWS'!I10</f>
        <v>15548662.270620003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9524709.3250000011</v>
      </c>
      <c r="H21" s="70">
        <f>'FIN-P&amp;L_CWS'!I11</f>
        <v>10797682.132375002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>
        <f>'FIN-P&amp;L_CWS'!H12</f>
        <v>4190872.1030000006</v>
      </c>
      <c r="H22" s="70">
        <f>'FIN-P&amp;L_CWS'!I12</f>
        <v>4750980.1382450014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>
        <f>'FIN-P&amp;L_CWS'!H13</f>
        <v>0.30555555555555564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>
        <f>'FIN-P&amp;L_CWS'!H21</f>
        <v>581895.42499999993</v>
      </c>
      <c r="H31" s="70">
        <f>'FIN-P&amp;L_CWS'!I21</f>
        <v>655398.00499999989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>
        <f>'FIN-P&amp;L_CWS'!H23</f>
        <v>581895.42499999993</v>
      </c>
      <c r="H33" s="70">
        <f>'FIN-P&amp;L_CWS'!I23</f>
        <v>655398.00499999989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2091159.8500000003</v>
      </c>
      <c r="G35" s="70">
        <f>'FIN-P&amp;L_CWS'!H25</f>
        <v>4772767.5280000009</v>
      </c>
      <c r="H35" s="70">
        <f>'FIN-P&amp;L_CWS'!I25</f>
        <v>5406378.1432450013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0</v>
      </c>
      <c r="D44" s="70">
        <f>'FIN-P&amp;L_CWS'!E34</f>
        <v>12400</v>
      </c>
      <c r="E44" s="70">
        <f>'FIN-P&amp;L_CWS'!F34</f>
        <v>106550</v>
      </c>
      <c r="F44" s="70">
        <f>'FIN-P&amp;L_CWS'!G34</f>
        <v>155760</v>
      </c>
      <c r="G44" s="70">
        <f>'FIN-P&amp;L_CWS'!H34</f>
        <v>192960</v>
      </c>
      <c r="H44" s="70">
        <f>'FIN-P&amp;L_CWS'!I34</f>
        <v>229000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17309088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79109088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10600</v>
      </c>
      <c r="E78" s="70">
        <f>'FIN-P&amp;L_CWS'!F68</f>
        <v>10200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645708.33333333337</v>
      </c>
      <c r="E109" s="70">
        <f>'FIN-P&amp;L_CWS'!F99</f>
        <v>858204.16666666651</v>
      </c>
      <c r="F109" s="70">
        <f>'FIN-P&amp;L_CWS'!G99</f>
        <v>858949.99999999988</v>
      </c>
      <c r="G109" s="70">
        <f>'FIN-P&amp;L_CWS'!H99</f>
        <v>858949.99999999988</v>
      </c>
      <c r="H109" s="70">
        <f>'FIN-P&amp;L_CWS'!I99</f>
        <v>858949.99999999988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27652</v>
      </c>
      <c r="D111" s="70">
        <f>'FIN-P&amp;L_CWS'!E101</f>
        <v>80179426.333333343</v>
      </c>
      <c r="E111" s="70">
        <f>'FIN-P&amp;L_CWS'!F101</f>
        <v>91564721.666666687</v>
      </c>
      <c r="F111" s="70">
        <f>'FIN-P&amp;L_CWS'!G101</f>
        <v>100101444.58749998</v>
      </c>
      <c r="G111" s="70">
        <f>'FIN-P&amp;L_CWS'!H101</f>
        <v>120303653.83218749</v>
      </c>
      <c r="H111" s="70">
        <f>'FIN-P&amp;L_CWS'!I101</f>
        <v>163536751.94324219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-27652</v>
      </c>
      <c r="D113" s="70">
        <f>'FIN-P&amp;L_CWS'!E103</f>
        <v>-79977586.333333343</v>
      </c>
      <c r="E113" s="70">
        <f>'FIN-P&amp;L_CWS'!F103</f>
        <v>-90113266.666666687</v>
      </c>
      <c r="F113" s="70">
        <f>'FIN-P&amp;L_CWS'!G103</f>
        <v>-98010284.737499997</v>
      </c>
      <c r="G113" s="70">
        <f>'FIN-P&amp;L_CWS'!H103</f>
        <v>-115530886.30418749</v>
      </c>
      <c r="H113" s="70">
        <f>'FIN-P&amp;L_CWS'!I103</f>
        <v>-158130373.79999718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-27652</v>
      </c>
      <c r="D114" s="70">
        <f>'FIN-P&amp;L_CWS'!E104</f>
        <v>-80005238.333333343</v>
      </c>
      <c r="E114" s="70">
        <f>'FIN-P&amp;L_CWS'!F104</f>
        <v>-170118505.00000003</v>
      </c>
      <c r="F114" s="70">
        <f>'FIN-P&amp;L_CWS'!G104</f>
        <v>-268128789.73750001</v>
      </c>
      <c r="G114" s="70">
        <f>'FIN-P&amp;L_CWS'!H104</f>
        <v>-383659676.04168749</v>
      </c>
      <c r="H114" s="70">
        <f>'FIN-P&amp;L_CWS'!I104</f>
        <v>-541790049.8416847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-27652</v>
      </c>
      <c r="D120" s="121">
        <f>'FIN-CASHFLOW_CWS'!D5</f>
        <v>-79977586.333333343</v>
      </c>
      <c r="E120" s="121">
        <f>'FIN-CASHFLOW_CWS'!E5</f>
        <v>-90113266.666666687</v>
      </c>
      <c r="F120" s="121">
        <f>'FIN-CASHFLOW_CWS'!F5</f>
        <v>-98010284.737499997</v>
      </c>
      <c r="G120" s="121">
        <f>'FIN-CASHFLOW_CWS'!G5</f>
        <v>-115530886.30418749</v>
      </c>
      <c r="H120" s="121">
        <f>'FIN-CASHFLOW_CWS'!H5</f>
        <v>-158130373.79999718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645708.33333333337</v>
      </c>
      <c r="E123" s="121">
        <f>'FIN-CASHFLOW_CWS'!E8</f>
        <v>858204.16666666651</v>
      </c>
      <c r="F123" s="121">
        <f>'FIN-CASHFLOW_CWS'!F8</f>
        <v>858949.99999999988</v>
      </c>
      <c r="G123" s="121">
        <f>'FIN-CASHFLOW_CWS'!G8</f>
        <v>858949.99999999988</v>
      </c>
      <c r="H123" s="121">
        <f>'FIN-CASHFLOW_CWS'!H8</f>
        <v>858949.99999999988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434088.33333333337</v>
      </c>
      <c r="E128" s="121">
        <f>'FIN-CASHFLOW_CWS'!E13</f>
        <v>582099.16666666651</v>
      </c>
      <c r="F128" s="121">
        <f>'FIN-CASHFLOW_CWS'!F13</f>
        <v>335035.19999999984</v>
      </c>
      <c r="G128" s="121">
        <f>'FIN-CASHFLOW_CWS'!G13</f>
        <v>-1140849.1305000004</v>
      </c>
      <c r="H128" s="121">
        <f>'FIN-CASHFLOW_CWS'!H13</f>
        <v>-4140663.6398399994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-27652</v>
      </c>
      <c r="D130" s="121">
        <f>'FIN-CASHFLOW_CWS'!D15</f>
        <v>-79543498.000000015</v>
      </c>
      <c r="E130" s="121">
        <f>'FIN-CASHFLOW_CWS'!E15</f>
        <v>-89531167.500000015</v>
      </c>
      <c r="F130" s="121">
        <f>'FIN-CASHFLOW_CWS'!F15</f>
        <v>-97675249.537499994</v>
      </c>
      <c r="G130" s="121">
        <f>'FIN-CASHFLOW_CWS'!G15</f>
        <v>-116671735.4346875</v>
      </c>
      <c r="H130" s="121">
        <f>'FIN-CASHFLOW_CWS'!H15</f>
        <v>-162271037.43983719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-4279500</v>
      </c>
      <c r="E133" s="121">
        <f>'FIN-CASHFLOW_CWS'!E18</f>
        <v>-7000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-4279500</v>
      </c>
      <c r="E135" s="121">
        <f>'FIN-CASHFLOW_CWS'!E20</f>
        <v>-7000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40858417</v>
      </c>
      <c r="D138" s="121">
        <f>'FIN-CASHFLOW_CWS'!D23</f>
        <v>75426840.5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40830765</v>
      </c>
      <c r="D140" s="121">
        <f>'FIN-CASHFLOW_CWS'!D25</f>
        <v>-8396157.5000000149</v>
      </c>
      <c r="E140" s="121">
        <f>'FIN-CASHFLOW_CWS'!E25</f>
        <v>-89538167.500000015</v>
      </c>
      <c r="F140" s="121">
        <f>'FIN-CASHFLOW_CWS'!F25</f>
        <v>-97675249.537499994</v>
      </c>
      <c r="G140" s="121">
        <f>'FIN-CASHFLOW_CWS'!G25</f>
        <v>-116671735.4346875</v>
      </c>
      <c r="H140" s="121">
        <f>'FIN-CASHFLOW_CWS'!H25</f>
        <v>-162271037.43983719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40830765</v>
      </c>
      <c r="E142" s="121">
        <f>'FIN-CASHFLOW_CWS'!E27</f>
        <v>32434607.499999985</v>
      </c>
      <c r="F142" s="121">
        <f>'FIN-CASHFLOW_CWS'!F27</f>
        <v>-57103560.00000003</v>
      </c>
      <c r="G142" s="121">
        <f>'FIN-CASHFLOW_CWS'!G27</f>
        <v>-154778809.53750002</v>
      </c>
      <c r="H142" s="121">
        <f>'FIN-CASHFLOW_CWS'!H27</f>
        <v>-271450544.97218752</v>
      </c>
      <c r="I142" s="121"/>
    </row>
    <row r="143" spans="2:9" x14ac:dyDescent="0.15">
      <c r="B143" s="136" t="s">
        <v>476</v>
      </c>
      <c r="C143" s="121">
        <f>'FIN-CASHFLOW_CWS'!C28</f>
        <v>40830765</v>
      </c>
      <c r="D143" s="121">
        <f>'FIN-CASHFLOW_CWS'!D28</f>
        <v>32434607.499999985</v>
      </c>
      <c r="E143" s="121">
        <f>'FIN-CASHFLOW_CWS'!E28</f>
        <v>-57103560.00000003</v>
      </c>
      <c r="F143" s="121">
        <f>'FIN-CASHFLOW_CWS'!F28</f>
        <v>-154778809.53750002</v>
      </c>
      <c r="G143" s="121">
        <f>'FIN-CASHFLOW_CWS'!G28</f>
        <v>-271450544.97218752</v>
      </c>
      <c r="H143" s="121">
        <f>'FIN-CASHFLOW_CWS'!H28</f>
        <v>-433721582.41202474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40830765</v>
      </c>
      <c r="D150" s="121">
        <f>'FIN-BALANCE_CWS'!E7</f>
        <v>32434607.5</v>
      </c>
      <c r="E150" s="121">
        <f>'FIN-BALANCE_CWS'!F7</f>
        <v>-57103560</v>
      </c>
      <c r="F150" s="121">
        <f>'FIN-BALANCE_CWS'!G7</f>
        <v>-154778809.53750002</v>
      </c>
      <c r="G150" s="121">
        <f>'FIN-BALANCE_CWS'!H7</f>
        <v>-271450544.97218752</v>
      </c>
      <c r="H150" s="121">
        <f>'FIN-BALANCE_CWS'!I7</f>
        <v>-433721582.4120248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458</v>
      </c>
      <c r="C153" s="121">
        <f>'FIN-BALANCE_CWS'!D10</f>
        <v>40830765</v>
      </c>
      <c r="D153" s="121">
        <f>'FIN-BALANCE_CWS'!E10</f>
        <v>33090227.5</v>
      </c>
      <c r="E153" s="121">
        <f>'FIN-BALANCE_CWS'!F10</f>
        <v>-55986675</v>
      </c>
      <c r="F153" s="121">
        <f>'FIN-BALANCE_CWS'!G10</f>
        <v>-152213315.73750001</v>
      </c>
      <c r="G153" s="121">
        <f>'FIN-BALANCE_CWS'!H10</f>
        <v>-268415138.04168755</v>
      </c>
      <c r="H153" s="121">
        <f>'FIN-BALANCE_CWS'!I10</f>
        <v>-409910909.84168482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4279500</v>
      </c>
      <c r="E156" s="121">
        <f>'FIN-BALANCE_CWS'!F13</f>
        <v>4286500</v>
      </c>
      <c r="F156" s="121">
        <f>'FIN-BALANCE_CWS'!G13</f>
        <v>4286500</v>
      </c>
      <c r="G156" s="121">
        <f>'FIN-BALANCE_CWS'!H13</f>
        <v>4286500</v>
      </c>
      <c r="H156" s="121">
        <f>'FIN-BALANCE_CWS'!I13</f>
        <v>4286500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-645708.33333333337</v>
      </c>
      <c r="E157" s="121">
        <f>'FIN-BALANCE_CWS'!F14</f>
        <v>-1503912.5000000005</v>
      </c>
      <c r="F157" s="121">
        <f>'FIN-BALANCE_CWS'!G14</f>
        <v>-2362862.5000000005</v>
      </c>
      <c r="G157" s="121">
        <f>'FIN-BALANCE_CWS'!H14</f>
        <v>-3221812.4999999986</v>
      </c>
      <c r="H157" s="121">
        <f>'FIN-BALANCE_CWS'!I14</f>
        <v>-4080762.4999999967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3633791.6666666665</v>
      </c>
      <c r="E158" s="121">
        <f>'FIN-BALANCE_CWS'!F15</f>
        <v>2782587.4999999995</v>
      </c>
      <c r="F158" s="121">
        <f>'FIN-BALANCE_CWS'!G15</f>
        <v>1923637.4999999995</v>
      </c>
      <c r="G158" s="121">
        <f>'FIN-BALANCE_CWS'!H15</f>
        <v>1064687.5000000014</v>
      </c>
      <c r="H158" s="121">
        <f>'FIN-BALANCE_CWS'!I15</f>
        <v>205737.50000000326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40830765</v>
      </c>
      <c r="D160" s="121">
        <f>'FIN-BALANCE_CWS'!E17</f>
        <v>36724019.166666664</v>
      </c>
      <c r="E160" s="121">
        <f>'FIN-BALANCE_CWS'!F17</f>
        <v>-53204087.5</v>
      </c>
      <c r="F160" s="121">
        <f>'FIN-BALANCE_CWS'!G17</f>
        <v>-150289678.23750001</v>
      </c>
      <c r="G160" s="121">
        <f>'FIN-BALANCE_CWS'!H17</f>
        <v>-267350450.54168755</v>
      </c>
      <c r="H160" s="121">
        <f>'FIN-BALANCE_CWS'!I17</f>
        <v>-409705172.34168482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40858417</v>
      </c>
      <c r="D177" s="121">
        <f>'FIN-BALANCE_CWS'!E34</f>
        <v>116285257.5</v>
      </c>
      <c r="E177" s="121">
        <f>'FIN-BALANCE_CWS'!F34</f>
        <v>116285257.5</v>
      </c>
      <c r="F177" s="121">
        <f>'FIN-BALANCE_CWS'!G34</f>
        <v>116285257.5</v>
      </c>
      <c r="G177" s="121">
        <f>'FIN-BALANCE_CWS'!H34</f>
        <v>116285257.5</v>
      </c>
      <c r="H177" s="121">
        <f>'FIN-BALANCE_CWS'!I34</f>
        <v>116285257.5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-74082107.666666672</v>
      </c>
      <c r="E178" s="121">
        <f>'FIN-BALANCE_CWS'!F35</f>
        <v>-162808370.20833331</v>
      </c>
      <c r="F178" s="121">
        <f>'FIN-BALANCE_CWS'!G35</f>
        <v>-259889032.90520832</v>
      </c>
      <c r="G178" s="121">
        <f>'FIN-BALANCE_CWS'!H35</f>
        <v>-373873235.79550529</v>
      </c>
      <c r="H178" s="121">
        <f>'FIN-BALANCE_CWS'!I35</f>
        <v>-528437140.72247964</v>
      </c>
      <c r="I178" s="121"/>
    </row>
    <row r="179" spans="2:9" x14ac:dyDescent="0.15">
      <c r="B179" s="137" t="s">
        <v>469</v>
      </c>
      <c r="C179" s="121">
        <f>'FIN-BALANCE_CWS'!D36</f>
        <v>-27652</v>
      </c>
      <c r="D179" s="121">
        <f>'FIN-BALANCE_CWS'!E36</f>
        <v>-5923130.666666667</v>
      </c>
      <c r="E179" s="121">
        <f>'FIN-BALANCE_CWS'!F36</f>
        <v>-7310134.791666667</v>
      </c>
      <c r="F179" s="121">
        <f>'FIN-BALANCE_CWS'!G36</f>
        <v>-8239756.8322916664</v>
      </c>
      <c r="G179" s="121">
        <f>'FIN-BALANCE_CWS'!H36</f>
        <v>-9786440.2461822908</v>
      </c>
      <c r="H179" s="121">
        <f>'FIN-BALANCE_CWS'!I36</f>
        <v>-13352909.119205181</v>
      </c>
      <c r="I179" s="121"/>
    </row>
    <row r="180" spans="2:9" x14ac:dyDescent="0.15">
      <c r="B180" s="135" t="s">
        <v>1053</v>
      </c>
      <c r="C180" s="121">
        <f>'FIN-BALANCE_CWS'!D37</f>
        <v>40830765</v>
      </c>
      <c r="D180" s="121">
        <f>'FIN-BALANCE_CWS'!E37</f>
        <v>36280019.166666664</v>
      </c>
      <c r="E180" s="121">
        <f>'FIN-BALANCE_CWS'!F37</f>
        <v>-53833247.499999978</v>
      </c>
      <c r="F180" s="121">
        <f>'FIN-BALANCE_CWS'!G37</f>
        <v>-151843532.23749998</v>
      </c>
      <c r="G180" s="121">
        <f>'FIN-BALANCE_CWS'!H37</f>
        <v>-267374418.54168758</v>
      </c>
      <c r="H180" s="121">
        <f>'FIN-BALANCE_CWS'!I37</f>
        <v>-425504792.34168482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40830765</v>
      </c>
      <c r="D182" s="121">
        <f>'FIN-BALANCE_CWS'!E39</f>
        <v>36724019.166666664</v>
      </c>
      <c r="E182" s="121">
        <f>'FIN-BALANCE_CWS'!F39</f>
        <v>-53204087.499999978</v>
      </c>
      <c r="F182" s="121">
        <f>'FIN-BALANCE_CWS'!G39</f>
        <v>-150289678.23749998</v>
      </c>
      <c r="G182" s="121">
        <f>'FIN-BALANCE_CWS'!H39</f>
        <v>-267350450.54168758</v>
      </c>
      <c r="H182" s="121">
        <f>'FIN-BALANCE_CWS'!I39</f>
        <v>-409705172.34168482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>
        <f>SUM(AO114:AZ114)</f>
        <v>13715581.427999999</v>
      </c>
      <c r="I10" s="70">
        <f>SUM(BA114:BL114)</f>
        <v>15548662.270620003</v>
      </c>
      <c r="J10" s="65">
        <f>SUM(D10:I10)</f>
        <v>40102425.29862</v>
      </c>
      <c r="K10" s="144">
        <f>J10-BM114</f>
        <v>0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9524709.3250000011</v>
      </c>
      <c r="I11" s="70">
        <f>SUM(BA115:BL115)</f>
        <v>10797682.132375002</v>
      </c>
      <c r="J11" s="65">
        <f>SUM(D11:I11)</f>
        <v>27897281.457375005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>
        <f>SUM(AO116:AZ116)</f>
        <v>4190872.1030000006</v>
      </c>
      <c r="I12" s="70">
        <f>SUM(BA116:BL116)</f>
        <v>4750980.1382450014</v>
      </c>
      <c r="J12" s="65">
        <f>SUM(D12:I12)</f>
        <v>12205143.841245003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>
        <f>H12/H10</f>
        <v>0.30555555555555564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>
        <f>SUM(AO125:AZ125)</f>
        <v>581895.42499999993</v>
      </c>
      <c r="I21" s="70">
        <f>SUM(BA125:BL125)</f>
        <v>655398.00499999989</v>
      </c>
      <c r="J21" s="65">
        <f>SUM(D21:I21)</f>
        <v>1718456.6799999997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>
        <f>SUM(AO127:AZ127)</f>
        <v>581895.42499999993</v>
      </c>
      <c r="I23" s="70">
        <f>SUM(BA127:BL127)</f>
        <v>655398.00499999989</v>
      </c>
      <c r="J23" s="65">
        <f>SUM(D23:I23)</f>
        <v>1718456.6799999997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2091159.8500000003</v>
      </c>
      <c r="H25" s="104">
        <f>SUM(AO129:AZ129)</f>
        <v>4772767.5280000009</v>
      </c>
      <c r="I25" s="104">
        <f>SUM(BA129:BL129)</f>
        <v>5406378.1432450013</v>
      </c>
      <c r="J25" s="38">
        <f>SUM(D25:I25)</f>
        <v>13923600.521245003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0</v>
      </c>
      <c r="E34" s="130">
        <f>SUM(E138:P138)</f>
        <v>12400</v>
      </c>
      <c r="F34" s="130">
        <f>SUM(Q138:AB138)</f>
        <v>106550</v>
      </c>
      <c r="G34" s="130">
        <f>SUM(AC138:AN138)</f>
        <v>155760</v>
      </c>
      <c r="H34" s="130">
        <f>SUM(AO138:AZ138)</f>
        <v>192960</v>
      </c>
      <c r="I34" s="130">
        <f>SUM(BA138:BL138)</f>
        <v>229000</v>
      </c>
      <c r="J34" s="38">
        <f>SUM(D34:I34)</f>
        <v>696670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235200000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420000000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84000000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17309088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117745440</v>
      </c>
      <c r="K63" s="144">
        <f>J63-BM167</f>
        <v>0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79109088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549745440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10600</v>
      </c>
      <c r="F68" s="158">
        <f>SUM(Q172:AB172)</f>
        <v>10200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49600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645708.33333333337</v>
      </c>
      <c r="F99" s="158">
        <f>SUM(Q203:AB203)</f>
        <v>858204.16666666651</v>
      </c>
      <c r="G99" s="158">
        <f>SUM(AC203:AN203)</f>
        <v>858949.99999999988</v>
      </c>
      <c r="H99" s="158">
        <f>SUM(AO203:AZ203)</f>
        <v>858949.99999999988</v>
      </c>
      <c r="I99" s="158">
        <f>SUM(BA203:BL203)</f>
        <v>858949.99999999988</v>
      </c>
      <c r="J99" s="159">
        <f>SUM(D99:I99)</f>
        <v>4080762.5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27652</v>
      </c>
      <c r="E101" s="130">
        <f>SUM(E205:P205)</f>
        <v>80179426.333333343</v>
      </c>
      <c r="F101" s="130">
        <f>SUM(Q205:AB205)</f>
        <v>91564721.666666687</v>
      </c>
      <c r="G101" s="130">
        <f>SUM(AC205:AN205)</f>
        <v>100101444.58749998</v>
      </c>
      <c r="H101" s="130">
        <f>SUM(AO205:AZ205)</f>
        <v>120303653.83218749</v>
      </c>
      <c r="I101" s="130">
        <f>SUM(BA205:BL205)</f>
        <v>163536751.94324219</v>
      </c>
      <c r="J101" s="38">
        <f>SUM(D101:I101)</f>
        <v>555713650.36292958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-27652</v>
      </c>
      <c r="E103" s="130">
        <f>SUM(E207:P207)</f>
        <v>-79977586.333333343</v>
      </c>
      <c r="F103" s="130">
        <f>SUM(Q207:AB207)</f>
        <v>-90113266.666666687</v>
      </c>
      <c r="G103" s="130">
        <f>SUM(AC207:AN207)</f>
        <v>-98010284.737499997</v>
      </c>
      <c r="H103" s="130">
        <f>SUM(AO207:AZ207)</f>
        <v>-115530886.30418749</v>
      </c>
      <c r="I103" s="130">
        <f>SUM(BA207:BL207)</f>
        <v>-158130373.79999718</v>
      </c>
      <c r="J103" s="38">
        <f>SUM(D103:I103)</f>
        <v>-541790049.8416847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-27652</v>
      </c>
      <c r="E104" s="130">
        <f>E103+D104</f>
        <v>-80005238.333333343</v>
      </c>
      <c r="F104" s="130">
        <f>F103+E104</f>
        <v>-170118505.00000003</v>
      </c>
      <c r="G104" s="130">
        <f>G103+F104</f>
        <v>-268128789.73750001</v>
      </c>
      <c r="H104" s="130">
        <f>H103+G104</f>
        <v>-383659676.04168749</v>
      </c>
      <c r="I104" s="130">
        <f>I103+H104</f>
        <v>-541790049.8416847</v>
      </c>
      <c r="J104" s="38">
        <f>SUM(D104:I104)</f>
        <v>-1443729910.9542055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>
        <f>'REV-REVCALC_CWS'!AM17</f>
        <v>683573.99400000006</v>
      </c>
      <c r="AP114" s="70">
        <f>'REV-REVCALC_CWS'!AN17</f>
        <v>1102538.7</v>
      </c>
      <c r="AQ114" s="70">
        <f>'REV-REVCALC_CWS'!AO17</f>
        <v>1234843.344</v>
      </c>
      <c r="AR114" s="70">
        <f>'REV-REVCALC_CWS'!AP17</f>
        <v>1234843.344</v>
      </c>
      <c r="AS114" s="70">
        <f>'REV-REVCALC_CWS'!AQ17</f>
        <v>1367147.9880000001</v>
      </c>
      <c r="AT114" s="70">
        <f>'REV-REVCALC_CWS'!AR17</f>
        <v>1499452.632</v>
      </c>
      <c r="AU114" s="70">
        <f>'REV-REVCALC_CWS'!AS17</f>
        <v>1234843.344</v>
      </c>
      <c r="AV114" s="70">
        <f>'REV-REVCALC_CWS'!AT17</f>
        <v>1367147.9880000001</v>
      </c>
      <c r="AW114" s="70">
        <f>'REV-REVCALC_CWS'!AU17</f>
        <v>1102538.7</v>
      </c>
      <c r="AX114" s="70">
        <f>'REV-REVCALC_CWS'!AV17</f>
        <v>1102538.7</v>
      </c>
      <c r="AY114" s="70">
        <f>'REV-REVCALC_CWS'!AW17</f>
        <v>1102538.7</v>
      </c>
      <c r="AZ114" s="70">
        <f>'REV-REVCALC_CWS'!AX17</f>
        <v>683573.99400000006</v>
      </c>
      <c r="BA114" s="70">
        <f>'REV-REVCALC_CWS'!AY17</f>
        <v>778612.82994000008</v>
      </c>
      <c r="BB114" s="70">
        <f>'REV-REVCALC_CWS'!AZ17</f>
        <v>1250499.3935400003</v>
      </c>
      <c r="BC114" s="70">
        <f>'REV-REVCALC_CWS'!BA17</f>
        <v>1392065.3626200003</v>
      </c>
      <c r="BD114" s="70">
        <f>'REV-REVCALC_CWS'!BB17</f>
        <v>1392065.3626200003</v>
      </c>
      <c r="BE114" s="70">
        <f>'REV-REVCALC_CWS'!BC17</f>
        <v>1557225.6598800002</v>
      </c>
      <c r="BF114" s="70">
        <f>'REV-REVCALC_CWS'!BD17</f>
        <v>1698791.6289600004</v>
      </c>
      <c r="BG114" s="70">
        <f>'REV-REVCALC_CWS'!BE17</f>
        <v>1392065.3626200003</v>
      </c>
      <c r="BH114" s="70">
        <f>'REV-REVCALC_CWS'!BF17</f>
        <v>1557225.6598800002</v>
      </c>
      <c r="BI114" s="70">
        <f>'REV-REVCALC_CWS'!BG17</f>
        <v>1250499.3935400003</v>
      </c>
      <c r="BJ114" s="70">
        <f>'REV-REVCALC_CWS'!BH17</f>
        <v>1250499.3935400003</v>
      </c>
      <c r="BK114" s="70">
        <f>'REV-REVCALC_CWS'!BI17</f>
        <v>1250499.3935400003</v>
      </c>
      <c r="BL114" s="70">
        <f>'REV-REVCALC_CWS'!BJ17</f>
        <v>778612.82994000008</v>
      </c>
      <c r="BM114" s="167">
        <f>SUM(D114:BL114)</f>
        <v>40102425.298620008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474704.16250000003</v>
      </c>
      <c r="AP115" s="70">
        <f>'REV-REVCALC_CWS'!AN26</f>
        <v>765651.875</v>
      </c>
      <c r="AQ115" s="70">
        <f>'REV-REVCALC_CWS'!AO26</f>
        <v>857530.10000000009</v>
      </c>
      <c r="AR115" s="70">
        <f>'REV-REVCALC_CWS'!AP26</f>
        <v>857530.10000000009</v>
      </c>
      <c r="AS115" s="70">
        <f>'REV-REVCALC_CWS'!AQ26</f>
        <v>949408.32500000007</v>
      </c>
      <c r="AT115" s="70">
        <f>'REV-REVCALC_CWS'!AR26</f>
        <v>1041286.5500000002</v>
      </c>
      <c r="AU115" s="70">
        <f>'REV-REVCALC_CWS'!AS26</f>
        <v>857530.10000000009</v>
      </c>
      <c r="AV115" s="70">
        <f>'REV-REVCALC_CWS'!AT26</f>
        <v>949408.32500000007</v>
      </c>
      <c r="AW115" s="70">
        <f>'REV-REVCALC_CWS'!AU26</f>
        <v>765651.875</v>
      </c>
      <c r="AX115" s="70">
        <f>'REV-REVCALC_CWS'!AV26</f>
        <v>765651.875</v>
      </c>
      <c r="AY115" s="70">
        <f>'REV-REVCALC_CWS'!AW26</f>
        <v>765651.875</v>
      </c>
      <c r="AZ115" s="70">
        <f>'REV-REVCALC_CWS'!AX26</f>
        <v>474704.16250000003</v>
      </c>
      <c r="BA115" s="70">
        <f>'REV-REVCALC_CWS'!AY26</f>
        <v>540703.35412500007</v>
      </c>
      <c r="BB115" s="70">
        <f>'REV-REVCALC_CWS'!AZ26</f>
        <v>868402.35662500013</v>
      </c>
      <c r="BC115" s="70">
        <f>'REV-REVCALC_CWS'!BA26</f>
        <v>966712.05737500009</v>
      </c>
      <c r="BD115" s="70">
        <f>'REV-REVCALC_CWS'!BB26</f>
        <v>966712.05737500009</v>
      </c>
      <c r="BE115" s="70">
        <f>'REV-REVCALC_CWS'!BC26</f>
        <v>1081406.7082500001</v>
      </c>
      <c r="BF115" s="70">
        <f>'REV-REVCALC_CWS'!BD26</f>
        <v>1179716.409</v>
      </c>
      <c r="BG115" s="70">
        <f>'REV-REVCALC_CWS'!BE26</f>
        <v>966712.05737500009</v>
      </c>
      <c r="BH115" s="70">
        <f>'REV-REVCALC_CWS'!BF26</f>
        <v>1081406.7082500001</v>
      </c>
      <c r="BI115" s="70">
        <f>'REV-REVCALC_CWS'!BG26</f>
        <v>868402.35662500013</v>
      </c>
      <c r="BJ115" s="70">
        <f>'REV-REVCALC_CWS'!BH26</f>
        <v>868402.35662500013</v>
      </c>
      <c r="BK115" s="70">
        <f>'REV-REVCALC_CWS'!BI26</f>
        <v>868402.35662500013</v>
      </c>
      <c r="BL115" s="70">
        <f>'REV-REVCALC_CWS'!BJ26</f>
        <v>540703.35412500007</v>
      </c>
      <c r="BM115" s="167">
        <f>SUM(D115:BL115)</f>
        <v>27897281.457375009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>
        <f t="shared" si="8"/>
        <v>208869.83150000003</v>
      </c>
      <c r="AP116" s="70">
        <f t="shared" si="8"/>
        <v>336886.82499999995</v>
      </c>
      <c r="AQ116" s="70">
        <f t="shared" si="8"/>
        <v>377313.24399999995</v>
      </c>
      <c r="AR116" s="70">
        <f t="shared" si="8"/>
        <v>377313.24399999995</v>
      </c>
      <c r="AS116" s="70">
        <f t="shared" si="8"/>
        <v>417739.66300000006</v>
      </c>
      <c r="AT116" s="70">
        <f t="shared" si="8"/>
        <v>458166.08199999982</v>
      </c>
      <c r="AU116" s="70">
        <f t="shared" ref="AU116:BL116" si="9">AU114-AU115</f>
        <v>377313.24399999995</v>
      </c>
      <c r="AV116" s="70">
        <f t="shared" si="9"/>
        <v>417739.66300000006</v>
      </c>
      <c r="AW116" s="70">
        <f t="shared" si="9"/>
        <v>336886.82499999995</v>
      </c>
      <c r="AX116" s="70">
        <f t="shared" si="9"/>
        <v>336886.82499999995</v>
      </c>
      <c r="AY116" s="70">
        <f t="shared" si="9"/>
        <v>336886.82499999995</v>
      </c>
      <c r="AZ116" s="70">
        <f t="shared" si="9"/>
        <v>208869.83150000003</v>
      </c>
      <c r="BA116" s="70">
        <f t="shared" si="9"/>
        <v>237909.47581500001</v>
      </c>
      <c r="BB116" s="70">
        <f t="shared" si="9"/>
        <v>382097.03691500018</v>
      </c>
      <c r="BC116" s="70">
        <f t="shared" si="9"/>
        <v>425353.30524500017</v>
      </c>
      <c r="BD116" s="70">
        <f t="shared" si="9"/>
        <v>425353.30524500017</v>
      </c>
      <c r="BE116" s="70">
        <f t="shared" si="9"/>
        <v>475818.95163000003</v>
      </c>
      <c r="BF116" s="70">
        <f t="shared" si="9"/>
        <v>519075.21996000037</v>
      </c>
      <c r="BG116" s="70">
        <f t="shared" si="9"/>
        <v>425353.30524500017</v>
      </c>
      <c r="BH116" s="70">
        <f t="shared" si="9"/>
        <v>475818.95163000003</v>
      </c>
      <c r="BI116" s="70">
        <f t="shared" si="9"/>
        <v>382097.03691500018</v>
      </c>
      <c r="BJ116" s="70">
        <f t="shared" si="9"/>
        <v>382097.03691500018</v>
      </c>
      <c r="BK116" s="70">
        <f t="shared" si="9"/>
        <v>382097.03691500018</v>
      </c>
      <c r="BL116" s="70">
        <f t="shared" si="9"/>
        <v>237909.47581500001</v>
      </c>
      <c r="BM116" s="167">
        <f>SUM(D116:BL116)</f>
        <v>12205143.841245005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>
        <f>'REV-REVCALC_CWS'!AM29</f>
        <v>0.30555555555555558</v>
      </c>
      <c r="AP117" s="46">
        <f>'REV-REVCALC_CWS'!AN29</f>
        <v>0.30555555555555552</v>
      </c>
      <c r="AQ117" s="46">
        <f>'REV-REVCALC_CWS'!AO29</f>
        <v>0.30555555555555552</v>
      </c>
      <c r="AR117" s="46">
        <f>'REV-REVCALC_CWS'!AP29</f>
        <v>0.30555555555555552</v>
      </c>
      <c r="AS117" s="46">
        <f>'REV-REVCALC_CWS'!AQ29</f>
        <v>0.30555555555555558</v>
      </c>
      <c r="AT117" s="46">
        <f>'REV-REVCALC_CWS'!AR29</f>
        <v>0.30555555555555541</v>
      </c>
      <c r="AU117" s="46">
        <f>'REV-REVCALC_CWS'!AS29</f>
        <v>0.30555555555555552</v>
      </c>
      <c r="AV117" s="46">
        <f>'REV-REVCALC_CWS'!AT29</f>
        <v>0.30555555555555558</v>
      </c>
      <c r="AW117" s="46">
        <f>'REV-REVCALC_CWS'!AU29</f>
        <v>0.30555555555555552</v>
      </c>
      <c r="AX117" s="46">
        <f>'REV-REVCALC_CWS'!AV29</f>
        <v>0.30555555555555552</v>
      </c>
      <c r="AY117" s="46">
        <f>'REV-REVCALC_CWS'!AW29</f>
        <v>0.30555555555555552</v>
      </c>
      <c r="AZ117" s="46">
        <f>'REV-REVCALC_CWS'!AX29</f>
        <v>0.30555555555555558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0.30555555555555564</v>
      </c>
      <c r="BD117" s="46">
        <f>'REV-REVCALC_CWS'!BB29</f>
        <v>0.30555555555555564</v>
      </c>
      <c r="BE117" s="46">
        <f>'REV-REVCALC_CWS'!BC29</f>
        <v>0.30555555555555552</v>
      </c>
      <c r="BF117" s="46">
        <f>'REV-REVCALC_CWS'!BD29</f>
        <v>0.30555555555555569</v>
      </c>
      <c r="BG117" s="46">
        <f>'REV-REVCALC_CWS'!BE29</f>
        <v>0.30555555555555564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0</v>
      </c>
      <c r="AE120" s="70">
        <f>'REV-REVCALC_CWS'!AC40</f>
        <v>0</v>
      </c>
      <c r="AF120" s="70">
        <f>'REV-REVCALC_CWS'!AD40</f>
        <v>0</v>
      </c>
      <c r="AG120" s="70">
        <f>'REV-REVCALC_CWS'!AE40</f>
        <v>0</v>
      </c>
      <c r="AH120" s="70">
        <f>'REV-REVCALC_CWS'!AF40</f>
        <v>0</v>
      </c>
      <c r="AI120" s="70">
        <f>'REV-REVCALC_CWS'!AG40</f>
        <v>0</v>
      </c>
      <c r="AJ120" s="70">
        <f>'REV-REVCALC_CWS'!AH40</f>
        <v>0</v>
      </c>
      <c r="AK120" s="70">
        <f>'REV-REVCALC_CWS'!AI40</f>
        <v>0</v>
      </c>
      <c r="AL120" s="70">
        <f>'REV-REVCALC_CWS'!AJ40</f>
        <v>0</v>
      </c>
      <c r="AM120" s="70">
        <f>'REV-REVCALC_CWS'!AK40</f>
        <v>0</v>
      </c>
      <c r="AN120" s="70">
        <f>'REV-REVCALC_CWS'!AL40</f>
        <v>0</v>
      </c>
      <c r="AO120" s="70">
        <f>'REV-REVCALC_CWS'!AM40</f>
        <v>0</v>
      </c>
      <c r="AP120" s="70">
        <f>'REV-REVCALC_CWS'!AN40</f>
        <v>0</v>
      </c>
      <c r="AQ120" s="70">
        <f>'REV-REVCALC_CWS'!AO40</f>
        <v>0</v>
      </c>
      <c r="AR120" s="70">
        <f>'REV-REVCALC_CWS'!AP40</f>
        <v>0</v>
      </c>
      <c r="AS120" s="70">
        <f>'REV-REVCALC_CWS'!AQ40</f>
        <v>0</v>
      </c>
      <c r="AT120" s="70">
        <f>'REV-REVCALC_CWS'!AR40</f>
        <v>0</v>
      </c>
      <c r="AU120" s="70">
        <f>'REV-REVCALC_CWS'!AS40</f>
        <v>0</v>
      </c>
      <c r="AV120" s="70">
        <f>'REV-REVCALC_CWS'!AT40</f>
        <v>0</v>
      </c>
      <c r="AW120" s="70">
        <f>'REV-REVCALC_CWS'!AU40</f>
        <v>0</v>
      </c>
      <c r="AX120" s="70">
        <f>'REV-REVCALC_CWS'!AV40</f>
        <v>0</v>
      </c>
      <c r="AY120" s="70">
        <f>'REV-REVCALC_CWS'!AW40</f>
        <v>0</v>
      </c>
      <c r="AZ120" s="70">
        <f>'REV-REVCALC_CWS'!AX40</f>
        <v>0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>
        <f>SUM(D120:BL120)</f>
        <v>0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>
        <f>'REV-REVCALC_CWS'!AM41</f>
        <v>0</v>
      </c>
      <c r="AP121" s="70">
        <f>'REV-REVCALC_CWS'!AN41</f>
        <v>0</v>
      </c>
      <c r="AQ121" s="70">
        <f>'REV-REVCALC_CWS'!AO41</f>
        <v>0</v>
      </c>
      <c r="AR121" s="70">
        <f>'REV-REVCALC_CWS'!AP41</f>
        <v>0</v>
      </c>
      <c r="AS121" s="70">
        <f>'REV-REVCALC_CWS'!AQ41</f>
        <v>0</v>
      </c>
      <c r="AT121" s="70">
        <f>'REV-REVCALC_CWS'!AR41</f>
        <v>0</v>
      </c>
      <c r="AU121" s="70">
        <f>'REV-REVCALC_CWS'!AS41</f>
        <v>0</v>
      </c>
      <c r="AV121" s="70">
        <f>'REV-REVCALC_CWS'!AT41</f>
        <v>0</v>
      </c>
      <c r="AW121" s="70">
        <f>'REV-REVCALC_CWS'!AU41</f>
        <v>0</v>
      </c>
      <c r="AX121" s="70">
        <f>'REV-REVCALC_CWS'!AV41</f>
        <v>0</v>
      </c>
      <c r="AY121" s="70">
        <f>'REV-REVCALC_CWS'!AW41</f>
        <v>0</v>
      </c>
      <c r="AZ121" s="70">
        <f>'REV-REVCALC_CWS'!AX41</f>
        <v>0</v>
      </c>
      <c r="BA121" s="70">
        <f>'REV-REVCALC_CWS'!AY41</f>
        <v>0</v>
      </c>
      <c r="BB121" s="70">
        <f>'REV-REVCALC_CWS'!AZ41</f>
        <v>0</v>
      </c>
      <c r="BC121" s="70">
        <f>'REV-REVCALC_CWS'!BA41</f>
        <v>0</v>
      </c>
      <c r="BD121" s="70">
        <f>'REV-REVCALC_CWS'!BB41</f>
        <v>0</v>
      </c>
      <c r="BE121" s="70">
        <f>'REV-REVCALC_CWS'!BC41</f>
        <v>0</v>
      </c>
      <c r="BF121" s="70">
        <f>'REV-REVCALC_CWS'!BD41</f>
        <v>0</v>
      </c>
      <c r="BG121" s="70">
        <f>'REV-REVCALC_CWS'!BE41</f>
        <v>0</v>
      </c>
      <c r="BH121" s="70">
        <f>'REV-REVCALC_CWS'!BF41</f>
        <v>0</v>
      </c>
      <c r="BI121" s="70">
        <f>'REV-REVCALC_CWS'!BG41</f>
        <v>0</v>
      </c>
      <c r="BJ121" s="70">
        <f>'REV-REVCALC_CWS'!BH41</f>
        <v>0</v>
      </c>
      <c r="BK121" s="70">
        <f>'REV-REVCALC_CWS'!BI41</f>
        <v>0</v>
      </c>
      <c r="BL121" s="70">
        <f>'REV-REVCALC_CWS'!BJ41</f>
        <v>0</v>
      </c>
      <c r="BM121" s="167">
        <f>SUM(D121:BL121)</f>
        <v>0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0</v>
      </c>
      <c r="AE122" s="70">
        <f t="shared" si="10"/>
        <v>0</v>
      </c>
      <c r="AF122" s="70">
        <f t="shared" si="10"/>
        <v>0</v>
      </c>
      <c r="AG122" s="70">
        <f t="shared" si="10"/>
        <v>0</v>
      </c>
      <c r="AH122" s="70">
        <f t="shared" si="10"/>
        <v>0</v>
      </c>
      <c r="AI122" s="70">
        <f t="shared" si="10"/>
        <v>0</v>
      </c>
      <c r="AJ122" s="70">
        <f t="shared" si="10"/>
        <v>0</v>
      </c>
      <c r="AK122" s="70">
        <f t="shared" si="10"/>
        <v>0</v>
      </c>
      <c r="AL122" s="70">
        <f t="shared" si="10"/>
        <v>0</v>
      </c>
      <c r="AM122" s="70">
        <f t="shared" si="10"/>
        <v>0</v>
      </c>
      <c r="AN122" s="70">
        <f t="shared" si="10"/>
        <v>0</v>
      </c>
      <c r="AO122" s="70">
        <f t="shared" si="10"/>
        <v>0</v>
      </c>
      <c r="AP122" s="70">
        <f t="shared" si="10"/>
        <v>0</v>
      </c>
      <c r="AQ122" s="70">
        <f t="shared" si="10"/>
        <v>0</v>
      </c>
      <c r="AR122" s="70">
        <f t="shared" si="10"/>
        <v>0</v>
      </c>
      <c r="AS122" s="70">
        <f t="shared" si="10"/>
        <v>0</v>
      </c>
      <c r="AT122" s="70">
        <f t="shared" si="10"/>
        <v>0</v>
      </c>
      <c r="AU122" s="70">
        <f t="shared" si="10"/>
        <v>0</v>
      </c>
      <c r="AV122" s="70">
        <f t="shared" si="10"/>
        <v>0</v>
      </c>
      <c r="AW122" s="70">
        <f t="shared" si="10"/>
        <v>0</v>
      </c>
      <c r="AX122" s="70">
        <f t="shared" si="10"/>
        <v>0</v>
      </c>
      <c r="AY122" s="70">
        <f t="shared" si="10"/>
        <v>0</v>
      </c>
      <c r="AZ122" s="70">
        <f t="shared" si="10"/>
        <v>0</v>
      </c>
      <c r="BA122" s="70">
        <f t="shared" si="10"/>
        <v>0</v>
      </c>
      <c r="BB122" s="70">
        <f t="shared" si="10"/>
        <v>0</v>
      </c>
      <c r="BC122" s="70">
        <f t="shared" si="10"/>
        <v>0</v>
      </c>
      <c r="BD122" s="70">
        <f t="shared" si="10"/>
        <v>0</v>
      </c>
      <c r="BE122" s="70">
        <f t="shared" si="10"/>
        <v>0</v>
      </c>
      <c r="BF122" s="70">
        <f t="shared" si="10"/>
        <v>0</v>
      </c>
      <c r="BG122" s="70">
        <f t="shared" si="10"/>
        <v>0</v>
      </c>
      <c r="BH122" s="70">
        <f t="shared" si="10"/>
        <v>0</v>
      </c>
      <c r="BI122" s="70">
        <f t="shared" si="10"/>
        <v>0</v>
      </c>
      <c r="BJ122" s="70">
        <f t="shared" si="10"/>
        <v>0</v>
      </c>
      <c r="BK122" s="70">
        <f t="shared" si="10"/>
        <v>0</v>
      </c>
      <c r="BL122" s="70">
        <f t="shared" si="10"/>
        <v>0</v>
      </c>
      <c r="BM122" s="167">
        <f>SUM(D122:BL122)</f>
        <v>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>
        <f>'REV-REVCALC_CWS'!AM44</f>
        <v>30626.075000000001</v>
      </c>
      <c r="AP125" s="70">
        <f>'REV-REVCALC_CWS'!AN44</f>
        <v>45939.112500000003</v>
      </c>
      <c r="AQ125" s="70">
        <f>'REV-REVCALC_CWS'!AO44</f>
        <v>52064.327499999999</v>
      </c>
      <c r="AR125" s="70">
        <f>'REV-REVCALC_CWS'!AP44</f>
        <v>52064.327499999999</v>
      </c>
      <c r="AS125" s="70">
        <f>'REV-REVCALC_CWS'!AQ44</f>
        <v>58189.542500000003</v>
      </c>
      <c r="AT125" s="70">
        <f>'REV-REVCALC_CWS'!AR44</f>
        <v>64314.7575</v>
      </c>
      <c r="AU125" s="70">
        <f>'REV-REVCALC_CWS'!AS44</f>
        <v>52064.327499999999</v>
      </c>
      <c r="AV125" s="70">
        <f>'REV-REVCALC_CWS'!AT44</f>
        <v>58189.542500000003</v>
      </c>
      <c r="AW125" s="70">
        <f>'REV-REVCALC_CWS'!AU44</f>
        <v>45939.112500000003</v>
      </c>
      <c r="AX125" s="70">
        <f>'REV-REVCALC_CWS'!AV44</f>
        <v>45939.112500000003</v>
      </c>
      <c r="AY125" s="70">
        <f>'REV-REVCALC_CWS'!AW44</f>
        <v>45939.112500000003</v>
      </c>
      <c r="AZ125" s="70">
        <f>'REV-REVCALC_CWS'!AX44</f>
        <v>30626.075000000001</v>
      </c>
      <c r="BA125" s="70">
        <f>'REV-REVCALC_CWS'!AY44</f>
        <v>32769.900249999999</v>
      </c>
      <c r="BB125" s="70">
        <f>'REV-REVCALC_CWS'!AZ44</f>
        <v>52431.840400000001</v>
      </c>
      <c r="BC125" s="70">
        <f>'REV-REVCALC_CWS'!BA44</f>
        <v>58985.820449999999</v>
      </c>
      <c r="BD125" s="70">
        <f>'REV-REVCALC_CWS'!BB44</f>
        <v>58985.820449999999</v>
      </c>
      <c r="BE125" s="70">
        <f>'REV-REVCALC_CWS'!BC44</f>
        <v>65539.800499999998</v>
      </c>
      <c r="BF125" s="70">
        <f>'REV-REVCALC_CWS'!BD44</f>
        <v>72093.780549999996</v>
      </c>
      <c r="BG125" s="70">
        <f>'REV-REVCALC_CWS'!BE44</f>
        <v>58985.820449999999</v>
      </c>
      <c r="BH125" s="70">
        <f>'REV-REVCALC_CWS'!BF44</f>
        <v>65539.800499999998</v>
      </c>
      <c r="BI125" s="70">
        <f>'REV-REVCALC_CWS'!BG44</f>
        <v>52431.840400000001</v>
      </c>
      <c r="BJ125" s="70">
        <f>'REV-REVCALC_CWS'!BH44</f>
        <v>52431.840400000001</v>
      </c>
      <c r="BK125" s="70">
        <f>'REV-REVCALC_CWS'!BI44</f>
        <v>52431.840400000001</v>
      </c>
      <c r="BL125" s="70">
        <f>'REV-REVCALC_CWS'!BJ44</f>
        <v>32769.900249999999</v>
      </c>
      <c r="BM125" s="167">
        <f>SUM(D125:BL125)</f>
        <v>1718456.6800000002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0</v>
      </c>
      <c r="AP126" s="70">
        <f>'REV-REVCALC_CWS'!AN45</f>
        <v>0</v>
      </c>
      <c r="AQ126" s="70">
        <f>'REV-REVCALC_CWS'!AO45</f>
        <v>0</v>
      </c>
      <c r="AR126" s="70">
        <f>'REV-REVCALC_CWS'!AP45</f>
        <v>0</v>
      </c>
      <c r="AS126" s="70">
        <f>'REV-REVCALC_CWS'!AQ45</f>
        <v>0</v>
      </c>
      <c r="AT126" s="70">
        <f>'REV-REVCALC_CWS'!AR45</f>
        <v>0</v>
      </c>
      <c r="AU126" s="70">
        <f>'REV-REVCALC_CWS'!AS45</f>
        <v>0</v>
      </c>
      <c r="AV126" s="70">
        <f>'REV-REVCALC_CWS'!AT45</f>
        <v>0</v>
      </c>
      <c r="AW126" s="70">
        <f>'REV-REVCALC_CWS'!AU45</f>
        <v>0</v>
      </c>
      <c r="AX126" s="70">
        <f>'REV-REVCALC_CWS'!AV45</f>
        <v>0</v>
      </c>
      <c r="AY126" s="70">
        <f>'REV-REVCALC_CWS'!AW45</f>
        <v>0</v>
      </c>
      <c r="AZ126" s="70">
        <f>'REV-REVCALC_CWS'!AX45</f>
        <v>0</v>
      </c>
      <c r="BA126" s="70">
        <f>'REV-REVCALC_CWS'!AY45</f>
        <v>0</v>
      </c>
      <c r="BB126" s="70">
        <f>'REV-REVCALC_CWS'!AZ45</f>
        <v>0</v>
      </c>
      <c r="BC126" s="70">
        <f>'REV-REVCALC_CWS'!BA45</f>
        <v>0</v>
      </c>
      <c r="BD126" s="70">
        <f>'REV-REVCALC_CWS'!BB45</f>
        <v>0</v>
      </c>
      <c r="BE126" s="70">
        <f>'REV-REVCALC_CWS'!BC45</f>
        <v>0</v>
      </c>
      <c r="BF126" s="70">
        <f>'REV-REVCALC_CWS'!BD45</f>
        <v>0</v>
      </c>
      <c r="BG126" s="70">
        <f>'REV-REVCALC_CWS'!BE45</f>
        <v>0</v>
      </c>
      <c r="BH126" s="70">
        <f>'REV-REVCALC_CWS'!BF45</f>
        <v>0</v>
      </c>
      <c r="BI126" s="70">
        <f>'REV-REVCALC_CWS'!BG45</f>
        <v>0</v>
      </c>
      <c r="BJ126" s="70">
        <f>'REV-REVCALC_CWS'!BH45</f>
        <v>0</v>
      </c>
      <c r="BK126" s="70">
        <f>'REV-REVCALC_CWS'!BI45</f>
        <v>0</v>
      </c>
      <c r="BL126" s="70">
        <f>'REV-REVCALC_CWS'!BJ45</f>
        <v>0</v>
      </c>
      <c r="BM126" s="167">
        <f>SUM(D126:BL126)</f>
        <v>0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>
        <f t="shared" si="11"/>
        <v>30626.075000000001</v>
      </c>
      <c r="AP127" s="70">
        <f t="shared" si="11"/>
        <v>45939.112500000003</v>
      </c>
      <c r="AQ127" s="70">
        <f t="shared" si="11"/>
        <v>52064.327499999999</v>
      </c>
      <c r="AR127" s="70">
        <f t="shared" si="11"/>
        <v>52064.327499999999</v>
      </c>
      <c r="AS127" s="70">
        <f t="shared" si="11"/>
        <v>58189.542500000003</v>
      </c>
      <c r="AT127" s="70">
        <f t="shared" si="11"/>
        <v>64314.7575</v>
      </c>
      <c r="AU127" s="70">
        <f t="shared" si="11"/>
        <v>52064.327499999999</v>
      </c>
      <c r="AV127" s="70">
        <f t="shared" si="11"/>
        <v>58189.542500000003</v>
      </c>
      <c r="AW127" s="70">
        <f t="shared" si="11"/>
        <v>45939.112500000003</v>
      </c>
      <c r="AX127" s="70">
        <f t="shared" si="11"/>
        <v>45939.112500000003</v>
      </c>
      <c r="AY127" s="70">
        <f t="shared" si="11"/>
        <v>45939.112500000003</v>
      </c>
      <c r="AZ127" s="70">
        <f t="shared" si="11"/>
        <v>30626.075000000001</v>
      </c>
      <c r="BA127" s="70">
        <f t="shared" si="11"/>
        <v>32769.900249999999</v>
      </c>
      <c r="BB127" s="70">
        <f t="shared" si="11"/>
        <v>52431.840400000001</v>
      </c>
      <c r="BC127" s="70">
        <f t="shared" si="11"/>
        <v>58985.820449999999</v>
      </c>
      <c r="BD127" s="70">
        <f t="shared" si="11"/>
        <v>58985.820449999999</v>
      </c>
      <c r="BE127" s="70">
        <f t="shared" si="11"/>
        <v>65539.800499999998</v>
      </c>
      <c r="BF127" s="70">
        <f t="shared" si="11"/>
        <v>72093.780549999996</v>
      </c>
      <c r="BG127" s="70">
        <f t="shared" si="11"/>
        <v>58985.820449999999</v>
      </c>
      <c r="BH127" s="70">
        <f t="shared" si="11"/>
        <v>65539.800499999998</v>
      </c>
      <c r="BI127" s="70">
        <f t="shared" si="11"/>
        <v>52431.840400000001</v>
      </c>
      <c r="BJ127" s="70">
        <f t="shared" si="11"/>
        <v>52431.840400000001</v>
      </c>
      <c r="BK127" s="70">
        <f t="shared" si="11"/>
        <v>52431.840400000001</v>
      </c>
      <c r="BL127" s="70">
        <f t="shared" si="11"/>
        <v>32769.900249999999</v>
      </c>
      <c r="BM127" s="167">
        <f>SUM(D127:BL127)</f>
        <v>1718456.6800000002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167727.85000000003</v>
      </c>
      <c r="AE129" s="104">
        <f t="shared" si="12"/>
        <v>189480.95</v>
      </c>
      <c r="AF129" s="104">
        <f t="shared" si="12"/>
        <v>189480.95</v>
      </c>
      <c r="AG129" s="104">
        <f t="shared" si="12"/>
        <v>208371.80000000005</v>
      </c>
      <c r="AH129" s="104">
        <f t="shared" si="12"/>
        <v>230124.89999999997</v>
      </c>
      <c r="AI129" s="104">
        <f t="shared" si="12"/>
        <v>189480.95</v>
      </c>
      <c r="AJ129" s="104">
        <f t="shared" ref="AJ129:BL129" si="13">AJ127+AJ122+AJ116</f>
        <v>208371.80000000005</v>
      </c>
      <c r="AK129" s="104">
        <f t="shared" si="13"/>
        <v>167727.85000000003</v>
      </c>
      <c r="AL129" s="104">
        <f t="shared" si="13"/>
        <v>167727.85000000003</v>
      </c>
      <c r="AM129" s="104">
        <f t="shared" si="13"/>
        <v>167727.85000000003</v>
      </c>
      <c r="AN129" s="104">
        <f t="shared" si="13"/>
        <v>102468.54999999999</v>
      </c>
      <c r="AO129" s="104">
        <f t="shared" si="13"/>
        <v>239495.90650000004</v>
      </c>
      <c r="AP129" s="104">
        <f t="shared" si="13"/>
        <v>382825.93749999994</v>
      </c>
      <c r="AQ129" s="104">
        <f t="shared" si="13"/>
        <v>429377.57149999996</v>
      </c>
      <c r="AR129" s="104">
        <f t="shared" si="13"/>
        <v>429377.57149999996</v>
      </c>
      <c r="AS129" s="104">
        <f t="shared" si="13"/>
        <v>475929.20550000004</v>
      </c>
      <c r="AT129" s="104">
        <f t="shared" si="13"/>
        <v>522480.83949999983</v>
      </c>
      <c r="AU129" s="104">
        <f t="shared" si="13"/>
        <v>429377.57149999996</v>
      </c>
      <c r="AV129" s="104">
        <f t="shared" si="13"/>
        <v>475929.20550000004</v>
      </c>
      <c r="AW129" s="104">
        <f t="shared" si="13"/>
        <v>382825.93749999994</v>
      </c>
      <c r="AX129" s="104">
        <f t="shared" si="13"/>
        <v>382825.93749999994</v>
      </c>
      <c r="AY129" s="104">
        <f t="shared" si="13"/>
        <v>382825.93749999994</v>
      </c>
      <c r="AZ129" s="104">
        <f t="shared" si="13"/>
        <v>239495.90650000004</v>
      </c>
      <c r="BA129" s="104">
        <f t="shared" si="13"/>
        <v>270679.37606500002</v>
      </c>
      <c r="BB129" s="104">
        <f t="shared" si="13"/>
        <v>434528.87731500017</v>
      </c>
      <c r="BC129" s="104">
        <f t="shared" si="13"/>
        <v>484339.12569500017</v>
      </c>
      <c r="BD129" s="104">
        <f t="shared" si="13"/>
        <v>484339.12569500017</v>
      </c>
      <c r="BE129" s="104">
        <f t="shared" si="13"/>
        <v>541358.75213000004</v>
      </c>
      <c r="BF129" s="104">
        <f t="shared" si="13"/>
        <v>591169.00051000039</v>
      </c>
      <c r="BG129" s="104">
        <f t="shared" si="13"/>
        <v>484339.12569500017</v>
      </c>
      <c r="BH129" s="104">
        <f t="shared" si="13"/>
        <v>541358.75213000004</v>
      </c>
      <c r="BI129" s="104">
        <f t="shared" si="13"/>
        <v>434528.87731500017</v>
      </c>
      <c r="BJ129" s="104">
        <f t="shared" si="13"/>
        <v>434528.87731500017</v>
      </c>
      <c r="BK129" s="104">
        <f t="shared" si="13"/>
        <v>434528.87731500017</v>
      </c>
      <c r="BL129" s="104">
        <f t="shared" si="13"/>
        <v>270679.37606500002</v>
      </c>
      <c r="BM129" s="167">
        <f>SUM(D129:BL129)</f>
        <v>13923600.521244999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0</v>
      </c>
      <c r="E138" s="130">
        <f t="shared" ref="E138:BL138" si="14">SUM(E133:E137)</f>
        <v>0</v>
      </c>
      <c r="F138" s="130">
        <f t="shared" si="14"/>
        <v>0</v>
      </c>
      <c r="G138" s="130">
        <f t="shared" si="14"/>
        <v>0</v>
      </c>
      <c r="H138" s="130">
        <f t="shared" si="14"/>
        <v>0</v>
      </c>
      <c r="I138" s="130">
        <f t="shared" si="14"/>
        <v>0</v>
      </c>
      <c r="J138" s="104">
        <f t="shared" si="14"/>
        <v>0</v>
      </c>
      <c r="K138" s="130">
        <f t="shared" si="14"/>
        <v>0</v>
      </c>
      <c r="L138" s="130">
        <f t="shared" si="14"/>
        <v>1550</v>
      </c>
      <c r="M138" s="130">
        <f t="shared" si="14"/>
        <v>1550</v>
      </c>
      <c r="N138" s="130">
        <f t="shared" si="14"/>
        <v>3100</v>
      </c>
      <c r="O138" s="130">
        <f t="shared" si="14"/>
        <v>3100</v>
      </c>
      <c r="P138" s="130">
        <f t="shared" si="14"/>
        <v>3100</v>
      </c>
      <c r="Q138" s="130">
        <f t="shared" si="14"/>
        <v>4650</v>
      </c>
      <c r="R138" s="130">
        <f t="shared" si="14"/>
        <v>4650</v>
      </c>
      <c r="S138" s="130">
        <f t="shared" si="14"/>
        <v>4650</v>
      </c>
      <c r="T138" s="130">
        <f t="shared" si="14"/>
        <v>7360</v>
      </c>
      <c r="U138" s="130">
        <f t="shared" si="14"/>
        <v>7750</v>
      </c>
      <c r="V138" s="130">
        <f t="shared" si="14"/>
        <v>8910</v>
      </c>
      <c r="W138" s="130">
        <f t="shared" si="14"/>
        <v>10850</v>
      </c>
      <c r="X138" s="130">
        <f t="shared" si="14"/>
        <v>12010</v>
      </c>
      <c r="Y138" s="130">
        <f t="shared" si="14"/>
        <v>10850</v>
      </c>
      <c r="Z138" s="130">
        <f t="shared" si="14"/>
        <v>12010</v>
      </c>
      <c r="AA138" s="130">
        <f t="shared" si="14"/>
        <v>10850</v>
      </c>
      <c r="AB138" s="130">
        <f t="shared" si="14"/>
        <v>12010</v>
      </c>
      <c r="AC138" s="130">
        <f t="shared" si="14"/>
        <v>12400</v>
      </c>
      <c r="AD138" s="130">
        <f t="shared" si="14"/>
        <v>13560</v>
      </c>
      <c r="AE138" s="130">
        <f t="shared" si="14"/>
        <v>12400</v>
      </c>
      <c r="AF138" s="130">
        <f t="shared" si="14"/>
        <v>13560</v>
      </c>
      <c r="AG138" s="130">
        <f t="shared" si="14"/>
        <v>12400</v>
      </c>
      <c r="AH138" s="130">
        <f t="shared" si="14"/>
        <v>13560</v>
      </c>
      <c r="AI138" s="130">
        <f t="shared" si="14"/>
        <v>12400</v>
      </c>
      <c r="AJ138" s="130">
        <f t="shared" si="14"/>
        <v>13560</v>
      </c>
      <c r="AK138" s="130">
        <f t="shared" si="14"/>
        <v>12400</v>
      </c>
      <c r="AL138" s="130">
        <f t="shared" si="14"/>
        <v>13560</v>
      </c>
      <c r="AM138" s="130">
        <f t="shared" si="14"/>
        <v>12400</v>
      </c>
      <c r="AN138" s="130">
        <f t="shared" si="14"/>
        <v>13560</v>
      </c>
      <c r="AO138" s="130">
        <f t="shared" si="14"/>
        <v>15500</v>
      </c>
      <c r="AP138" s="130">
        <f t="shared" si="14"/>
        <v>16660</v>
      </c>
      <c r="AQ138" s="130">
        <f t="shared" si="14"/>
        <v>15500</v>
      </c>
      <c r="AR138" s="130">
        <f t="shared" si="14"/>
        <v>16660</v>
      </c>
      <c r="AS138" s="130">
        <f t="shared" si="14"/>
        <v>15500</v>
      </c>
      <c r="AT138" s="130">
        <f t="shared" si="14"/>
        <v>16660</v>
      </c>
      <c r="AU138" s="130">
        <f t="shared" si="14"/>
        <v>15500</v>
      </c>
      <c r="AV138" s="130">
        <f t="shared" si="14"/>
        <v>16660</v>
      </c>
      <c r="AW138" s="130">
        <f t="shared" si="14"/>
        <v>15500</v>
      </c>
      <c r="AX138" s="130">
        <f t="shared" si="14"/>
        <v>16660</v>
      </c>
      <c r="AY138" s="130">
        <f t="shared" si="14"/>
        <v>15500</v>
      </c>
      <c r="AZ138" s="130">
        <f t="shared" si="14"/>
        <v>16660</v>
      </c>
      <c r="BA138" s="130">
        <f t="shared" si="14"/>
        <v>18600</v>
      </c>
      <c r="BB138" s="130">
        <f t="shared" si="14"/>
        <v>19760</v>
      </c>
      <c r="BC138" s="130">
        <f t="shared" si="14"/>
        <v>18600</v>
      </c>
      <c r="BD138" s="130">
        <f t="shared" si="14"/>
        <v>19760</v>
      </c>
      <c r="BE138" s="130">
        <f t="shared" si="14"/>
        <v>18600</v>
      </c>
      <c r="BF138" s="130">
        <f t="shared" si="14"/>
        <v>19760</v>
      </c>
      <c r="BG138" s="130">
        <f t="shared" si="14"/>
        <v>18600</v>
      </c>
      <c r="BH138" s="130">
        <f t="shared" si="14"/>
        <v>19760</v>
      </c>
      <c r="BI138" s="130">
        <f t="shared" si="14"/>
        <v>18600</v>
      </c>
      <c r="BJ138" s="130">
        <f t="shared" si="14"/>
        <v>19760</v>
      </c>
      <c r="BK138" s="130">
        <f t="shared" si="14"/>
        <v>18600</v>
      </c>
      <c r="BL138" s="130">
        <f t="shared" si="14"/>
        <v>18600</v>
      </c>
      <c r="BM138" s="167">
        <f>SUM(D138:BL138)</f>
        <v>696670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235200000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4400000</v>
      </c>
      <c r="O154" s="160">
        <f t="shared" si="17"/>
        <v>4400000</v>
      </c>
      <c r="P154" s="160">
        <f t="shared" si="17"/>
        <v>4400000</v>
      </c>
      <c r="Q154" s="160">
        <f t="shared" si="17"/>
        <v>5600000</v>
      </c>
      <c r="R154" s="160">
        <f t="shared" si="17"/>
        <v>5600000</v>
      </c>
      <c r="S154" s="160">
        <f t="shared" si="17"/>
        <v>5600000</v>
      </c>
      <c r="T154" s="160">
        <f t="shared" si="17"/>
        <v>5600000</v>
      </c>
      <c r="U154" s="160">
        <f t="shared" si="17"/>
        <v>5600000</v>
      </c>
      <c r="V154" s="160">
        <f t="shared" si="17"/>
        <v>5600000</v>
      </c>
      <c r="W154" s="160">
        <f t="shared" si="17"/>
        <v>5600000</v>
      </c>
      <c r="X154" s="160">
        <f t="shared" si="17"/>
        <v>5600000</v>
      </c>
      <c r="Y154" s="160">
        <f t="shared" si="17"/>
        <v>5600000</v>
      </c>
      <c r="Z154" s="160">
        <f t="shared" si="17"/>
        <v>5600000</v>
      </c>
      <c r="AA154" s="160">
        <f t="shared" si="17"/>
        <v>5600000</v>
      </c>
      <c r="AB154" s="160">
        <f t="shared" si="17"/>
        <v>5600000</v>
      </c>
      <c r="AC154" s="160">
        <f t="shared" si="17"/>
        <v>6400000</v>
      </c>
      <c r="AD154" s="160">
        <f t="shared" si="17"/>
        <v>6400000</v>
      </c>
      <c r="AE154" s="160">
        <f t="shared" si="17"/>
        <v>6400000</v>
      </c>
      <c r="AF154" s="160">
        <f t="shared" si="17"/>
        <v>6400000</v>
      </c>
      <c r="AG154" s="160">
        <f t="shared" si="17"/>
        <v>6400000</v>
      </c>
      <c r="AH154" s="160">
        <f t="shared" si="17"/>
        <v>6400000</v>
      </c>
      <c r="AI154" s="160">
        <f t="shared" si="17"/>
        <v>6400000</v>
      </c>
      <c r="AJ154" s="160">
        <f t="shared" si="17"/>
        <v>6400000</v>
      </c>
      <c r="AK154" s="160">
        <f t="shared" si="17"/>
        <v>6400000</v>
      </c>
      <c r="AL154" s="160">
        <f t="shared" si="17"/>
        <v>6400000</v>
      </c>
      <c r="AM154" s="160">
        <f t="shared" si="17"/>
        <v>6400000</v>
      </c>
      <c r="AN154" s="160">
        <f t="shared" si="17"/>
        <v>6400000</v>
      </c>
      <c r="AO154" s="160">
        <f t="shared" si="17"/>
        <v>7800000</v>
      </c>
      <c r="AP154" s="160">
        <f t="shared" si="17"/>
        <v>7800000</v>
      </c>
      <c r="AQ154" s="160">
        <f t="shared" si="17"/>
        <v>7800000</v>
      </c>
      <c r="AR154" s="160">
        <f t="shared" si="17"/>
        <v>7800000</v>
      </c>
      <c r="AS154" s="160">
        <f t="shared" si="17"/>
        <v>7800000</v>
      </c>
      <c r="AT154" s="160">
        <f t="shared" si="17"/>
        <v>7800000</v>
      </c>
      <c r="AU154" s="160">
        <f t="shared" si="17"/>
        <v>7800000</v>
      </c>
      <c r="AV154" s="160">
        <f t="shared" si="17"/>
        <v>7800000</v>
      </c>
      <c r="AW154" s="160">
        <f t="shared" si="17"/>
        <v>7800000</v>
      </c>
      <c r="AX154" s="160">
        <f t="shared" si="17"/>
        <v>7800000</v>
      </c>
      <c r="AY154" s="160">
        <f t="shared" si="17"/>
        <v>7800000</v>
      </c>
      <c r="AZ154" s="160">
        <f t="shared" si="17"/>
        <v>7800000</v>
      </c>
      <c r="BA154" s="160">
        <f t="shared" si="17"/>
        <v>10800000</v>
      </c>
      <c r="BB154" s="160">
        <f t="shared" si="17"/>
        <v>10800000</v>
      </c>
      <c r="BC154" s="160">
        <f t="shared" si="17"/>
        <v>10800000</v>
      </c>
      <c r="BD154" s="160">
        <f t="shared" si="17"/>
        <v>10800000</v>
      </c>
      <c r="BE154" s="160">
        <f t="shared" si="17"/>
        <v>10800000</v>
      </c>
      <c r="BF154" s="160">
        <f t="shared" si="17"/>
        <v>10800000</v>
      </c>
      <c r="BG154" s="160">
        <f t="shared" si="17"/>
        <v>10800000</v>
      </c>
      <c r="BH154" s="160">
        <f t="shared" si="17"/>
        <v>10800000</v>
      </c>
      <c r="BI154" s="160">
        <f t="shared" si="17"/>
        <v>10800000</v>
      </c>
      <c r="BJ154" s="160">
        <f t="shared" si="17"/>
        <v>10800000</v>
      </c>
      <c r="BK154" s="160">
        <f t="shared" si="17"/>
        <v>10800000</v>
      </c>
      <c r="BL154" s="160">
        <f t="shared" si="17"/>
        <v>10800000</v>
      </c>
      <c r="BM154" s="167">
        <f>SUM(D154:BL154)</f>
        <v>420000000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0</v>
      </c>
      <c r="F161" s="160">
        <f t="shared" ref="F161:BL161" si="18">SUM(F157:F160)</f>
        <v>0</v>
      </c>
      <c r="G161" s="160">
        <f t="shared" si="18"/>
        <v>0</v>
      </c>
      <c r="H161" s="160">
        <f t="shared" si="18"/>
        <v>3500000</v>
      </c>
      <c r="I161" s="160">
        <f t="shared" si="18"/>
        <v>3500000</v>
      </c>
      <c r="J161" s="168">
        <f t="shared" si="18"/>
        <v>2000000</v>
      </c>
      <c r="K161" s="160">
        <f t="shared" si="18"/>
        <v>0</v>
      </c>
      <c r="L161" s="160">
        <f t="shared" si="18"/>
        <v>0</v>
      </c>
      <c r="M161" s="160">
        <f t="shared" si="18"/>
        <v>0</v>
      </c>
      <c r="N161" s="160">
        <f t="shared" si="18"/>
        <v>0</v>
      </c>
      <c r="O161" s="160">
        <f t="shared" si="18"/>
        <v>0</v>
      </c>
      <c r="P161" s="160">
        <f t="shared" si="18"/>
        <v>0</v>
      </c>
      <c r="Q161" s="160">
        <f t="shared" si="18"/>
        <v>1000000</v>
      </c>
      <c r="R161" s="160">
        <f t="shared" si="18"/>
        <v>1000000</v>
      </c>
      <c r="S161" s="160">
        <f t="shared" si="18"/>
        <v>1000000</v>
      </c>
      <c r="T161" s="160">
        <f t="shared" si="18"/>
        <v>0</v>
      </c>
      <c r="U161" s="160">
        <f t="shared" si="18"/>
        <v>0</v>
      </c>
      <c r="V161" s="160">
        <f t="shared" si="18"/>
        <v>0</v>
      </c>
      <c r="W161" s="160">
        <f t="shared" si="18"/>
        <v>0</v>
      </c>
      <c r="X161" s="160">
        <f t="shared" si="18"/>
        <v>0</v>
      </c>
      <c r="Y161" s="160">
        <f t="shared" si="18"/>
        <v>0</v>
      </c>
      <c r="Z161" s="160">
        <f t="shared" si="18"/>
        <v>0</v>
      </c>
      <c r="AA161" s="160">
        <f t="shared" si="18"/>
        <v>0</v>
      </c>
      <c r="AB161" s="160">
        <f t="shared" si="18"/>
        <v>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12000000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84000000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1442424</v>
      </c>
      <c r="O167" s="161">
        <f t="shared" si="19"/>
        <v>1442424</v>
      </c>
      <c r="P167" s="161">
        <f t="shared" si="19"/>
        <v>1442424</v>
      </c>
      <c r="Q167" s="161">
        <f t="shared" si="19"/>
        <v>1682424</v>
      </c>
      <c r="R167" s="161">
        <f t="shared" si="19"/>
        <v>1682424</v>
      </c>
      <c r="S167" s="161">
        <f t="shared" si="19"/>
        <v>1682424</v>
      </c>
      <c r="T167" s="161">
        <f t="shared" si="19"/>
        <v>1682424</v>
      </c>
      <c r="U167" s="161">
        <f t="shared" si="19"/>
        <v>1682424</v>
      </c>
      <c r="V167" s="161">
        <f t="shared" si="19"/>
        <v>1682424</v>
      </c>
      <c r="W167" s="161">
        <f t="shared" si="19"/>
        <v>1682424</v>
      </c>
      <c r="X167" s="161">
        <f t="shared" si="19"/>
        <v>1682424</v>
      </c>
      <c r="Y167" s="161">
        <f t="shared" si="19"/>
        <v>1682424</v>
      </c>
      <c r="Z167" s="161">
        <f t="shared" si="19"/>
        <v>1682424</v>
      </c>
      <c r="AA167" s="161">
        <f t="shared" si="19"/>
        <v>1682424</v>
      </c>
      <c r="AB167" s="161">
        <f t="shared" si="19"/>
        <v>1682424</v>
      </c>
      <c r="AC167" s="161">
        <f t="shared" si="19"/>
        <v>1842424</v>
      </c>
      <c r="AD167" s="161">
        <f t="shared" si="19"/>
        <v>1842424</v>
      </c>
      <c r="AE167" s="161">
        <f t="shared" si="19"/>
        <v>1842424</v>
      </c>
      <c r="AF167" s="161">
        <f t="shared" si="19"/>
        <v>1842424</v>
      </c>
      <c r="AG167" s="161">
        <f t="shared" si="19"/>
        <v>1842424</v>
      </c>
      <c r="AH167" s="161">
        <f t="shared" si="19"/>
        <v>1842424</v>
      </c>
      <c r="AI167" s="161">
        <f t="shared" si="19"/>
        <v>1842424</v>
      </c>
      <c r="AJ167" s="161">
        <f t="shared" si="19"/>
        <v>1842424</v>
      </c>
      <c r="AK167" s="161">
        <f t="shared" si="19"/>
        <v>1842424</v>
      </c>
      <c r="AL167" s="161">
        <f t="shared" si="19"/>
        <v>1842424</v>
      </c>
      <c r="AM167" s="161">
        <f t="shared" si="19"/>
        <v>1842424</v>
      </c>
      <c r="AN167" s="161">
        <f t="shared" si="19"/>
        <v>1842424</v>
      </c>
      <c r="AO167" s="161">
        <f t="shared" si="19"/>
        <v>2122424</v>
      </c>
      <c r="AP167" s="161">
        <f t="shared" si="19"/>
        <v>2122424</v>
      </c>
      <c r="AQ167" s="161">
        <f t="shared" si="19"/>
        <v>2122424</v>
      </c>
      <c r="AR167" s="161">
        <f t="shared" si="19"/>
        <v>2122424</v>
      </c>
      <c r="AS167" s="161">
        <f t="shared" si="19"/>
        <v>2122424</v>
      </c>
      <c r="AT167" s="161">
        <f t="shared" si="19"/>
        <v>2122424</v>
      </c>
      <c r="AU167" s="161">
        <f t="shared" si="19"/>
        <v>2122424</v>
      </c>
      <c r="AV167" s="161">
        <f t="shared" si="19"/>
        <v>2122424</v>
      </c>
      <c r="AW167" s="161">
        <f t="shared" si="19"/>
        <v>2122424</v>
      </c>
      <c r="AX167" s="161">
        <f t="shared" si="19"/>
        <v>2122424</v>
      </c>
      <c r="AY167" s="161">
        <f t="shared" si="19"/>
        <v>2122424</v>
      </c>
      <c r="AZ167" s="161">
        <f t="shared" si="19"/>
        <v>2122424</v>
      </c>
      <c r="BA167" s="161">
        <f t="shared" si="19"/>
        <v>2722424</v>
      </c>
      <c r="BB167" s="161">
        <f t="shared" si="19"/>
        <v>2722424</v>
      </c>
      <c r="BC167" s="161">
        <f t="shared" si="19"/>
        <v>2722424</v>
      </c>
      <c r="BD167" s="161">
        <f t="shared" si="19"/>
        <v>2722424</v>
      </c>
      <c r="BE167" s="161">
        <f t="shared" si="19"/>
        <v>2722424</v>
      </c>
      <c r="BF167" s="161">
        <f t="shared" si="19"/>
        <v>2722424</v>
      </c>
      <c r="BG167" s="161">
        <f t="shared" si="19"/>
        <v>2722424</v>
      </c>
      <c r="BH167" s="161">
        <f t="shared" si="19"/>
        <v>2722424</v>
      </c>
      <c r="BI167" s="161">
        <f t="shared" si="19"/>
        <v>2722424</v>
      </c>
      <c r="BJ167" s="161">
        <f t="shared" si="19"/>
        <v>2722424</v>
      </c>
      <c r="BK167" s="161">
        <f t="shared" si="19"/>
        <v>2722424</v>
      </c>
      <c r="BL167" s="161">
        <f t="shared" si="19"/>
        <v>2722424</v>
      </c>
      <c r="BM167" s="167">
        <f>SUM(D167:BL167)</f>
        <v>117745440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5842424</v>
      </c>
      <c r="F169" s="130">
        <f t="shared" si="20"/>
        <v>5842424</v>
      </c>
      <c r="G169" s="130">
        <f t="shared" si="20"/>
        <v>5842424</v>
      </c>
      <c r="H169" s="130">
        <f t="shared" si="20"/>
        <v>9342424</v>
      </c>
      <c r="I169" s="130">
        <f t="shared" si="20"/>
        <v>9342424</v>
      </c>
      <c r="J169" s="104">
        <f t="shared" si="20"/>
        <v>7842424</v>
      </c>
      <c r="K169" s="130">
        <f t="shared" si="20"/>
        <v>5842424</v>
      </c>
      <c r="L169" s="130">
        <f t="shared" si="20"/>
        <v>5842424</v>
      </c>
      <c r="M169" s="130">
        <f t="shared" si="20"/>
        <v>5842424</v>
      </c>
      <c r="N169" s="130">
        <f t="shared" si="20"/>
        <v>5842424</v>
      </c>
      <c r="O169" s="130">
        <f t="shared" si="20"/>
        <v>5842424</v>
      </c>
      <c r="P169" s="130">
        <f t="shared" si="20"/>
        <v>5842424</v>
      </c>
      <c r="Q169" s="130">
        <f t="shared" si="20"/>
        <v>8282424</v>
      </c>
      <c r="R169" s="130">
        <f t="shared" si="20"/>
        <v>8282424</v>
      </c>
      <c r="S169" s="130">
        <f t="shared" si="20"/>
        <v>8282424</v>
      </c>
      <c r="T169" s="130">
        <f t="shared" si="20"/>
        <v>7282424</v>
      </c>
      <c r="U169" s="130">
        <f t="shared" si="20"/>
        <v>7282424</v>
      </c>
      <c r="V169" s="130">
        <f t="shared" si="20"/>
        <v>7282424</v>
      </c>
      <c r="W169" s="130">
        <f t="shared" si="20"/>
        <v>7282424</v>
      </c>
      <c r="X169" s="130">
        <f t="shared" si="20"/>
        <v>7282424</v>
      </c>
      <c r="Y169" s="130">
        <f t="shared" si="20"/>
        <v>7282424</v>
      </c>
      <c r="Z169" s="130">
        <f t="shared" si="20"/>
        <v>7282424</v>
      </c>
      <c r="AA169" s="130">
        <f t="shared" si="20"/>
        <v>7282424</v>
      </c>
      <c r="AB169" s="130">
        <f t="shared" si="20"/>
        <v>7282424</v>
      </c>
      <c r="AC169" s="130">
        <f t="shared" si="20"/>
        <v>8242424</v>
      </c>
      <c r="AD169" s="130">
        <f t="shared" si="20"/>
        <v>8242424</v>
      </c>
      <c r="AE169" s="130">
        <f t="shared" si="20"/>
        <v>8242424</v>
      </c>
      <c r="AF169" s="130">
        <f t="shared" si="20"/>
        <v>8242424</v>
      </c>
      <c r="AG169" s="130">
        <f t="shared" si="20"/>
        <v>8242424</v>
      </c>
      <c r="AH169" s="130">
        <f t="shared" si="20"/>
        <v>8242424</v>
      </c>
      <c r="AI169" s="130">
        <f t="shared" si="20"/>
        <v>8242424</v>
      </c>
      <c r="AJ169" s="130">
        <f t="shared" ref="AJ169:BL169" si="21">AJ167+AJ161+AJ154</f>
        <v>8242424</v>
      </c>
      <c r="AK169" s="130">
        <f t="shared" si="21"/>
        <v>8242424</v>
      </c>
      <c r="AL169" s="130">
        <f t="shared" si="21"/>
        <v>8242424</v>
      </c>
      <c r="AM169" s="130">
        <f t="shared" si="21"/>
        <v>8242424</v>
      </c>
      <c r="AN169" s="130">
        <f t="shared" si="21"/>
        <v>8242424</v>
      </c>
      <c r="AO169" s="130">
        <f t="shared" si="21"/>
        <v>9922424</v>
      </c>
      <c r="AP169" s="130">
        <f t="shared" si="21"/>
        <v>9922424</v>
      </c>
      <c r="AQ169" s="130">
        <f t="shared" si="21"/>
        <v>9922424</v>
      </c>
      <c r="AR169" s="130">
        <f t="shared" si="21"/>
        <v>9922424</v>
      </c>
      <c r="AS169" s="130">
        <f t="shared" si="21"/>
        <v>9922424</v>
      </c>
      <c r="AT169" s="130">
        <f t="shared" si="21"/>
        <v>9922424</v>
      </c>
      <c r="AU169" s="130">
        <f t="shared" si="21"/>
        <v>9922424</v>
      </c>
      <c r="AV169" s="130">
        <f t="shared" si="21"/>
        <v>9922424</v>
      </c>
      <c r="AW169" s="130">
        <f t="shared" si="21"/>
        <v>9922424</v>
      </c>
      <c r="AX169" s="130">
        <f t="shared" si="21"/>
        <v>9922424</v>
      </c>
      <c r="AY169" s="130">
        <f t="shared" si="21"/>
        <v>9922424</v>
      </c>
      <c r="AZ169" s="130">
        <f t="shared" si="21"/>
        <v>9922424</v>
      </c>
      <c r="BA169" s="130">
        <f t="shared" si="21"/>
        <v>13522424</v>
      </c>
      <c r="BB169" s="130">
        <f t="shared" si="21"/>
        <v>13522424</v>
      </c>
      <c r="BC169" s="130">
        <f t="shared" si="21"/>
        <v>13522424</v>
      </c>
      <c r="BD169" s="130">
        <f t="shared" si="21"/>
        <v>13522424</v>
      </c>
      <c r="BE169" s="130">
        <f t="shared" si="21"/>
        <v>13522424</v>
      </c>
      <c r="BF169" s="130">
        <f t="shared" si="21"/>
        <v>13522424</v>
      </c>
      <c r="BG169" s="130">
        <f t="shared" si="21"/>
        <v>13522424</v>
      </c>
      <c r="BH169" s="130">
        <f t="shared" si="21"/>
        <v>13522424</v>
      </c>
      <c r="BI169" s="130">
        <f t="shared" si="21"/>
        <v>13522424</v>
      </c>
      <c r="BJ169" s="130">
        <f t="shared" si="21"/>
        <v>13522424</v>
      </c>
      <c r="BK169" s="130">
        <f t="shared" si="21"/>
        <v>13522424</v>
      </c>
      <c r="BL169" s="130">
        <f t="shared" si="21"/>
        <v>13522424</v>
      </c>
      <c r="BM169" s="167">
        <f>SUM(D169:BL169)</f>
        <v>549745440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800</v>
      </c>
      <c r="F172" s="158">
        <f>'OPEX-M_CWS'!G6</f>
        <v>800</v>
      </c>
      <c r="G172" s="158">
        <f>'OPEX-M_CWS'!H6</f>
        <v>800</v>
      </c>
      <c r="H172" s="158">
        <f>'OPEX-M_CWS'!I6</f>
        <v>1200</v>
      </c>
      <c r="I172" s="158">
        <f>'OPEX-M_CWS'!J6</f>
        <v>1200</v>
      </c>
      <c r="J172" s="158">
        <f>'OPEX-M_CWS'!K6</f>
        <v>1000</v>
      </c>
      <c r="K172" s="158">
        <f>'OPEX-M_CWS'!L6</f>
        <v>800</v>
      </c>
      <c r="L172" s="158">
        <f>'OPEX-M_CWS'!M6</f>
        <v>800</v>
      </c>
      <c r="M172" s="158">
        <f>'OPEX-M_CWS'!N6</f>
        <v>800</v>
      </c>
      <c r="N172" s="158">
        <f>'OPEX-M_CWS'!O6</f>
        <v>800</v>
      </c>
      <c r="O172" s="158">
        <f>'OPEX-M_CWS'!P6</f>
        <v>800</v>
      </c>
      <c r="P172" s="158">
        <f>'OPEX-M_CWS'!Q6</f>
        <v>800</v>
      </c>
      <c r="Q172" s="158">
        <f>'OPEX-M_CWS'!R6</f>
        <v>1000</v>
      </c>
      <c r="R172" s="158">
        <f>'OPEX-M_CWS'!S6</f>
        <v>1000</v>
      </c>
      <c r="S172" s="158">
        <f>'OPEX-M_CWS'!T6</f>
        <v>1000</v>
      </c>
      <c r="T172" s="158">
        <f>'OPEX-M_CWS'!U6</f>
        <v>800</v>
      </c>
      <c r="U172" s="158">
        <f>'OPEX-M_CWS'!V6</f>
        <v>800</v>
      </c>
      <c r="V172" s="158">
        <f>'OPEX-M_CWS'!W6</f>
        <v>800</v>
      </c>
      <c r="W172" s="158">
        <f>'OPEX-M_CWS'!X6</f>
        <v>800</v>
      </c>
      <c r="X172" s="158">
        <f>'OPEX-M_CWS'!Y6</f>
        <v>800</v>
      </c>
      <c r="Y172" s="158">
        <f>'OPEX-M_CWS'!Z6</f>
        <v>800</v>
      </c>
      <c r="Z172" s="158">
        <f>'OPEX-M_CWS'!AA6</f>
        <v>800</v>
      </c>
      <c r="AA172" s="158">
        <f>'OPEX-M_CWS'!AB6</f>
        <v>800</v>
      </c>
      <c r="AB172" s="158">
        <f>'OPEX-M_CWS'!AC6</f>
        <v>800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49600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566.66666666666663</v>
      </c>
      <c r="F203" s="158">
        <f>'OPEX-M_CWS'!G38</f>
        <v>1158.3333333333333</v>
      </c>
      <c r="G203" s="158">
        <f>'OPEX-M_CWS'!H38</f>
        <v>1325</v>
      </c>
      <c r="H203" s="158">
        <f>'OPEX-M_CWS'!I38</f>
        <v>71416.666666666672</v>
      </c>
      <c r="I203" s="158">
        <f>'OPEX-M_CWS'!J38</f>
        <v>71416.666666666672</v>
      </c>
      <c r="J203" s="158">
        <f>'OPEX-M_CWS'!K38</f>
        <v>71370.833333333343</v>
      </c>
      <c r="K203" s="158">
        <f>'OPEX-M_CWS'!L38</f>
        <v>71370.833333333343</v>
      </c>
      <c r="L203" s="158">
        <f>'OPEX-M_CWS'!M38</f>
        <v>71416.666666666672</v>
      </c>
      <c r="M203" s="158">
        <f>'OPEX-M_CWS'!N38</f>
        <v>71416.666666666672</v>
      </c>
      <c r="N203" s="158">
        <f>'OPEX-M_CWS'!O38</f>
        <v>71416.666666666672</v>
      </c>
      <c r="O203" s="158">
        <f>'OPEX-M_CWS'!P38</f>
        <v>71416.666666666672</v>
      </c>
      <c r="P203" s="158">
        <f>'OPEX-M_CWS'!Q38</f>
        <v>71416.666666666672</v>
      </c>
      <c r="Q203" s="158">
        <f>'OPEX-M_CWS'!R38</f>
        <v>71462.5</v>
      </c>
      <c r="R203" s="158">
        <f>'OPEX-M_CWS'!S38</f>
        <v>71462.5</v>
      </c>
      <c r="S203" s="158">
        <f>'OPEX-M_CWS'!T38</f>
        <v>71462.5</v>
      </c>
      <c r="T203" s="158">
        <f>'OPEX-M_CWS'!U38</f>
        <v>71416.666666666672</v>
      </c>
      <c r="U203" s="158">
        <f>'OPEX-M_CWS'!V38</f>
        <v>71462.5</v>
      </c>
      <c r="V203" s="158">
        <f>'OPEX-M_CWS'!W38</f>
        <v>71462.5</v>
      </c>
      <c r="W203" s="158">
        <f>'OPEX-M_CWS'!X38</f>
        <v>71579.166666666672</v>
      </c>
      <c r="X203" s="158">
        <f>'OPEX-M_CWS'!Y38</f>
        <v>71579.166666666672</v>
      </c>
      <c r="Y203" s="158">
        <f>'OPEX-M_CWS'!Z38</f>
        <v>71579.166666666672</v>
      </c>
      <c r="Z203" s="158">
        <f>'OPEX-M_CWS'!AA38</f>
        <v>71579.166666666672</v>
      </c>
      <c r="AA203" s="158">
        <f>'OPEX-M_CWS'!AB38</f>
        <v>71579.166666666672</v>
      </c>
      <c r="AB203" s="158">
        <f>'OPEX-M_CWS'!AC38</f>
        <v>71579.166666666672</v>
      </c>
      <c r="AC203" s="158">
        <f>'OPEX-M_CWS'!AD38</f>
        <v>71579.166666666672</v>
      </c>
      <c r="AD203" s="158">
        <f>'OPEX-M_CWS'!AE38</f>
        <v>71579.166666666672</v>
      </c>
      <c r="AE203" s="158">
        <f>'OPEX-M_CWS'!AF38</f>
        <v>71579.166666666672</v>
      </c>
      <c r="AF203" s="158">
        <f>'OPEX-M_CWS'!AG38</f>
        <v>71579.166666666672</v>
      </c>
      <c r="AG203" s="158">
        <f>'OPEX-M_CWS'!AH38</f>
        <v>71579.166666666672</v>
      </c>
      <c r="AH203" s="158">
        <f>'OPEX-M_CWS'!AI38</f>
        <v>71579.166666666672</v>
      </c>
      <c r="AI203" s="158">
        <f>'OPEX-M_CWS'!AJ38</f>
        <v>71579.166666666672</v>
      </c>
      <c r="AJ203" s="158">
        <f>'OPEX-M_CWS'!AK38</f>
        <v>71579.166666666672</v>
      </c>
      <c r="AK203" s="158">
        <f>'OPEX-M_CWS'!AL38</f>
        <v>71579.166666666672</v>
      </c>
      <c r="AL203" s="158">
        <f>'OPEX-M_CWS'!AM38</f>
        <v>71579.166666666672</v>
      </c>
      <c r="AM203" s="158">
        <f>'OPEX-M_CWS'!AN38</f>
        <v>71579.166666666672</v>
      </c>
      <c r="AN203" s="158">
        <f>'OPEX-M_CWS'!AO38</f>
        <v>71579.166666666672</v>
      </c>
      <c r="AO203" s="158">
        <f>'OPEX-M_CWS'!AP38</f>
        <v>71579.166666666672</v>
      </c>
      <c r="AP203" s="158">
        <f>'OPEX-M_CWS'!AQ38</f>
        <v>71579.166666666672</v>
      </c>
      <c r="AQ203" s="158">
        <f>'OPEX-M_CWS'!AR38</f>
        <v>71579.166666666672</v>
      </c>
      <c r="AR203" s="158">
        <f>'OPEX-M_CWS'!AS38</f>
        <v>71579.166666666672</v>
      </c>
      <c r="AS203" s="158">
        <f>'OPEX-M_CWS'!AT38</f>
        <v>71579.166666666672</v>
      </c>
      <c r="AT203" s="158">
        <f>'OPEX-M_CWS'!AU38</f>
        <v>71579.166666666672</v>
      </c>
      <c r="AU203" s="158">
        <f>'OPEX-M_CWS'!AV38</f>
        <v>71579.166666666672</v>
      </c>
      <c r="AV203" s="158">
        <f>'OPEX-M_CWS'!AW38</f>
        <v>71579.166666666672</v>
      </c>
      <c r="AW203" s="158">
        <f>'OPEX-M_CWS'!AX38</f>
        <v>71579.166666666672</v>
      </c>
      <c r="AX203" s="158">
        <f>'OPEX-M_CWS'!AY38</f>
        <v>71579.166666666672</v>
      </c>
      <c r="AY203" s="158">
        <f>'OPEX-M_CWS'!AZ38</f>
        <v>71579.166666666672</v>
      </c>
      <c r="AZ203" s="158">
        <f>'OPEX-M_CWS'!BA38</f>
        <v>71579.166666666672</v>
      </c>
      <c r="BA203" s="158">
        <f>'OPEX-M_CWS'!BB38</f>
        <v>71579.166666666672</v>
      </c>
      <c r="BB203" s="158">
        <f>'OPEX-M_CWS'!BC38</f>
        <v>71579.166666666672</v>
      </c>
      <c r="BC203" s="158">
        <f>'OPEX-M_CWS'!BD38</f>
        <v>71579.166666666672</v>
      </c>
      <c r="BD203" s="158">
        <f>'OPEX-M_CWS'!BE38</f>
        <v>71579.166666666672</v>
      </c>
      <c r="BE203" s="158">
        <f>'OPEX-M_CWS'!BF38</f>
        <v>71579.166666666672</v>
      </c>
      <c r="BF203" s="158">
        <f>'OPEX-M_CWS'!BG38</f>
        <v>71579.166666666672</v>
      </c>
      <c r="BG203" s="158">
        <f>'OPEX-M_CWS'!BH38</f>
        <v>71579.166666666672</v>
      </c>
      <c r="BH203" s="158">
        <f>'OPEX-M_CWS'!BI38</f>
        <v>71579.166666666672</v>
      </c>
      <c r="BI203" s="158">
        <f>'OPEX-M_CWS'!BJ38</f>
        <v>71579.166666666672</v>
      </c>
      <c r="BJ203" s="158">
        <f>'OPEX-M_CWS'!BK38</f>
        <v>71579.166666666672</v>
      </c>
      <c r="BK203" s="158">
        <f>'OPEX-M_CWS'!BL38</f>
        <v>71579.166666666672</v>
      </c>
      <c r="BL203" s="158">
        <f>'OPEX-M_CWS'!BM38</f>
        <v>71579.166666666672</v>
      </c>
      <c r="BM203" s="167">
        <f>SUM(D203:BL203)</f>
        <v>4080762.4999999967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27652</v>
      </c>
      <c r="E205" s="130">
        <f t="shared" si="22"/>
        <v>5884625.666666667</v>
      </c>
      <c r="F205" s="130">
        <f t="shared" si="22"/>
        <v>5857867.333333333</v>
      </c>
      <c r="G205" s="130">
        <f t="shared" si="22"/>
        <v>5857874</v>
      </c>
      <c r="H205" s="130">
        <f t="shared" si="22"/>
        <v>9427025.666666666</v>
      </c>
      <c r="I205" s="130">
        <f t="shared" si="22"/>
        <v>9464365.666666666</v>
      </c>
      <c r="J205" s="104">
        <f t="shared" si="22"/>
        <v>7963279.833333333</v>
      </c>
      <c r="K205" s="130">
        <f t="shared" si="22"/>
        <v>5997819.833333333</v>
      </c>
      <c r="L205" s="130">
        <f t="shared" si="22"/>
        <v>5965575.666666667</v>
      </c>
      <c r="M205" s="130">
        <f t="shared" si="22"/>
        <v>5959415.666666667</v>
      </c>
      <c r="N205" s="130">
        <f t="shared" si="22"/>
        <v>5934330.666666667</v>
      </c>
      <c r="O205" s="130">
        <f t="shared" si="22"/>
        <v>5933855.666666667</v>
      </c>
      <c r="P205" s="130">
        <f t="shared" si="22"/>
        <v>5933390.666666667</v>
      </c>
      <c r="Q205" s="130">
        <f t="shared" si="22"/>
        <v>8381633.125</v>
      </c>
      <c r="R205" s="130">
        <f t="shared" si="22"/>
        <v>8375278.125</v>
      </c>
      <c r="S205" s="130">
        <f t="shared" si="22"/>
        <v>8375278.125</v>
      </c>
      <c r="T205" s="130">
        <f t="shared" si="22"/>
        <v>7380597.291666667</v>
      </c>
      <c r="U205" s="130">
        <f t="shared" si="22"/>
        <v>7378178.125</v>
      </c>
      <c r="V205" s="130">
        <f t="shared" si="22"/>
        <v>7379838.125</v>
      </c>
      <c r="W205" s="130">
        <f t="shared" si="22"/>
        <v>7383249.791666667</v>
      </c>
      <c r="X205" s="130">
        <f t="shared" si="22"/>
        <v>7383054.791666667</v>
      </c>
      <c r="Y205" s="130">
        <f t="shared" si="22"/>
        <v>7380734.791666667</v>
      </c>
      <c r="Z205" s="130">
        <f t="shared" si="22"/>
        <v>7383249.791666667</v>
      </c>
      <c r="AA205" s="130">
        <f t="shared" si="22"/>
        <v>7380734.791666667</v>
      </c>
      <c r="AB205" s="130">
        <f t="shared" si="22"/>
        <v>7382894.791666667</v>
      </c>
      <c r="AC205" s="130">
        <f t="shared" si="22"/>
        <v>8345330.3822916662</v>
      </c>
      <c r="AD205" s="130">
        <f t="shared" si="22"/>
        <v>8344545.3822916662</v>
      </c>
      <c r="AE205" s="130">
        <f t="shared" si="22"/>
        <v>8338975.3822916662</v>
      </c>
      <c r="AF205" s="130">
        <f t="shared" si="22"/>
        <v>8345080.3822916662</v>
      </c>
      <c r="AG205" s="130">
        <f t="shared" si="22"/>
        <v>8338975.3822916662</v>
      </c>
      <c r="AH205" s="130">
        <f t="shared" si="22"/>
        <v>8342225.3822916662</v>
      </c>
      <c r="AI205" s="130">
        <f t="shared" si="22"/>
        <v>8340330.3822916662</v>
      </c>
      <c r="AJ205" s="130">
        <f t="shared" ref="AJ205:BL205" si="23">AJ203+AJ201+AJ199+AJ197+AJ191+AJ185+AJ178+AJ172+AJ169+AJ147+AJ138</f>
        <v>8342225.3822916662</v>
      </c>
      <c r="AK205" s="130">
        <f t="shared" si="23"/>
        <v>8338975.3822916662</v>
      </c>
      <c r="AL205" s="130">
        <f t="shared" si="23"/>
        <v>8343580.3822916662</v>
      </c>
      <c r="AM205" s="130">
        <f t="shared" si="23"/>
        <v>8338975.3822916662</v>
      </c>
      <c r="AN205" s="130">
        <f t="shared" si="23"/>
        <v>8342225.3822916662</v>
      </c>
      <c r="AO205" s="130">
        <f t="shared" si="23"/>
        <v>10029041.152682291</v>
      </c>
      <c r="AP205" s="130">
        <f t="shared" si="23"/>
        <v>10025936.152682291</v>
      </c>
      <c r="AQ205" s="130">
        <f t="shared" si="23"/>
        <v>10022686.152682291</v>
      </c>
      <c r="AR205" s="130">
        <f t="shared" si="23"/>
        <v>10028791.152682291</v>
      </c>
      <c r="AS205" s="130">
        <f t="shared" si="23"/>
        <v>10022686.152682291</v>
      </c>
      <c r="AT205" s="130">
        <f t="shared" si="23"/>
        <v>10025936.152682291</v>
      </c>
      <c r="AU205" s="130">
        <f t="shared" si="23"/>
        <v>10024041.152682291</v>
      </c>
      <c r="AV205" s="130">
        <f t="shared" si="23"/>
        <v>10025936.152682291</v>
      </c>
      <c r="AW205" s="130">
        <f t="shared" si="23"/>
        <v>10022686.152682291</v>
      </c>
      <c r="AX205" s="130">
        <f t="shared" si="23"/>
        <v>10027291.152682291</v>
      </c>
      <c r="AY205" s="130">
        <f t="shared" si="23"/>
        <v>10022686.152682291</v>
      </c>
      <c r="AZ205" s="130">
        <f t="shared" si="23"/>
        <v>10025936.152682291</v>
      </c>
      <c r="BA205" s="130">
        <f t="shared" si="23"/>
        <v>13632263.495270181</v>
      </c>
      <c r="BB205" s="130">
        <f t="shared" si="23"/>
        <v>13629158.495270181</v>
      </c>
      <c r="BC205" s="130">
        <f t="shared" si="23"/>
        <v>13625908.495270181</v>
      </c>
      <c r="BD205" s="130">
        <f t="shared" si="23"/>
        <v>13632013.495270181</v>
      </c>
      <c r="BE205" s="130">
        <f t="shared" si="23"/>
        <v>13625908.495270181</v>
      </c>
      <c r="BF205" s="130">
        <f t="shared" si="23"/>
        <v>13629158.495270181</v>
      </c>
      <c r="BG205" s="130">
        <f t="shared" si="23"/>
        <v>13627263.495270181</v>
      </c>
      <c r="BH205" s="130">
        <f t="shared" si="23"/>
        <v>13629158.495270181</v>
      </c>
      <c r="BI205" s="130">
        <f t="shared" si="23"/>
        <v>13625908.495270181</v>
      </c>
      <c r="BJ205" s="130">
        <f t="shared" si="23"/>
        <v>13630513.495270181</v>
      </c>
      <c r="BK205" s="130">
        <f t="shared" si="23"/>
        <v>13625908.495270181</v>
      </c>
      <c r="BL205" s="130">
        <f t="shared" si="23"/>
        <v>13623588.495270181</v>
      </c>
      <c r="BM205" s="167">
        <f>SUM(D205:BL205)</f>
        <v>555713650.36292994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-27652</v>
      </c>
      <c r="E207" s="130">
        <f t="shared" si="24"/>
        <v>-5884625.666666667</v>
      </c>
      <c r="F207" s="130">
        <f t="shared" si="24"/>
        <v>-5857867.333333333</v>
      </c>
      <c r="G207" s="130">
        <f t="shared" si="24"/>
        <v>-5857874</v>
      </c>
      <c r="H207" s="130">
        <f t="shared" si="24"/>
        <v>-9402625.666666666</v>
      </c>
      <c r="I207" s="130">
        <f t="shared" si="24"/>
        <v>-9436085.666666666</v>
      </c>
      <c r="J207" s="104">
        <f t="shared" si="24"/>
        <v>-7931119.833333333</v>
      </c>
      <c r="K207" s="130">
        <f t="shared" si="24"/>
        <v>-5973419.833333333</v>
      </c>
      <c r="L207" s="130">
        <f t="shared" si="24"/>
        <v>-5937295.666666667</v>
      </c>
      <c r="M207" s="130">
        <f t="shared" si="24"/>
        <v>-5941395.666666667</v>
      </c>
      <c r="N207" s="130">
        <f t="shared" si="24"/>
        <v>-5916310.666666667</v>
      </c>
      <c r="O207" s="130">
        <f t="shared" si="24"/>
        <v>-5915835.666666667</v>
      </c>
      <c r="P207" s="130">
        <f t="shared" si="24"/>
        <v>-5923130.666666667</v>
      </c>
      <c r="Q207" s="130">
        <f t="shared" si="24"/>
        <v>-8308873.125</v>
      </c>
      <c r="R207" s="130">
        <f t="shared" si="24"/>
        <v>-8261858.125</v>
      </c>
      <c r="S207" s="130">
        <f t="shared" si="24"/>
        <v>-8241528.125</v>
      </c>
      <c r="T207" s="130">
        <f t="shared" si="24"/>
        <v>-7246847.291666667</v>
      </c>
      <c r="U207" s="130">
        <f t="shared" si="24"/>
        <v>-7232658.125</v>
      </c>
      <c r="V207" s="130">
        <f t="shared" si="24"/>
        <v>-7219873.125</v>
      </c>
      <c r="W207" s="130">
        <f t="shared" si="24"/>
        <v>-7249499.791666667</v>
      </c>
      <c r="X207" s="130">
        <f t="shared" si="24"/>
        <v>-7237534.791666667</v>
      </c>
      <c r="Y207" s="130">
        <f t="shared" si="24"/>
        <v>-7267314.791666667</v>
      </c>
      <c r="Z207" s="130">
        <f t="shared" si="24"/>
        <v>-7269829.791666667</v>
      </c>
      <c r="AA207" s="130">
        <f t="shared" si="24"/>
        <v>-7267314.791666667</v>
      </c>
      <c r="AB207" s="130">
        <f t="shared" si="24"/>
        <v>-7310134.791666667</v>
      </c>
      <c r="AC207" s="130">
        <f t="shared" si="24"/>
        <v>-8242861.8322916664</v>
      </c>
      <c r="AD207" s="130">
        <f t="shared" si="24"/>
        <v>-8176817.5322916666</v>
      </c>
      <c r="AE207" s="130">
        <f t="shared" si="24"/>
        <v>-8149494.432291666</v>
      </c>
      <c r="AF207" s="130">
        <f t="shared" si="24"/>
        <v>-8155599.432291666</v>
      </c>
      <c r="AG207" s="130">
        <f t="shared" si="24"/>
        <v>-8130603.5822916664</v>
      </c>
      <c r="AH207" s="130">
        <f t="shared" si="24"/>
        <v>-8112100.4822916659</v>
      </c>
      <c r="AI207" s="130">
        <f t="shared" si="24"/>
        <v>-8150849.432291666</v>
      </c>
      <c r="AJ207" s="130">
        <f t="shared" ref="AJ207:BL207" si="25">AJ129-AJ205</f>
        <v>-8133853.5822916664</v>
      </c>
      <c r="AK207" s="130">
        <f t="shared" si="25"/>
        <v>-8171247.5322916666</v>
      </c>
      <c r="AL207" s="130">
        <f t="shared" si="25"/>
        <v>-8175852.5322916666</v>
      </c>
      <c r="AM207" s="130">
        <f t="shared" si="25"/>
        <v>-8171247.5322916666</v>
      </c>
      <c r="AN207" s="130">
        <f t="shared" si="25"/>
        <v>-8239756.8322916664</v>
      </c>
      <c r="AO207" s="130">
        <f t="shared" si="25"/>
        <v>-9789545.2461822908</v>
      </c>
      <c r="AP207" s="130">
        <f t="shared" si="25"/>
        <v>-9643110.2151822913</v>
      </c>
      <c r="AQ207" s="130">
        <f t="shared" si="25"/>
        <v>-9593308.5811822917</v>
      </c>
      <c r="AR207" s="130">
        <f t="shared" si="25"/>
        <v>-9599413.5811822917</v>
      </c>
      <c r="AS207" s="130">
        <f t="shared" si="25"/>
        <v>-9546756.9471822921</v>
      </c>
      <c r="AT207" s="130">
        <f t="shared" si="25"/>
        <v>-9503455.3131822906</v>
      </c>
      <c r="AU207" s="130">
        <f t="shared" si="25"/>
        <v>-9594663.5811822917</v>
      </c>
      <c r="AV207" s="130">
        <f t="shared" si="25"/>
        <v>-9550006.9471822921</v>
      </c>
      <c r="AW207" s="130">
        <f t="shared" si="25"/>
        <v>-9639860.2151822913</v>
      </c>
      <c r="AX207" s="130">
        <f t="shared" si="25"/>
        <v>-9644465.2151822913</v>
      </c>
      <c r="AY207" s="130">
        <f t="shared" si="25"/>
        <v>-9639860.2151822913</v>
      </c>
      <c r="AZ207" s="130">
        <f t="shared" si="25"/>
        <v>-9786440.2461822908</v>
      </c>
      <c r="BA207" s="130">
        <f t="shared" si="25"/>
        <v>-13361584.119205181</v>
      </c>
      <c r="BB207" s="130">
        <f t="shared" si="25"/>
        <v>-13194629.617955182</v>
      </c>
      <c r="BC207" s="130">
        <f t="shared" si="25"/>
        <v>-13141569.369575182</v>
      </c>
      <c r="BD207" s="130">
        <f t="shared" si="25"/>
        <v>-13147674.369575182</v>
      </c>
      <c r="BE207" s="130">
        <f t="shared" si="25"/>
        <v>-13084549.743140182</v>
      </c>
      <c r="BF207" s="130">
        <f t="shared" si="25"/>
        <v>-13037989.494760182</v>
      </c>
      <c r="BG207" s="130">
        <f t="shared" si="25"/>
        <v>-13142924.369575182</v>
      </c>
      <c r="BH207" s="130">
        <f t="shared" si="25"/>
        <v>-13087799.743140182</v>
      </c>
      <c r="BI207" s="130">
        <f t="shared" si="25"/>
        <v>-13191379.617955182</v>
      </c>
      <c r="BJ207" s="130">
        <f t="shared" si="25"/>
        <v>-13195984.617955182</v>
      </c>
      <c r="BK207" s="130">
        <f t="shared" si="25"/>
        <v>-13191379.617955182</v>
      </c>
      <c r="BL207" s="130">
        <f t="shared" si="25"/>
        <v>-13352909.119205181</v>
      </c>
      <c r="BM207" s="167">
        <f>SUM(D207:BL207)</f>
        <v>-541790049.84168482</v>
      </c>
    </row>
    <row r="208" spans="1:65" x14ac:dyDescent="0.15">
      <c r="B208" s="14" t="s">
        <v>1005</v>
      </c>
      <c r="D208" s="130">
        <f>D207</f>
        <v>-27652</v>
      </c>
      <c r="E208" s="130">
        <f t="shared" ref="E208:AJ208" si="26">E207+D208</f>
        <v>-5912277.666666667</v>
      </c>
      <c r="F208" s="130">
        <f t="shared" si="26"/>
        <v>-11770145</v>
      </c>
      <c r="G208" s="130">
        <f t="shared" si="26"/>
        <v>-17628019</v>
      </c>
      <c r="H208" s="130">
        <f t="shared" si="26"/>
        <v>-27030644.666666664</v>
      </c>
      <c r="I208" s="130">
        <f t="shared" si="26"/>
        <v>-36466730.333333328</v>
      </c>
      <c r="J208" s="104">
        <f t="shared" si="26"/>
        <v>-44397850.166666664</v>
      </c>
      <c r="K208" s="130">
        <f t="shared" si="26"/>
        <v>-50371270</v>
      </c>
      <c r="L208" s="130">
        <f t="shared" si="26"/>
        <v>-56308565.666666664</v>
      </c>
      <c r="M208" s="130">
        <f t="shared" si="26"/>
        <v>-62249961.333333328</v>
      </c>
      <c r="N208" s="130">
        <f t="shared" si="26"/>
        <v>-68166272</v>
      </c>
      <c r="O208" s="130">
        <f t="shared" si="26"/>
        <v>-74082107.666666672</v>
      </c>
      <c r="P208" s="130">
        <f t="shared" si="26"/>
        <v>-80005238.333333343</v>
      </c>
      <c r="Q208" s="130">
        <f t="shared" si="26"/>
        <v>-88314111.458333343</v>
      </c>
      <c r="R208" s="130">
        <f t="shared" si="26"/>
        <v>-96575969.583333343</v>
      </c>
      <c r="S208" s="130">
        <f t="shared" si="26"/>
        <v>-104817497.70833334</v>
      </c>
      <c r="T208" s="130">
        <f t="shared" si="26"/>
        <v>-112064345.00000001</v>
      </c>
      <c r="U208" s="130">
        <f t="shared" si="26"/>
        <v>-119297003.12500001</v>
      </c>
      <c r="V208" s="130">
        <f t="shared" si="26"/>
        <v>-126516876.25000001</v>
      </c>
      <c r="W208" s="130">
        <f t="shared" si="26"/>
        <v>-133766376.04166669</v>
      </c>
      <c r="X208" s="130">
        <f t="shared" si="26"/>
        <v>-141003910.83333334</v>
      </c>
      <c r="Y208" s="130">
        <f t="shared" si="26"/>
        <v>-148271225.625</v>
      </c>
      <c r="Z208" s="130">
        <f t="shared" si="26"/>
        <v>-155541055.41666666</v>
      </c>
      <c r="AA208" s="130">
        <f t="shared" si="26"/>
        <v>-162808370.20833331</v>
      </c>
      <c r="AB208" s="130">
        <f t="shared" si="26"/>
        <v>-170118504.99999997</v>
      </c>
      <c r="AC208" s="130">
        <f t="shared" si="26"/>
        <v>-178361366.83229163</v>
      </c>
      <c r="AD208" s="130">
        <f t="shared" si="26"/>
        <v>-186538184.36458331</v>
      </c>
      <c r="AE208" s="130">
        <f t="shared" si="26"/>
        <v>-194687678.79687497</v>
      </c>
      <c r="AF208" s="130">
        <f t="shared" si="26"/>
        <v>-202843278.22916663</v>
      </c>
      <c r="AG208" s="130">
        <f t="shared" si="26"/>
        <v>-210973881.81145829</v>
      </c>
      <c r="AH208" s="130">
        <f t="shared" si="26"/>
        <v>-219085982.29374996</v>
      </c>
      <c r="AI208" s="130">
        <f t="shared" si="26"/>
        <v>-227236831.72604162</v>
      </c>
      <c r="AJ208" s="130">
        <f t="shared" si="26"/>
        <v>-235370685.30833328</v>
      </c>
      <c r="AK208" s="130">
        <f t="shared" ref="AK208:BL208" si="27">AK207+AJ208</f>
        <v>-243541932.84062496</v>
      </c>
      <c r="AL208" s="130">
        <f t="shared" si="27"/>
        <v>-251717785.37291664</v>
      </c>
      <c r="AM208" s="130">
        <f t="shared" si="27"/>
        <v>-259889032.90520832</v>
      </c>
      <c r="AN208" s="130">
        <f t="shared" si="27"/>
        <v>-268128789.73749998</v>
      </c>
      <c r="AO208" s="130">
        <f t="shared" si="27"/>
        <v>-277918334.98368227</v>
      </c>
      <c r="AP208" s="130">
        <f t="shared" si="27"/>
        <v>-287561445.19886458</v>
      </c>
      <c r="AQ208" s="130">
        <f t="shared" si="27"/>
        <v>-297154753.78004688</v>
      </c>
      <c r="AR208" s="130">
        <f t="shared" si="27"/>
        <v>-306754167.36122918</v>
      </c>
      <c r="AS208" s="130">
        <f t="shared" si="27"/>
        <v>-316300924.30841148</v>
      </c>
      <c r="AT208" s="130">
        <f t="shared" si="27"/>
        <v>-325804379.62159377</v>
      </c>
      <c r="AU208" s="130">
        <f t="shared" si="27"/>
        <v>-335399043.20277607</v>
      </c>
      <c r="AV208" s="130">
        <f t="shared" si="27"/>
        <v>-344949050.14995837</v>
      </c>
      <c r="AW208" s="130">
        <f t="shared" si="27"/>
        <v>-354588910.36514068</v>
      </c>
      <c r="AX208" s="130">
        <f t="shared" si="27"/>
        <v>-364233375.58032298</v>
      </c>
      <c r="AY208" s="130">
        <f t="shared" si="27"/>
        <v>-373873235.79550529</v>
      </c>
      <c r="AZ208" s="130">
        <f t="shared" si="27"/>
        <v>-383659676.04168755</v>
      </c>
      <c r="BA208" s="130">
        <f t="shared" si="27"/>
        <v>-397021260.16089272</v>
      </c>
      <c r="BB208" s="130">
        <f t="shared" si="27"/>
        <v>-410215889.77884793</v>
      </c>
      <c r="BC208" s="130">
        <f t="shared" si="27"/>
        <v>-423357459.14842314</v>
      </c>
      <c r="BD208" s="130">
        <f t="shared" si="27"/>
        <v>-436505133.51799834</v>
      </c>
      <c r="BE208" s="130">
        <f t="shared" si="27"/>
        <v>-449589683.2611385</v>
      </c>
      <c r="BF208" s="130">
        <f t="shared" si="27"/>
        <v>-462627672.75589865</v>
      </c>
      <c r="BG208" s="130">
        <f t="shared" si="27"/>
        <v>-475770597.12547386</v>
      </c>
      <c r="BH208" s="130">
        <f t="shared" si="27"/>
        <v>-488858396.86861402</v>
      </c>
      <c r="BI208" s="130">
        <f t="shared" si="27"/>
        <v>-502049776.48656923</v>
      </c>
      <c r="BJ208" s="130">
        <f t="shared" si="27"/>
        <v>-515245761.10452443</v>
      </c>
      <c r="BK208" s="130">
        <f t="shared" si="27"/>
        <v>-528437140.72247964</v>
      </c>
      <c r="BL208" s="130">
        <f t="shared" si="27"/>
        <v>-541790049.84168482</v>
      </c>
      <c r="BM208" s="167">
        <f>SUM(D208:BL208)</f>
        <v>-14371553527.463846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-27652</v>
      </c>
      <c r="D5" s="121">
        <f>SUM(D35:O35)</f>
        <v>-79977586.333333343</v>
      </c>
      <c r="E5" s="121">
        <f>SUM(P35:AA35)</f>
        <v>-90113266.666666687</v>
      </c>
      <c r="F5" s="121">
        <f>SUM(AB35:AM35)</f>
        <v>-98010284.737499997</v>
      </c>
      <c r="G5" s="121">
        <f>SUM(AN35:AY35)</f>
        <v>-115530886.30418749</v>
      </c>
      <c r="H5" s="121">
        <f>SUM(AZ35:BK35)</f>
        <v>-158130373.79999718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645708.33333333337</v>
      </c>
      <c r="E8" s="121">
        <f>SUM(P38:AA38)</f>
        <v>858204.16666666651</v>
      </c>
      <c r="F8" s="121">
        <f>SUM(AB38:AM38)</f>
        <v>858949.99999999988</v>
      </c>
      <c r="G8" s="121">
        <f>SUM(AN38:AY38)</f>
        <v>858949.99999999988</v>
      </c>
      <c r="H8" s="121">
        <f>SUM(AZ38:BK38)</f>
        <v>858949.99999999988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434088.33333333337</v>
      </c>
      <c r="E13" s="121">
        <f t="shared" si="0"/>
        <v>582099.16666666651</v>
      </c>
      <c r="F13" s="121">
        <f t="shared" si="0"/>
        <v>335035.19999999984</v>
      </c>
      <c r="G13" s="121">
        <f t="shared" si="0"/>
        <v>-1140849.1305000004</v>
      </c>
      <c r="H13" s="121">
        <f t="shared" si="0"/>
        <v>-4140663.6398399994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-27652</v>
      </c>
      <c r="D15" s="121">
        <f t="shared" si="1"/>
        <v>-79543498.000000015</v>
      </c>
      <c r="E15" s="121">
        <f t="shared" si="1"/>
        <v>-89531167.500000015</v>
      </c>
      <c r="F15" s="121">
        <f t="shared" si="1"/>
        <v>-97675249.537499994</v>
      </c>
      <c r="G15" s="121">
        <f t="shared" si="1"/>
        <v>-116671735.4346875</v>
      </c>
      <c r="H15" s="121">
        <f t="shared" si="1"/>
        <v>-162271037.43983719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-4279500</v>
      </c>
      <c r="E18" s="121">
        <f>SUM(P48:AA48)</f>
        <v>-7000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-4279500</v>
      </c>
      <c r="E20" s="121">
        <f t="shared" si="2"/>
        <v>-7000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116285257.5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40858417</v>
      </c>
      <c r="D23" s="121">
        <f>SUM(D53:O53)</f>
        <v>75426840.5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40830765</v>
      </c>
      <c r="D25" s="121">
        <f t="shared" ref="D25:H25" si="3">+D23+D20+D15</f>
        <v>-8396157.5000000149</v>
      </c>
      <c r="E25" s="121">
        <f t="shared" si="3"/>
        <v>-89538167.500000015</v>
      </c>
      <c r="F25" s="121">
        <f t="shared" si="3"/>
        <v>-97675249.537499994</v>
      </c>
      <c r="G25" s="121">
        <f t="shared" si="3"/>
        <v>-116671735.4346875</v>
      </c>
      <c r="H25" s="121">
        <f t="shared" si="3"/>
        <v>-162271037.43983719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40830765</v>
      </c>
      <c r="E27" s="121">
        <f t="shared" ref="E27:H27" si="4">+D28</f>
        <v>32434607.499999985</v>
      </c>
      <c r="F27" s="121">
        <f t="shared" si="4"/>
        <v>-57103560.00000003</v>
      </c>
      <c r="G27" s="121">
        <f t="shared" si="4"/>
        <v>-154778809.53750002</v>
      </c>
      <c r="H27" s="121">
        <f t="shared" si="4"/>
        <v>-271450544.97218752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40830765</v>
      </c>
      <c r="D28" s="121">
        <f>+D27+D25</f>
        <v>32434607.499999985</v>
      </c>
      <c r="E28" s="121">
        <f t="shared" ref="E28:H28" si="5">+E27+E25</f>
        <v>-57103560.00000003</v>
      </c>
      <c r="F28" s="121">
        <f t="shared" si="5"/>
        <v>-154778809.53750002</v>
      </c>
      <c r="G28" s="121">
        <f t="shared" si="5"/>
        <v>-271450544.97218752</v>
      </c>
      <c r="H28" s="121">
        <f t="shared" si="5"/>
        <v>-433721582.41202474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-27652</v>
      </c>
      <c r="D35" s="121">
        <f>'FIN-P&amp;L_CWS'!E207</f>
        <v>-5884625.666666667</v>
      </c>
      <c r="E35" s="121">
        <f>'FIN-P&amp;L_CWS'!F207</f>
        <v>-5857867.333333333</v>
      </c>
      <c r="F35" s="121">
        <f>'FIN-P&amp;L_CWS'!G207</f>
        <v>-5857874</v>
      </c>
      <c r="G35" s="121">
        <f>'FIN-P&amp;L_CWS'!H207</f>
        <v>-9402625.666666666</v>
      </c>
      <c r="H35" s="121">
        <f>'FIN-P&amp;L_CWS'!I207</f>
        <v>-9436085.666666666</v>
      </c>
      <c r="I35" s="121">
        <f>'FIN-P&amp;L_CWS'!J207</f>
        <v>-7931119.833333333</v>
      </c>
      <c r="J35" s="121">
        <f>'FIN-P&amp;L_CWS'!K207</f>
        <v>-5973419.833333333</v>
      </c>
      <c r="K35" s="121">
        <f>'FIN-P&amp;L_CWS'!L207</f>
        <v>-5937295.666666667</v>
      </c>
      <c r="L35" s="121">
        <f>'FIN-P&amp;L_CWS'!M207</f>
        <v>-5941395.666666667</v>
      </c>
      <c r="M35" s="121">
        <f>'FIN-P&amp;L_CWS'!N207</f>
        <v>-5916310.666666667</v>
      </c>
      <c r="N35" s="121">
        <f>'FIN-P&amp;L_CWS'!O207</f>
        <v>-5915835.666666667</v>
      </c>
      <c r="O35" s="121">
        <f>'FIN-P&amp;L_CWS'!P207</f>
        <v>-5923130.666666667</v>
      </c>
      <c r="P35" s="121">
        <f>'FIN-P&amp;L_CWS'!Q207</f>
        <v>-8308873.125</v>
      </c>
      <c r="Q35" s="121">
        <f>'FIN-P&amp;L_CWS'!R207</f>
        <v>-8261858.125</v>
      </c>
      <c r="R35" s="121">
        <f>'FIN-P&amp;L_CWS'!S207</f>
        <v>-8241528.125</v>
      </c>
      <c r="S35" s="121">
        <f>'FIN-P&amp;L_CWS'!T207</f>
        <v>-7246847.291666667</v>
      </c>
      <c r="T35" s="121">
        <f>'FIN-P&amp;L_CWS'!U207</f>
        <v>-7232658.125</v>
      </c>
      <c r="U35" s="121">
        <f>'FIN-P&amp;L_CWS'!V207</f>
        <v>-7219873.125</v>
      </c>
      <c r="V35" s="121">
        <f>'FIN-P&amp;L_CWS'!W207</f>
        <v>-7249499.791666667</v>
      </c>
      <c r="W35" s="121">
        <f>'FIN-P&amp;L_CWS'!X207</f>
        <v>-7237534.791666667</v>
      </c>
      <c r="X35" s="121">
        <f>'FIN-P&amp;L_CWS'!Y207</f>
        <v>-7267314.791666667</v>
      </c>
      <c r="Y35" s="121">
        <f>'FIN-P&amp;L_CWS'!Z207</f>
        <v>-7269829.791666667</v>
      </c>
      <c r="Z35" s="121">
        <f>'FIN-P&amp;L_CWS'!AA207</f>
        <v>-7267314.791666667</v>
      </c>
      <c r="AA35" s="121">
        <f>'FIN-P&amp;L_CWS'!AB207</f>
        <v>-7310134.791666667</v>
      </c>
      <c r="AB35" s="121">
        <f>'FIN-P&amp;L_CWS'!AC207</f>
        <v>-8242861.8322916664</v>
      </c>
      <c r="AC35" s="121">
        <f>'FIN-P&amp;L_CWS'!AD207</f>
        <v>-8176817.5322916666</v>
      </c>
      <c r="AD35" s="121">
        <f>'FIN-P&amp;L_CWS'!AE207</f>
        <v>-8149494.432291666</v>
      </c>
      <c r="AE35" s="121">
        <f>'FIN-P&amp;L_CWS'!AF207</f>
        <v>-8155599.432291666</v>
      </c>
      <c r="AF35" s="121">
        <f>'FIN-P&amp;L_CWS'!AG207</f>
        <v>-8130603.5822916664</v>
      </c>
      <c r="AG35" s="121">
        <f>'FIN-P&amp;L_CWS'!AH207</f>
        <v>-8112100.4822916659</v>
      </c>
      <c r="AH35" s="121">
        <f>'FIN-P&amp;L_CWS'!AI207</f>
        <v>-8150849.432291666</v>
      </c>
      <c r="AI35" s="121">
        <f>'FIN-P&amp;L_CWS'!AJ207</f>
        <v>-8133853.5822916664</v>
      </c>
      <c r="AJ35" s="121">
        <f>'FIN-P&amp;L_CWS'!AK207</f>
        <v>-8171247.5322916666</v>
      </c>
      <c r="AK35" s="121">
        <f>'FIN-P&amp;L_CWS'!AL207</f>
        <v>-8175852.5322916666</v>
      </c>
      <c r="AL35" s="121">
        <f>'FIN-P&amp;L_CWS'!AM207</f>
        <v>-8171247.5322916666</v>
      </c>
      <c r="AM35" s="121">
        <f>'FIN-P&amp;L_CWS'!AN207</f>
        <v>-8239756.8322916664</v>
      </c>
      <c r="AN35" s="121">
        <f>'FIN-P&amp;L_CWS'!AO207</f>
        <v>-9789545.2461822908</v>
      </c>
      <c r="AO35" s="121">
        <f>'FIN-P&amp;L_CWS'!AP207</f>
        <v>-9643110.2151822913</v>
      </c>
      <c r="AP35" s="121">
        <f>'FIN-P&amp;L_CWS'!AQ207</f>
        <v>-9593308.5811822917</v>
      </c>
      <c r="AQ35" s="121">
        <f>'FIN-P&amp;L_CWS'!AR207</f>
        <v>-9599413.5811822917</v>
      </c>
      <c r="AR35" s="121">
        <f>'FIN-P&amp;L_CWS'!AS207</f>
        <v>-9546756.9471822921</v>
      </c>
      <c r="AS35" s="121">
        <f>'FIN-P&amp;L_CWS'!AT207</f>
        <v>-9503455.3131822906</v>
      </c>
      <c r="AT35" s="121">
        <f>'FIN-P&amp;L_CWS'!AU207</f>
        <v>-9594663.5811822917</v>
      </c>
      <c r="AU35" s="121">
        <f>'FIN-P&amp;L_CWS'!AV207</f>
        <v>-9550006.9471822921</v>
      </c>
      <c r="AV35" s="121">
        <f>'FIN-P&amp;L_CWS'!AW207</f>
        <v>-9639860.2151822913</v>
      </c>
      <c r="AW35" s="121">
        <f>'FIN-P&amp;L_CWS'!AX207</f>
        <v>-9644465.2151822913</v>
      </c>
      <c r="AX35" s="121">
        <f>'FIN-P&amp;L_CWS'!AY207</f>
        <v>-9639860.2151822913</v>
      </c>
      <c r="AY35" s="121">
        <f>'FIN-P&amp;L_CWS'!AZ207</f>
        <v>-9786440.2461822908</v>
      </c>
      <c r="AZ35" s="121">
        <f>'FIN-P&amp;L_CWS'!BA207</f>
        <v>-13361584.119205181</v>
      </c>
      <c r="BA35" s="121">
        <f>'FIN-P&amp;L_CWS'!BB207</f>
        <v>-13194629.617955182</v>
      </c>
      <c r="BB35" s="121">
        <f>'FIN-P&amp;L_CWS'!BC207</f>
        <v>-13141569.369575182</v>
      </c>
      <c r="BC35" s="121">
        <f>'FIN-P&amp;L_CWS'!BD207</f>
        <v>-13147674.369575182</v>
      </c>
      <c r="BD35" s="121">
        <f>'FIN-P&amp;L_CWS'!BE207</f>
        <v>-13084549.743140182</v>
      </c>
      <c r="BE35" s="121">
        <f>'FIN-P&amp;L_CWS'!BF207</f>
        <v>-13037989.494760182</v>
      </c>
      <c r="BF35" s="121">
        <f>'FIN-P&amp;L_CWS'!BG207</f>
        <v>-13142924.369575182</v>
      </c>
      <c r="BG35" s="121">
        <f>'FIN-P&amp;L_CWS'!BH207</f>
        <v>-13087799.743140182</v>
      </c>
      <c r="BH35" s="121">
        <f>'FIN-P&amp;L_CWS'!BI207</f>
        <v>-13191379.617955182</v>
      </c>
      <c r="BI35" s="121">
        <f>'FIN-P&amp;L_CWS'!BJ207</f>
        <v>-13195984.617955182</v>
      </c>
      <c r="BJ35" s="121">
        <f>'FIN-P&amp;L_CWS'!BK207</f>
        <v>-13191379.617955182</v>
      </c>
      <c r="BK35" s="121">
        <f>'FIN-P&amp;L_CWS'!BL207</f>
        <v>-13352909.119205181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566.66666666666663</v>
      </c>
      <c r="E38" s="121">
        <f>'FIN-P&amp;L_CWS'!F203</f>
        <v>1158.3333333333333</v>
      </c>
      <c r="F38" s="121">
        <f>'FIN-P&amp;L_CWS'!G203</f>
        <v>1325</v>
      </c>
      <c r="G38" s="121">
        <f>'FIN-P&amp;L_CWS'!H203</f>
        <v>71416.666666666672</v>
      </c>
      <c r="H38" s="121">
        <f>'FIN-P&amp;L_CWS'!I203</f>
        <v>71416.666666666672</v>
      </c>
      <c r="I38" s="121">
        <f>'FIN-P&amp;L_CWS'!J203</f>
        <v>71370.833333333343</v>
      </c>
      <c r="J38" s="121">
        <f>'FIN-P&amp;L_CWS'!K203</f>
        <v>71370.833333333343</v>
      </c>
      <c r="K38" s="121">
        <f>'FIN-P&amp;L_CWS'!L203</f>
        <v>71416.666666666672</v>
      </c>
      <c r="L38" s="121">
        <f>'FIN-P&amp;L_CWS'!M203</f>
        <v>71416.666666666672</v>
      </c>
      <c r="M38" s="121">
        <f>'FIN-P&amp;L_CWS'!N203</f>
        <v>71416.666666666672</v>
      </c>
      <c r="N38" s="121">
        <f>'FIN-P&amp;L_CWS'!O203</f>
        <v>71416.666666666672</v>
      </c>
      <c r="O38" s="121">
        <f>'FIN-P&amp;L_CWS'!P203</f>
        <v>71416.666666666672</v>
      </c>
      <c r="P38" s="121">
        <f>'FIN-P&amp;L_CWS'!Q203</f>
        <v>71462.5</v>
      </c>
      <c r="Q38" s="121">
        <f>'FIN-P&amp;L_CWS'!R203</f>
        <v>71462.5</v>
      </c>
      <c r="R38" s="121">
        <f>'FIN-P&amp;L_CWS'!S203</f>
        <v>71462.5</v>
      </c>
      <c r="S38" s="121">
        <f>'FIN-P&amp;L_CWS'!T203</f>
        <v>71416.666666666672</v>
      </c>
      <c r="T38" s="121">
        <f>'FIN-P&amp;L_CWS'!U203</f>
        <v>71462.5</v>
      </c>
      <c r="U38" s="121">
        <f>'FIN-P&amp;L_CWS'!V203</f>
        <v>71462.5</v>
      </c>
      <c r="V38" s="121">
        <f>'FIN-P&amp;L_CWS'!W203</f>
        <v>71579.166666666672</v>
      </c>
      <c r="W38" s="121">
        <f>'FIN-P&amp;L_CWS'!X203</f>
        <v>71579.166666666672</v>
      </c>
      <c r="X38" s="121">
        <f>'FIN-P&amp;L_CWS'!Y203</f>
        <v>71579.166666666672</v>
      </c>
      <c r="Y38" s="121">
        <f>'FIN-P&amp;L_CWS'!Z203</f>
        <v>71579.166666666672</v>
      </c>
      <c r="Z38" s="121">
        <f>'FIN-P&amp;L_CWS'!AA203</f>
        <v>71579.166666666672</v>
      </c>
      <c r="AA38" s="121">
        <f>'FIN-P&amp;L_CWS'!AB203</f>
        <v>71579.166666666672</v>
      </c>
      <c r="AB38" s="121">
        <f>'FIN-P&amp;L_CWS'!AC203</f>
        <v>71579.166666666672</v>
      </c>
      <c r="AC38" s="121">
        <f>'FIN-P&amp;L_CWS'!AD203</f>
        <v>71579.166666666672</v>
      </c>
      <c r="AD38" s="121">
        <f>'FIN-P&amp;L_CWS'!AE203</f>
        <v>71579.166666666672</v>
      </c>
      <c r="AE38" s="121">
        <f>'FIN-P&amp;L_CWS'!AF203</f>
        <v>71579.166666666672</v>
      </c>
      <c r="AF38" s="121">
        <f>'FIN-P&amp;L_CWS'!AG203</f>
        <v>71579.166666666672</v>
      </c>
      <c r="AG38" s="121">
        <f>'FIN-P&amp;L_CWS'!AH203</f>
        <v>71579.166666666672</v>
      </c>
      <c r="AH38" s="121">
        <f>'FIN-P&amp;L_CWS'!AI203</f>
        <v>71579.166666666672</v>
      </c>
      <c r="AI38" s="121">
        <f>'FIN-P&amp;L_CWS'!AJ203</f>
        <v>71579.166666666672</v>
      </c>
      <c r="AJ38" s="121">
        <f>'FIN-P&amp;L_CWS'!AK203</f>
        <v>71579.166666666672</v>
      </c>
      <c r="AK38" s="121">
        <f>'FIN-P&amp;L_CWS'!AL203</f>
        <v>71579.166666666672</v>
      </c>
      <c r="AL38" s="121">
        <f>'FIN-P&amp;L_CWS'!AM203</f>
        <v>71579.166666666672</v>
      </c>
      <c r="AM38" s="121">
        <f>'FIN-P&amp;L_CWS'!AN203</f>
        <v>71579.166666666672</v>
      </c>
      <c r="AN38" s="121">
        <f>'FIN-P&amp;L_CWS'!AO203</f>
        <v>71579.166666666672</v>
      </c>
      <c r="AO38" s="121">
        <f>'FIN-P&amp;L_CWS'!AP203</f>
        <v>71579.166666666672</v>
      </c>
      <c r="AP38" s="121">
        <f>'FIN-P&amp;L_CWS'!AQ203</f>
        <v>71579.166666666672</v>
      </c>
      <c r="AQ38" s="121">
        <f>'FIN-P&amp;L_CWS'!AR203</f>
        <v>71579.166666666672</v>
      </c>
      <c r="AR38" s="121">
        <f>'FIN-P&amp;L_CWS'!AS203</f>
        <v>71579.166666666672</v>
      </c>
      <c r="AS38" s="121">
        <f>'FIN-P&amp;L_CWS'!AT203</f>
        <v>71579.166666666672</v>
      </c>
      <c r="AT38" s="121">
        <f>'FIN-P&amp;L_CWS'!AU203</f>
        <v>71579.166666666672</v>
      </c>
      <c r="AU38" s="121">
        <f>'FIN-P&amp;L_CWS'!AV203</f>
        <v>71579.166666666672</v>
      </c>
      <c r="AV38" s="121">
        <f>'FIN-P&amp;L_CWS'!AW203</f>
        <v>71579.166666666672</v>
      </c>
      <c r="AW38" s="121">
        <f>'FIN-P&amp;L_CWS'!AX203</f>
        <v>71579.166666666672</v>
      </c>
      <c r="AX38" s="121">
        <f>'FIN-P&amp;L_CWS'!AY203</f>
        <v>71579.166666666672</v>
      </c>
      <c r="AY38" s="121">
        <f>'FIN-P&amp;L_CWS'!AZ203</f>
        <v>71579.166666666672</v>
      </c>
      <c r="AZ38" s="121">
        <f>'FIN-P&amp;L_CWS'!BA203</f>
        <v>71579.166666666672</v>
      </c>
      <c r="BA38" s="121">
        <f>'FIN-P&amp;L_CWS'!BB203</f>
        <v>71579.166666666672</v>
      </c>
      <c r="BB38" s="121">
        <f>'FIN-P&amp;L_CWS'!BC203</f>
        <v>71579.166666666672</v>
      </c>
      <c r="BC38" s="121">
        <f>'FIN-P&amp;L_CWS'!BD203</f>
        <v>71579.166666666672</v>
      </c>
      <c r="BD38" s="121">
        <f>'FIN-P&amp;L_CWS'!BE203</f>
        <v>71579.166666666672</v>
      </c>
      <c r="BE38" s="121">
        <f>'FIN-P&amp;L_CWS'!BF203</f>
        <v>71579.166666666672</v>
      </c>
      <c r="BF38" s="121">
        <f>'FIN-P&amp;L_CWS'!BG203</f>
        <v>71579.166666666672</v>
      </c>
      <c r="BG38" s="121">
        <f>'FIN-P&amp;L_CWS'!BH203</f>
        <v>71579.166666666672</v>
      </c>
      <c r="BH38" s="121">
        <f>'FIN-P&amp;L_CWS'!BI203</f>
        <v>71579.166666666672</v>
      </c>
      <c r="BI38" s="121">
        <f>'FIN-P&amp;L_CWS'!BJ203</f>
        <v>71579.166666666672</v>
      </c>
      <c r="BJ38" s="121">
        <f>'FIN-P&amp;L_CWS'!BK203</f>
        <v>71579.166666666672</v>
      </c>
      <c r="BK38" s="121">
        <f>'FIN-P&amp;L_CWS'!BL203</f>
        <v>71579.166666666672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566.66666666666424</v>
      </c>
      <c r="E43" s="121">
        <f>SUM(E38:E42)</f>
        <v>1158.3333333333285</v>
      </c>
      <c r="F43" s="121">
        <f t="shared" ref="F43:BK43" si="6">SUM(F38:F42)</f>
        <v>-58675</v>
      </c>
      <c r="G43" s="121">
        <f t="shared" si="6"/>
        <v>-92773.333333333328</v>
      </c>
      <c r="H43" s="121">
        <f t="shared" si="6"/>
        <v>43036.666666666672</v>
      </c>
      <c r="I43" s="121">
        <f t="shared" si="6"/>
        <v>78990.833333333343</v>
      </c>
      <c r="J43" s="121">
        <f t="shared" si="6"/>
        <v>92130.833333333343</v>
      </c>
      <c r="K43" s="121">
        <f t="shared" si="6"/>
        <v>79036.666666666672</v>
      </c>
      <c r="L43" s="121">
        <f t="shared" si="6"/>
        <v>106676.66666666667</v>
      </c>
      <c r="M43" s="121">
        <f t="shared" si="6"/>
        <v>71416.666666666672</v>
      </c>
      <c r="N43" s="121">
        <f t="shared" si="6"/>
        <v>95416.666666666672</v>
      </c>
      <c r="O43" s="121">
        <f t="shared" si="6"/>
        <v>17106.666666666672</v>
      </c>
      <c r="P43" s="121">
        <f t="shared" si="6"/>
        <v>-259962.5</v>
      </c>
      <c r="Q43" s="121">
        <f t="shared" si="6"/>
        <v>-172282.5</v>
      </c>
      <c r="R43" s="121">
        <f t="shared" si="6"/>
        <v>11007.5</v>
      </c>
      <c r="S43" s="121">
        <f t="shared" si="6"/>
        <v>45736.666666666672</v>
      </c>
      <c r="T43" s="121">
        <f t="shared" si="6"/>
        <v>-17347.5</v>
      </c>
      <c r="U43" s="121">
        <f t="shared" si="6"/>
        <v>57017.5</v>
      </c>
      <c r="V43" s="121">
        <f t="shared" si="6"/>
        <v>174834.16666666669</v>
      </c>
      <c r="W43" s="121">
        <f t="shared" si="6"/>
        <v>72649.166666666672</v>
      </c>
      <c r="X43" s="121">
        <f t="shared" si="6"/>
        <v>195164.16666666669</v>
      </c>
      <c r="Y43" s="121">
        <f t="shared" si="6"/>
        <v>71579.166666666672</v>
      </c>
      <c r="Z43" s="121">
        <f t="shared" si="6"/>
        <v>148619.16666666669</v>
      </c>
      <c r="AA43" s="121">
        <f t="shared" si="6"/>
        <v>255084.16666666669</v>
      </c>
      <c r="AB43" s="121">
        <f t="shared" si="6"/>
        <v>-382357.63333333336</v>
      </c>
      <c r="AC43" s="121">
        <f t="shared" si="6"/>
        <v>-364745.43333333341</v>
      </c>
      <c r="AD43" s="121">
        <f t="shared" si="6"/>
        <v>-74968.033333333267</v>
      </c>
      <c r="AE43" s="121">
        <f t="shared" si="6"/>
        <v>27602.166666666672</v>
      </c>
      <c r="AF43" s="121">
        <f t="shared" si="6"/>
        <v>-86887.833333333328</v>
      </c>
      <c r="AG43" s="121">
        <f t="shared" si="6"/>
        <v>12985.966666666718</v>
      </c>
      <c r="AH43" s="121">
        <f t="shared" si="6"/>
        <v>288639.36666666664</v>
      </c>
      <c r="AI43" s="121">
        <f t="shared" si="6"/>
        <v>45043.166666666672</v>
      </c>
      <c r="AJ43" s="121">
        <f t="shared" si="6"/>
        <v>332616.36666666664</v>
      </c>
      <c r="AK43" s="121">
        <f t="shared" si="6"/>
        <v>71579.166666666672</v>
      </c>
      <c r="AL43" s="121">
        <f t="shared" si="6"/>
        <v>203510.16666666669</v>
      </c>
      <c r="AM43" s="121">
        <f t="shared" si="6"/>
        <v>262017.76666666678</v>
      </c>
      <c r="AN43" s="121">
        <f t="shared" si="6"/>
        <v>-1122937.9638333335</v>
      </c>
      <c r="AO43" s="121">
        <f t="shared" si="6"/>
        <v>-1435674.3003333332</v>
      </c>
      <c r="AP43" s="121">
        <f t="shared" si="6"/>
        <v>-154450.26683333289</v>
      </c>
      <c r="AQ43" s="121">
        <f t="shared" si="6"/>
        <v>70304.166666666672</v>
      </c>
      <c r="AR43" s="121">
        <f t="shared" si="6"/>
        <v>-155725.26683333406</v>
      </c>
      <c r="AS43" s="121">
        <f t="shared" si="6"/>
        <v>-151873.26683333312</v>
      </c>
      <c r="AT43" s="121">
        <f t="shared" si="6"/>
        <v>522336.0336666673</v>
      </c>
      <c r="AU43" s="121">
        <f t="shared" si="6"/>
        <v>-151873.26683333406</v>
      </c>
      <c r="AV43" s="121">
        <f t="shared" si="6"/>
        <v>523620.03366666706</v>
      </c>
      <c r="AW43" s="121">
        <f t="shared" si="6"/>
        <v>71579.166666666672</v>
      </c>
      <c r="AX43" s="121">
        <f t="shared" si="6"/>
        <v>75645.166666666672</v>
      </c>
      <c r="AY43" s="121">
        <f t="shared" si="6"/>
        <v>768200.63366666657</v>
      </c>
      <c r="AZ43" s="121">
        <f t="shared" si="6"/>
        <v>415245.9268266671</v>
      </c>
      <c r="BA43" s="121">
        <f t="shared" si="6"/>
        <v>22403.092841665843</v>
      </c>
      <c r="BB43" s="121">
        <f t="shared" si="6"/>
        <v>-155547.88246333337</v>
      </c>
      <c r="BC43" s="121">
        <f t="shared" si="6"/>
        <v>-24583.433333333189</v>
      </c>
      <c r="BD43" s="121">
        <f t="shared" si="6"/>
        <v>-264843.00066833297</v>
      </c>
      <c r="BE43" s="121">
        <f t="shared" si="6"/>
        <v>19788.527511666121</v>
      </c>
      <c r="BF43" s="121">
        <f t="shared" si="6"/>
        <v>459791.9731566665</v>
      </c>
      <c r="BG43" s="121">
        <f t="shared" si="6"/>
        <v>-3805.8006683329004</v>
      </c>
      <c r="BH43" s="121">
        <f t="shared" si="6"/>
        <v>552686.58313166618</v>
      </c>
      <c r="BI43" s="121">
        <f t="shared" si="6"/>
        <v>71579.166666666977</v>
      </c>
      <c r="BJ43" s="121">
        <f t="shared" si="6"/>
        <v>346355.16666666791</v>
      </c>
      <c r="BK43" s="121">
        <f t="shared" si="6"/>
        <v>-5579733.9595083343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-27652</v>
      </c>
      <c r="D45" s="121">
        <f t="shared" si="7"/>
        <v>-5884059</v>
      </c>
      <c r="E45" s="121">
        <f t="shared" si="7"/>
        <v>-5856709</v>
      </c>
      <c r="F45" s="121">
        <f t="shared" si="7"/>
        <v>-5916549</v>
      </c>
      <c r="G45" s="121">
        <f t="shared" si="7"/>
        <v>-9495399</v>
      </c>
      <c r="H45" s="121">
        <f t="shared" si="7"/>
        <v>-9393049</v>
      </c>
      <c r="I45" s="121">
        <f t="shared" si="7"/>
        <v>-7852129</v>
      </c>
      <c r="J45" s="121">
        <f t="shared" si="7"/>
        <v>-5881289</v>
      </c>
      <c r="K45" s="121">
        <f t="shared" si="7"/>
        <v>-5858259</v>
      </c>
      <c r="L45" s="121">
        <f t="shared" si="7"/>
        <v>-5834719</v>
      </c>
      <c r="M45" s="121">
        <f t="shared" si="7"/>
        <v>-5844894</v>
      </c>
      <c r="N45" s="121">
        <f t="shared" si="7"/>
        <v>-5820419</v>
      </c>
      <c r="O45" s="121">
        <f t="shared" si="7"/>
        <v>-5906024</v>
      </c>
      <c r="P45" s="121">
        <f t="shared" si="7"/>
        <v>-8568835.625</v>
      </c>
      <c r="Q45" s="121">
        <f t="shared" si="7"/>
        <v>-8434140.625</v>
      </c>
      <c r="R45" s="121">
        <f t="shared" si="7"/>
        <v>-8230520.625</v>
      </c>
      <c r="S45" s="121">
        <f t="shared" si="7"/>
        <v>-7201110.625</v>
      </c>
      <c r="T45" s="121">
        <f t="shared" si="7"/>
        <v>-7250005.625</v>
      </c>
      <c r="U45" s="121">
        <f t="shared" si="7"/>
        <v>-7162855.625</v>
      </c>
      <c r="V45" s="121">
        <f t="shared" si="7"/>
        <v>-7074665.625</v>
      </c>
      <c r="W45" s="121">
        <f t="shared" si="7"/>
        <v>-7164885.625</v>
      </c>
      <c r="X45" s="121">
        <f t="shared" si="7"/>
        <v>-7072150.625</v>
      </c>
      <c r="Y45" s="121">
        <f t="shared" si="7"/>
        <v>-7198250.625</v>
      </c>
      <c r="Z45" s="121">
        <f t="shared" si="7"/>
        <v>-7118695.625</v>
      </c>
      <c r="AA45" s="121">
        <f t="shared" si="7"/>
        <v>-7055050.625</v>
      </c>
      <c r="AB45" s="121">
        <f t="shared" si="7"/>
        <v>-8625219.4656249993</v>
      </c>
      <c r="AC45" s="121">
        <f t="shared" si="7"/>
        <v>-8541562.9656249993</v>
      </c>
      <c r="AD45" s="121">
        <f t="shared" si="7"/>
        <v>-8224462.4656249993</v>
      </c>
      <c r="AE45" s="121">
        <f t="shared" si="7"/>
        <v>-8127997.2656249991</v>
      </c>
      <c r="AF45" s="121">
        <f t="shared" si="7"/>
        <v>-8217491.4156249994</v>
      </c>
      <c r="AG45" s="121">
        <f t="shared" si="7"/>
        <v>-8099114.5156249991</v>
      </c>
      <c r="AH45" s="121">
        <f t="shared" si="7"/>
        <v>-7862210.0656249998</v>
      </c>
      <c r="AI45" s="121">
        <f t="shared" ref="AI45:BK45" si="8">AI35+AI43</f>
        <v>-8088810.4156249994</v>
      </c>
      <c r="AJ45" s="121">
        <f t="shared" si="8"/>
        <v>-7838631.1656250004</v>
      </c>
      <c r="AK45" s="121">
        <f t="shared" si="8"/>
        <v>-8104273.3656249996</v>
      </c>
      <c r="AL45" s="121">
        <f t="shared" si="8"/>
        <v>-7967737.3656249996</v>
      </c>
      <c r="AM45" s="121">
        <f t="shared" si="8"/>
        <v>-7977739.0656249998</v>
      </c>
      <c r="AN45" s="121">
        <f t="shared" si="8"/>
        <v>-10912483.210015625</v>
      </c>
      <c r="AO45" s="121">
        <f t="shared" si="8"/>
        <v>-11078784.515515625</v>
      </c>
      <c r="AP45" s="121">
        <f t="shared" si="8"/>
        <v>-9747758.848015625</v>
      </c>
      <c r="AQ45" s="121">
        <f t="shared" si="8"/>
        <v>-9529109.4145156257</v>
      </c>
      <c r="AR45" s="121">
        <f t="shared" si="8"/>
        <v>-9702482.2140156254</v>
      </c>
      <c r="AS45" s="121">
        <f t="shared" si="8"/>
        <v>-9655328.5800156239</v>
      </c>
      <c r="AT45" s="121">
        <f t="shared" si="8"/>
        <v>-9072327.5475156251</v>
      </c>
      <c r="AU45" s="121">
        <f t="shared" si="8"/>
        <v>-9701880.2140156254</v>
      </c>
      <c r="AV45" s="121">
        <f t="shared" si="8"/>
        <v>-9116240.1815156247</v>
      </c>
      <c r="AW45" s="121">
        <f t="shared" si="8"/>
        <v>-9572886.0485156253</v>
      </c>
      <c r="AX45" s="121">
        <f t="shared" si="8"/>
        <v>-9564215.0485156253</v>
      </c>
      <c r="AY45" s="121">
        <f t="shared" si="8"/>
        <v>-9018239.6125156246</v>
      </c>
      <c r="AZ45" s="121">
        <f t="shared" si="8"/>
        <v>-12946338.192378514</v>
      </c>
      <c r="BA45" s="121">
        <f t="shared" si="8"/>
        <v>-13172226.525113516</v>
      </c>
      <c r="BB45" s="121">
        <f t="shared" si="8"/>
        <v>-13297117.252038516</v>
      </c>
      <c r="BC45" s="121">
        <f t="shared" si="8"/>
        <v>-13172257.802908516</v>
      </c>
      <c r="BD45" s="121">
        <f t="shared" si="8"/>
        <v>-13349392.743808515</v>
      </c>
      <c r="BE45" s="121">
        <f t="shared" si="8"/>
        <v>-13018200.967248516</v>
      </c>
      <c r="BF45" s="121">
        <f t="shared" si="8"/>
        <v>-12683132.396418516</v>
      </c>
      <c r="BG45" s="121">
        <f t="shared" si="8"/>
        <v>-13091605.543808514</v>
      </c>
      <c r="BH45" s="121">
        <f t="shared" si="8"/>
        <v>-12638693.034823516</v>
      </c>
      <c r="BI45" s="121">
        <f t="shared" si="8"/>
        <v>-13124405.451288514</v>
      </c>
      <c r="BJ45" s="121">
        <f t="shared" si="8"/>
        <v>-12845024.451288514</v>
      </c>
      <c r="BK45" s="121">
        <f t="shared" si="8"/>
        <v>-18932643.078713514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-34000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-4205500</v>
      </c>
      <c r="H48" s="121">
        <f>'CAPEX _CWS '!J40*-1</f>
        <v>0</v>
      </c>
      <c r="I48" s="121">
        <f>'CAPEX _CWS '!K40*-1</f>
        <v>2750</v>
      </c>
      <c r="J48" s="121">
        <f>'CAPEX _CWS '!L40*-1</f>
        <v>2750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-2750</v>
      </c>
      <c r="Q48" s="121">
        <f>'CAPEX _CWS '!S40*-1</f>
        <v>0</v>
      </c>
      <c r="R48" s="121">
        <f>'CAPEX _CWS '!T40*-1</f>
        <v>0</v>
      </c>
      <c r="S48" s="121">
        <f>'CAPEX _CWS '!U40*-1</f>
        <v>2750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-34000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-4205500</v>
      </c>
      <c r="H50" s="121">
        <f t="shared" si="9"/>
        <v>0</v>
      </c>
      <c r="I50" s="121">
        <f t="shared" si="9"/>
        <v>2750</v>
      </c>
      <c r="J50" s="121">
        <f t="shared" si="9"/>
        <v>2750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-2750</v>
      </c>
      <c r="Q50" s="121">
        <f t="shared" si="9"/>
        <v>0</v>
      </c>
      <c r="R50" s="121">
        <f t="shared" si="9"/>
        <v>0</v>
      </c>
      <c r="S50" s="121">
        <f t="shared" si="9"/>
        <v>2750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40858417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37086209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38340631.5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40830765</v>
      </c>
      <c r="D55" s="121">
        <f t="shared" ref="D55:BK55" si="10">+D45+D50+D53</f>
        <v>-5918059</v>
      </c>
      <c r="E55" s="121">
        <f t="shared" si="10"/>
        <v>-5892209</v>
      </c>
      <c r="F55" s="121">
        <f t="shared" si="10"/>
        <v>-5926549</v>
      </c>
      <c r="G55" s="121">
        <f t="shared" si="10"/>
        <v>-13700899</v>
      </c>
      <c r="H55" s="121">
        <f t="shared" si="10"/>
        <v>27693160</v>
      </c>
      <c r="I55" s="121">
        <f t="shared" si="10"/>
        <v>-7849379</v>
      </c>
      <c r="J55" s="121">
        <f t="shared" si="10"/>
        <v>-5878539</v>
      </c>
      <c r="K55" s="121">
        <f t="shared" si="10"/>
        <v>-5858259</v>
      </c>
      <c r="L55" s="121">
        <f t="shared" si="10"/>
        <v>-5834719</v>
      </c>
      <c r="M55" s="121">
        <f t="shared" si="10"/>
        <v>-5844894</v>
      </c>
      <c r="N55" s="121">
        <f t="shared" si="10"/>
        <v>32520212.5</v>
      </c>
      <c r="O55" s="121">
        <f t="shared" si="10"/>
        <v>-5906024</v>
      </c>
      <c r="P55" s="121">
        <f t="shared" si="10"/>
        <v>-8571585.625</v>
      </c>
      <c r="Q55" s="121">
        <f t="shared" si="10"/>
        <v>-8434140.625</v>
      </c>
      <c r="R55" s="121">
        <f t="shared" si="10"/>
        <v>-8230520.625</v>
      </c>
      <c r="S55" s="121">
        <f t="shared" si="10"/>
        <v>-7198360.625</v>
      </c>
      <c r="T55" s="121">
        <f t="shared" si="10"/>
        <v>-7250005.625</v>
      </c>
      <c r="U55" s="121">
        <f t="shared" si="10"/>
        <v>-7162855.625</v>
      </c>
      <c r="V55" s="121">
        <f t="shared" si="10"/>
        <v>-7081665.625</v>
      </c>
      <c r="W55" s="121">
        <f t="shared" si="10"/>
        <v>-7164885.625</v>
      </c>
      <c r="X55" s="121">
        <f t="shared" si="10"/>
        <v>-7072150.625</v>
      </c>
      <c r="Y55" s="121">
        <f t="shared" si="10"/>
        <v>-7198250.625</v>
      </c>
      <c r="Z55" s="121">
        <f t="shared" si="10"/>
        <v>-7118695.625</v>
      </c>
      <c r="AA55" s="121">
        <f t="shared" si="10"/>
        <v>-7055050.625</v>
      </c>
      <c r="AB55" s="121">
        <f t="shared" si="10"/>
        <v>-8625219.4656249993</v>
      </c>
      <c r="AC55" s="121">
        <f t="shared" si="10"/>
        <v>-8541562.9656249993</v>
      </c>
      <c r="AD55" s="121">
        <f t="shared" si="10"/>
        <v>-8224462.4656249993</v>
      </c>
      <c r="AE55" s="121">
        <f t="shared" si="10"/>
        <v>-8127997.2656249991</v>
      </c>
      <c r="AF55" s="121">
        <f t="shared" si="10"/>
        <v>-8217491.4156249994</v>
      </c>
      <c r="AG55" s="121">
        <f t="shared" si="10"/>
        <v>-8099114.5156249991</v>
      </c>
      <c r="AH55" s="121">
        <f t="shared" si="10"/>
        <v>-7862210.0656249998</v>
      </c>
      <c r="AI55" s="121">
        <f t="shared" si="10"/>
        <v>-8088810.4156249994</v>
      </c>
      <c r="AJ55" s="121">
        <f t="shared" si="10"/>
        <v>-7838631.1656250004</v>
      </c>
      <c r="AK55" s="121">
        <f t="shared" si="10"/>
        <v>-8104273.3656249996</v>
      </c>
      <c r="AL55" s="121">
        <f t="shared" si="10"/>
        <v>-7967737.3656249996</v>
      </c>
      <c r="AM55" s="121">
        <f t="shared" si="10"/>
        <v>-7977739.0656249998</v>
      </c>
      <c r="AN55" s="121">
        <f t="shared" si="10"/>
        <v>-10912483.210015625</v>
      </c>
      <c r="AO55" s="121">
        <f t="shared" si="10"/>
        <v>-11078784.515515625</v>
      </c>
      <c r="AP55" s="121">
        <f t="shared" si="10"/>
        <v>-9747758.848015625</v>
      </c>
      <c r="AQ55" s="121">
        <f t="shared" si="10"/>
        <v>-9529109.4145156257</v>
      </c>
      <c r="AR55" s="121">
        <f t="shared" si="10"/>
        <v>-9702482.2140156254</v>
      </c>
      <c r="AS55" s="121">
        <f t="shared" si="10"/>
        <v>-9655328.5800156239</v>
      </c>
      <c r="AT55" s="121">
        <f t="shared" si="10"/>
        <v>-9072327.5475156251</v>
      </c>
      <c r="AU55" s="121">
        <f t="shared" si="10"/>
        <v>-9701880.2140156254</v>
      </c>
      <c r="AV55" s="121">
        <f t="shared" si="10"/>
        <v>-9116240.1815156247</v>
      </c>
      <c r="AW55" s="121">
        <f t="shared" si="10"/>
        <v>-9572886.0485156253</v>
      </c>
      <c r="AX55" s="121">
        <f t="shared" si="10"/>
        <v>-9564215.0485156253</v>
      </c>
      <c r="AY55" s="121">
        <f t="shared" si="10"/>
        <v>-9018239.6125156246</v>
      </c>
      <c r="AZ55" s="121">
        <f t="shared" si="10"/>
        <v>-12946338.192378514</v>
      </c>
      <c r="BA55" s="121">
        <f t="shared" si="10"/>
        <v>-13172226.525113516</v>
      </c>
      <c r="BB55" s="121">
        <f t="shared" si="10"/>
        <v>-13297117.252038516</v>
      </c>
      <c r="BC55" s="121">
        <f t="shared" si="10"/>
        <v>-13172257.802908516</v>
      </c>
      <c r="BD55" s="121">
        <f t="shared" si="10"/>
        <v>-13349392.743808515</v>
      </c>
      <c r="BE55" s="121">
        <f t="shared" si="10"/>
        <v>-13018200.967248516</v>
      </c>
      <c r="BF55" s="121">
        <f t="shared" si="10"/>
        <v>-12683132.396418516</v>
      </c>
      <c r="BG55" s="121">
        <f t="shared" si="10"/>
        <v>-13091605.543808514</v>
      </c>
      <c r="BH55" s="121">
        <f t="shared" si="10"/>
        <v>-12638693.034823516</v>
      </c>
      <c r="BI55" s="121">
        <f t="shared" si="10"/>
        <v>-13124405.451288514</v>
      </c>
      <c r="BJ55" s="121">
        <f t="shared" si="10"/>
        <v>-12845024.451288514</v>
      </c>
      <c r="BK55" s="121">
        <f t="shared" si="10"/>
        <v>-18932643.078713514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40830765</v>
      </c>
      <c r="E57" s="121">
        <f t="shared" si="11"/>
        <v>34912706</v>
      </c>
      <c r="F57" s="121">
        <f t="shared" si="11"/>
        <v>29020497</v>
      </c>
      <c r="G57" s="121">
        <f t="shared" si="11"/>
        <v>23093948</v>
      </c>
      <c r="H57" s="121">
        <f t="shared" si="11"/>
        <v>9393049</v>
      </c>
      <c r="I57" s="121">
        <f t="shared" si="11"/>
        <v>37086209</v>
      </c>
      <c r="J57" s="121">
        <f t="shared" si="11"/>
        <v>29236830</v>
      </c>
      <c r="K57" s="121">
        <f t="shared" si="11"/>
        <v>23358291</v>
      </c>
      <c r="L57" s="121">
        <f t="shared" si="11"/>
        <v>17500032</v>
      </c>
      <c r="M57" s="121">
        <f t="shared" si="11"/>
        <v>11665313</v>
      </c>
      <c r="N57" s="121">
        <f t="shared" si="11"/>
        <v>5820419</v>
      </c>
      <c r="O57" s="121">
        <f t="shared" si="11"/>
        <v>38340631.5</v>
      </c>
      <c r="P57" s="121">
        <f t="shared" si="11"/>
        <v>32434607.5</v>
      </c>
      <c r="Q57" s="121">
        <f t="shared" si="11"/>
        <v>23863021.875</v>
      </c>
      <c r="R57" s="121">
        <f t="shared" si="11"/>
        <v>15428881.25</v>
      </c>
      <c r="S57" s="121">
        <f t="shared" si="11"/>
        <v>7198360.625</v>
      </c>
      <c r="T57" s="121">
        <f t="shared" si="11"/>
        <v>0</v>
      </c>
      <c r="U57" s="121">
        <f t="shared" si="11"/>
        <v>-7250005.625</v>
      </c>
      <c r="V57" s="121">
        <f t="shared" si="11"/>
        <v>-14412861.25</v>
      </c>
      <c r="W57" s="121">
        <f t="shared" si="11"/>
        <v>-21494526.875</v>
      </c>
      <c r="X57" s="121">
        <f t="shared" si="11"/>
        <v>-28659412.5</v>
      </c>
      <c r="Y57" s="121">
        <f t="shared" si="11"/>
        <v>-35731563.125</v>
      </c>
      <c r="Z57" s="121">
        <f t="shared" si="11"/>
        <v>-42929813.75</v>
      </c>
      <c r="AA57" s="121">
        <f t="shared" si="11"/>
        <v>-50048509.375</v>
      </c>
      <c r="AB57" s="121">
        <f t="shared" si="11"/>
        <v>-57103560</v>
      </c>
      <c r="AC57" s="121">
        <f t="shared" si="11"/>
        <v>-65728779.465625003</v>
      </c>
      <c r="AD57" s="121">
        <f t="shared" si="11"/>
        <v>-74270342.431250006</v>
      </c>
      <c r="AE57" s="121">
        <f t="shared" si="11"/>
        <v>-82494804.896875009</v>
      </c>
      <c r="AF57" s="121">
        <f t="shared" si="11"/>
        <v>-90622802.162500009</v>
      </c>
      <c r="AG57" s="121">
        <f t="shared" si="11"/>
        <v>-98840293.578125015</v>
      </c>
      <c r="AH57" s="121">
        <f t="shared" si="11"/>
        <v>-106939408.09375001</v>
      </c>
      <c r="AI57" s="121">
        <f t="shared" si="11"/>
        <v>-114801618.15937501</v>
      </c>
      <c r="AJ57" s="121">
        <f t="shared" ref="AJ57:BK57" si="12">AI58</f>
        <v>-122890428.57500002</v>
      </c>
      <c r="AK57" s="121">
        <f t="shared" si="12"/>
        <v>-130729059.74062502</v>
      </c>
      <c r="AL57" s="121">
        <f t="shared" si="12"/>
        <v>-138833333.10625002</v>
      </c>
      <c r="AM57" s="121">
        <f t="shared" si="12"/>
        <v>-146801070.47187501</v>
      </c>
      <c r="AN57" s="121">
        <f t="shared" si="12"/>
        <v>-154778809.53750002</v>
      </c>
      <c r="AO57" s="121">
        <f t="shared" si="12"/>
        <v>-165691292.74751565</v>
      </c>
      <c r="AP57" s="121">
        <f t="shared" si="12"/>
        <v>-176770077.26303127</v>
      </c>
      <c r="AQ57" s="121">
        <f t="shared" si="12"/>
        <v>-186517836.11104691</v>
      </c>
      <c r="AR57" s="121">
        <f t="shared" si="12"/>
        <v>-196046945.52556252</v>
      </c>
      <c r="AS57" s="121">
        <f t="shared" si="12"/>
        <v>-205749427.73957816</v>
      </c>
      <c r="AT57" s="121">
        <f t="shared" si="12"/>
        <v>-215404756.31959379</v>
      </c>
      <c r="AU57" s="121">
        <f t="shared" si="12"/>
        <v>-224477083.86710942</v>
      </c>
      <c r="AV57" s="121">
        <f t="shared" si="12"/>
        <v>-234178964.08112505</v>
      </c>
      <c r="AW57" s="121">
        <f t="shared" si="12"/>
        <v>-243295204.26264068</v>
      </c>
      <c r="AX57" s="121">
        <f t="shared" si="12"/>
        <v>-252868090.3111563</v>
      </c>
      <c r="AY57" s="121">
        <f t="shared" si="12"/>
        <v>-262432305.35967192</v>
      </c>
      <c r="AZ57" s="121">
        <f t="shared" si="12"/>
        <v>-271450544.97218752</v>
      </c>
      <c r="BA57" s="121">
        <f t="shared" si="12"/>
        <v>-284396883.16456604</v>
      </c>
      <c r="BB57" s="121">
        <f t="shared" si="12"/>
        <v>-297569109.68967956</v>
      </c>
      <c r="BC57" s="121">
        <f t="shared" si="12"/>
        <v>-310866226.9417181</v>
      </c>
      <c r="BD57" s="121">
        <f t="shared" si="12"/>
        <v>-324038484.74462664</v>
      </c>
      <c r="BE57" s="121">
        <f t="shared" si="12"/>
        <v>-337387877.48843515</v>
      </c>
      <c r="BF57" s="121">
        <f t="shared" si="12"/>
        <v>-350406078.45568365</v>
      </c>
      <c r="BG57" s="121">
        <f t="shared" si="12"/>
        <v>-363089210.85210216</v>
      </c>
      <c r="BH57" s="121">
        <f t="shared" si="12"/>
        <v>-376180816.39591068</v>
      </c>
      <c r="BI57" s="121">
        <f t="shared" si="12"/>
        <v>-388819509.43073422</v>
      </c>
      <c r="BJ57" s="121">
        <f t="shared" si="12"/>
        <v>-401943914.88202274</v>
      </c>
      <c r="BK57" s="121">
        <f t="shared" si="12"/>
        <v>-414788939.33331126</v>
      </c>
      <c r="BL57" s="130"/>
    </row>
    <row r="58" spans="2:64" x14ac:dyDescent="0.15">
      <c r="B58" s="136" t="s">
        <v>476</v>
      </c>
      <c r="C58" s="121">
        <f>C55</f>
        <v>40830765</v>
      </c>
      <c r="D58" s="121">
        <f t="shared" ref="D58:AI58" si="13">D57+D55</f>
        <v>34912706</v>
      </c>
      <c r="E58" s="121">
        <f t="shared" si="13"/>
        <v>29020497</v>
      </c>
      <c r="F58" s="121">
        <f t="shared" si="13"/>
        <v>23093948</v>
      </c>
      <c r="G58" s="121">
        <f t="shared" si="13"/>
        <v>9393049</v>
      </c>
      <c r="H58" s="121">
        <f t="shared" si="13"/>
        <v>37086209</v>
      </c>
      <c r="I58" s="121">
        <f t="shared" si="13"/>
        <v>29236830</v>
      </c>
      <c r="J58" s="121">
        <f t="shared" si="13"/>
        <v>23358291</v>
      </c>
      <c r="K58" s="121">
        <f t="shared" si="13"/>
        <v>17500032</v>
      </c>
      <c r="L58" s="121">
        <f t="shared" si="13"/>
        <v>11665313</v>
      </c>
      <c r="M58" s="121">
        <f t="shared" si="13"/>
        <v>5820419</v>
      </c>
      <c r="N58" s="121">
        <f t="shared" si="13"/>
        <v>38340631.5</v>
      </c>
      <c r="O58" s="121">
        <f t="shared" si="13"/>
        <v>32434607.5</v>
      </c>
      <c r="P58" s="121">
        <f t="shared" si="13"/>
        <v>23863021.875</v>
      </c>
      <c r="Q58" s="121">
        <f t="shared" si="13"/>
        <v>15428881.25</v>
      </c>
      <c r="R58" s="121">
        <f t="shared" si="13"/>
        <v>7198360.625</v>
      </c>
      <c r="S58" s="121">
        <f t="shared" si="13"/>
        <v>0</v>
      </c>
      <c r="T58" s="121">
        <f t="shared" si="13"/>
        <v>-7250005.625</v>
      </c>
      <c r="U58" s="121">
        <f t="shared" si="13"/>
        <v>-14412861.25</v>
      </c>
      <c r="V58" s="121">
        <f t="shared" si="13"/>
        <v>-21494526.875</v>
      </c>
      <c r="W58" s="121">
        <f t="shared" si="13"/>
        <v>-28659412.5</v>
      </c>
      <c r="X58" s="121">
        <f t="shared" si="13"/>
        <v>-35731563.125</v>
      </c>
      <c r="Y58" s="121">
        <f t="shared" si="13"/>
        <v>-42929813.75</v>
      </c>
      <c r="Z58" s="121">
        <f t="shared" si="13"/>
        <v>-50048509.375</v>
      </c>
      <c r="AA58" s="121">
        <f t="shared" si="13"/>
        <v>-57103560</v>
      </c>
      <c r="AB58" s="121">
        <f t="shared" si="13"/>
        <v>-65728779.465625003</v>
      </c>
      <c r="AC58" s="121">
        <f t="shared" si="13"/>
        <v>-74270342.431250006</v>
      </c>
      <c r="AD58" s="121">
        <f t="shared" si="13"/>
        <v>-82494804.896875009</v>
      </c>
      <c r="AE58" s="121">
        <f t="shared" si="13"/>
        <v>-90622802.162500009</v>
      </c>
      <c r="AF58" s="121">
        <f t="shared" si="13"/>
        <v>-98840293.578125015</v>
      </c>
      <c r="AG58" s="121">
        <f t="shared" si="13"/>
        <v>-106939408.09375001</v>
      </c>
      <c r="AH58" s="121">
        <f t="shared" si="13"/>
        <v>-114801618.15937501</v>
      </c>
      <c r="AI58" s="121">
        <f t="shared" si="13"/>
        <v>-122890428.57500002</v>
      </c>
      <c r="AJ58" s="121">
        <f t="shared" ref="AJ58:BK58" si="14">AJ57+AJ55</f>
        <v>-130729059.74062502</v>
      </c>
      <c r="AK58" s="121">
        <f t="shared" si="14"/>
        <v>-138833333.10625002</v>
      </c>
      <c r="AL58" s="121">
        <f t="shared" si="14"/>
        <v>-146801070.47187501</v>
      </c>
      <c r="AM58" s="121">
        <f t="shared" si="14"/>
        <v>-154778809.53750002</v>
      </c>
      <c r="AN58" s="121">
        <f t="shared" si="14"/>
        <v>-165691292.74751565</v>
      </c>
      <c r="AO58" s="121">
        <f t="shared" si="14"/>
        <v>-176770077.26303127</v>
      </c>
      <c r="AP58" s="121">
        <f t="shared" si="14"/>
        <v>-186517836.11104691</v>
      </c>
      <c r="AQ58" s="121">
        <f t="shared" si="14"/>
        <v>-196046945.52556252</v>
      </c>
      <c r="AR58" s="121">
        <f t="shared" si="14"/>
        <v>-205749427.73957816</v>
      </c>
      <c r="AS58" s="121">
        <f t="shared" si="14"/>
        <v>-215404756.31959379</v>
      </c>
      <c r="AT58" s="121">
        <f t="shared" si="14"/>
        <v>-224477083.86710942</v>
      </c>
      <c r="AU58" s="121">
        <f t="shared" si="14"/>
        <v>-234178964.08112505</v>
      </c>
      <c r="AV58" s="121">
        <f t="shared" si="14"/>
        <v>-243295204.26264068</v>
      </c>
      <c r="AW58" s="121">
        <f t="shared" si="14"/>
        <v>-252868090.3111563</v>
      </c>
      <c r="AX58" s="121">
        <f t="shared" si="14"/>
        <v>-262432305.35967192</v>
      </c>
      <c r="AY58" s="121">
        <f t="shared" si="14"/>
        <v>-271450544.97218752</v>
      </c>
      <c r="AZ58" s="121">
        <f t="shared" si="14"/>
        <v>-284396883.16456604</v>
      </c>
      <c r="BA58" s="121">
        <f t="shared" si="14"/>
        <v>-297569109.68967956</v>
      </c>
      <c r="BB58" s="121">
        <f t="shared" si="14"/>
        <v>-310866226.9417181</v>
      </c>
      <c r="BC58" s="121">
        <f t="shared" si="14"/>
        <v>-324038484.74462664</v>
      </c>
      <c r="BD58" s="121">
        <f t="shared" si="14"/>
        <v>-337387877.48843515</v>
      </c>
      <c r="BE58" s="121">
        <f t="shared" si="14"/>
        <v>-350406078.45568365</v>
      </c>
      <c r="BF58" s="121">
        <f t="shared" si="14"/>
        <v>-363089210.85210216</v>
      </c>
      <c r="BG58" s="121">
        <f t="shared" si="14"/>
        <v>-376180816.39591068</v>
      </c>
      <c r="BH58" s="121">
        <f t="shared" si="14"/>
        <v>-388819509.43073422</v>
      </c>
      <c r="BI58" s="121">
        <f t="shared" si="14"/>
        <v>-401943914.88202274</v>
      </c>
      <c r="BJ58" s="121">
        <f t="shared" si="14"/>
        <v>-414788939.33331126</v>
      </c>
      <c r="BK58" s="121">
        <f t="shared" si="14"/>
        <v>-433721582.4120248</v>
      </c>
      <c r="BL58" s="130"/>
    </row>
    <row r="60" spans="2:64" x14ac:dyDescent="0.15">
      <c r="B60" s="138" t="s">
        <v>1066</v>
      </c>
      <c r="C60" s="130">
        <f>C53</f>
        <v>40858417</v>
      </c>
      <c r="D60" s="130">
        <f t="shared" ref="D60:AI60" si="15">D53+C60</f>
        <v>40858417</v>
      </c>
      <c r="E60" s="130">
        <f t="shared" si="15"/>
        <v>40858417</v>
      </c>
      <c r="F60" s="130">
        <f t="shared" si="15"/>
        <v>40858417</v>
      </c>
      <c r="G60" s="130">
        <f t="shared" si="15"/>
        <v>40858417</v>
      </c>
      <c r="H60" s="130">
        <f t="shared" si="15"/>
        <v>77944626</v>
      </c>
      <c r="I60" s="130">
        <f t="shared" si="15"/>
        <v>77944626</v>
      </c>
      <c r="J60" s="130">
        <f t="shared" si="15"/>
        <v>77944626</v>
      </c>
      <c r="K60" s="130">
        <f t="shared" si="15"/>
        <v>77944626</v>
      </c>
      <c r="L60" s="130">
        <f t="shared" si="15"/>
        <v>77944626</v>
      </c>
      <c r="M60" s="130">
        <f t="shared" si="15"/>
        <v>77944626</v>
      </c>
      <c r="N60" s="130">
        <f t="shared" si="15"/>
        <v>116285257.5</v>
      </c>
      <c r="O60" s="130">
        <f t="shared" si="15"/>
        <v>116285257.5</v>
      </c>
      <c r="P60" s="130">
        <f t="shared" si="15"/>
        <v>116285257.5</v>
      </c>
      <c r="Q60" s="130">
        <f t="shared" si="15"/>
        <v>116285257.5</v>
      </c>
      <c r="R60" s="130">
        <f t="shared" si="15"/>
        <v>116285257.5</v>
      </c>
      <c r="S60" s="130">
        <f t="shared" si="15"/>
        <v>116285257.5</v>
      </c>
      <c r="T60" s="130">
        <f t="shared" si="15"/>
        <v>116285257.5</v>
      </c>
      <c r="U60" s="130">
        <f t="shared" si="15"/>
        <v>116285257.5</v>
      </c>
      <c r="V60" s="130">
        <f t="shared" si="15"/>
        <v>116285257.5</v>
      </c>
      <c r="W60" s="130">
        <f t="shared" si="15"/>
        <v>116285257.5</v>
      </c>
      <c r="X60" s="130">
        <f t="shared" si="15"/>
        <v>116285257.5</v>
      </c>
      <c r="Y60" s="130">
        <f t="shared" si="15"/>
        <v>116285257.5</v>
      </c>
      <c r="Z60" s="130">
        <f t="shared" si="15"/>
        <v>116285257.5</v>
      </c>
      <c r="AA60" s="130">
        <f t="shared" si="15"/>
        <v>116285257.5</v>
      </c>
      <c r="AB60" s="130">
        <f t="shared" si="15"/>
        <v>116285257.5</v>
      </c>
      <c r="AC60" s="130">
        <f t="shared" si="15"/>
        <v>116285257.5</v>
      </c>
      <c r="AD60" s="130">
        <f t="shared" si="15"/>
        <v>116285257.5</v>
      </c>
      <c r="AE60" s="130">
        <f t="shared" si="15"/>
        <v>116285257.5</v>
      </c>
      <c r="AF60" s="130">
        <f t="shared" si="15"/>
        <v>116285257.5</v>
      </c>
      <c r="AG60" s="130">
        <f t="shared" si="15"/>
        <v>116285257.5</v>
      </c>
      <c r="AH60" s="130">
        <f t="shared" si="15"/>
        <v>116285257.5</v>
      </c>
      <c r="AI60" s="130">
        <f t="shared" si="15"/>
        <v>116285257.5</v>
      </c>
      <c r="AJ60" s="130">
        <f t="shared" ref="AJ60:BK60" si="16">AJ53+AI60</f>
        <v>116285257.5</v>
      </c>
      <c r="AK60" s="130">
        <f t="shared" si="16"/>
        <v>116285257.5</v>
      </c>
      <c r="AL60" s="130">
        <f t="shared" si="16"/>
        <v>116285257.5</v>
      </c>
      <c r="AM60" s="130">
        <f t="shared" si="16"/>
        <v>116285257.5</v>
      </c>
      <c r="AN60" s="130">
        <f t="shared" si="16"/>
        <v>116285257.5</v>
      </c>
      <c r="AO60" s="130">
        <f t="shared" si="16"/>
        <v>116285257.5</v>
      </c>
      <c r="AP60" s="130">
        <f t="shared" si="16"/>
        <v>116285257.5</v>
      </c>
      <c r="AQ60" s="130">
        <f t="shared" si="16"/>
        <v>116285257.5</v>
      </c>
      <c r="AR60" s="130">
        <f t="shared" si="16"/>
        <v>116285257.5</v>
      </c>
      <c r="AS60" s="130">
        <f t="shared" si="16"/>
        <v>116285257.5</v>
      </c>
      <c r="AT60" s="130">
        <f t="shared" si="16"/>
        <v>116285257.5</v>
      </c>
      <c r="AU60" s="130">
        <f t="shared" si="16"/>
        <v>116285257.5</v>
      </c>
      <c r="AV60" s="130">
        <f t="shared" si="16"/>
        <v>116285257.5</v>
      </c>
      <c r="AW60" s="130">
        <f t="shared" si="16"/>
        <v>116285257.5</v>
      </c>
      <c r="AX60" s="130">
        <f t="shared" si="16"/>
        <v>116285257.5</v>
      </c>
      <c r="AY60" s="130">
        <f t="shared" si="16"/>
        <v>116285257.5</v>
      </c>
      <c r="AZ60" s="130">
        <f t="shared" si="16"/>
        <v>116285257.5</v>
      </c>
      <c r="BA60" s="130">
        <f t="shared" si="16"/>
        <v>116285257.5</v>
      </c>
      <c r="BB60" s="130">
        <f t="shared" si="16"/>
        <v>116285257.5</v>
      </c>
      <c r="BC60" s="130">
        <f t="shared" si="16"/>
        <v>116285257.5</v>
      </c>
      <c r="BD60" s="130">
        <f t="shared" si="16"/>
        <v>116285257.5</v>
      </c>
      <c r="BE60" s="130">
        <f t="shared" si="16"/>
        <v>116285257.5</v>
      </c>
      <c r="BF60" s="130">
        <f t="shared" si="16"/>
        <v>116285257.5</v>
      </c>
      <c r="BG60" s="130">
        <f t="shared" si="16"/>
        <v>116285257.5</v>
      </c>
      <c r="BH60" s="130">
        <f t="shared" si="16"/>
        <v>116285257.5</v>
      </c>
      <c r="BI60" s="130">
        <f t="shared" si="16"/>
        <v>116285257.5</v>
      </c>
      <c r="BJ60" s="130">
        <f t="shared" si="16"/>
        <v>116285257.5</v>
      </c>
      <c r="BK60" s="130">
        <f t="shared" si="16"/>
        <v>116285257.5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-27652</v>
      </c>
      <c r="D67" s="121">
        <f t="shared" ref="D67:BK67" si="17">D45+D50+D65</f>
        <v>-5918059</v>
      </c>
      <c r="E67" s="121">
        <f t="shared" si="17"/>
        <v>-5892209</v>
      </c>
      <c r="F67" s="121">
        <f t="shared" si="17"/>
        <v>-5926549</v>
      </c>
      <c r="G67" s="121">
        <f t="shared" si="17"/>
        <v>-13700899</v>
      </c>
      <c r="H67" s="121">
        <f t="shared" si="17"/>
        <v>-9393049</v>
      </c>
      <c r="I67" s="121">
        <f t="shared" si="17"/>
        <v>-7849379</v>
      </c>
      <c r="J67" s="121">
        <f t="shared" si="17"/>
        <v>-5878539</v>
      </c>
      <c r="K67" s="121">
        <f t="shared" si="17"/>
        <v>-5858259</v>
      </c>
      <c r="L67" s="121">
        <f t="shared" si="17"/>
        <v>-5834719</v>
      </c>
      <c r="M67" s="121">
        <f t="shared" si="17"/>
        <v>-5844894</v>
      </c>
      <c r="N67" s="121">
        <f t="shared" si="17"/>
        <v>-5820419</v>
      </c>
      <c r="O67" s="121">
        <f t="shared" si="17"/>
        <v>-5906024</v>
      </c>
      <c r="P67" s="121">
        <f t="shared" si="17"/>
        <v>-8571585.625</v>
      </c>
      <c r="Q67" s="121">
        <f t="shared" si="17"/>
        <v>-8434140.625</v>
      </c>
      <c r="R67" s="121">
        <f t="shared" si="17"/>
        <v>-8230520.625</v>
      </c>
      <c r="S67" s="121">
        <f t="shared" si="17"/>
        <v>-7198360.625</v>
      </c>
      <c r="T67" s="121">
        <f t="shared" si="17"/>
        <v>-7250005.625</v>
      </c>
      <c r="U67" s="121">
        <f t="shared" si="17"/>
        <v>-7162855.625</v>
      </c>
      <c r="V67" s="121">
        <f t="shared" si="17"/>
        <v>-7081665.625</v>
      </c>
      <c r="W67" s="121">
        <f t="shared" si="17"/>
        <v>-7164885.625</v>
      </c>
      <c r="X67" s="121">
        <f t="shared" si="17"/>
        <v>-7072150.625</v>
      </c>
      <c r="Y67" s="121">
        <f t="shared" si="17"/>
        <v>-7198250.625</v>
      </c>
      <c r="Z67" s="121">
        <f t="shared" si="17"/>
        <v>-7118695.625</v>
      </c>
      <c r="AA67" s="121">
        <f t="shared" si="17"/>
        <v>-7055050.625</v>
      </c>
      <c r="AB67" s="121">
        <f t="shared" si="17"/>
        <v>-8625219.4656249993</v>
      </c>
      <c r="AC67" s="121">
        <f t="shared" si="17"/>
        <v>-8541562.9656249993</v>
      </c>
      <c r="AD67" s="121">
        <f t="shared" si="17"/>
        <v>-8224462.4656249993</v>
      </c>
      <c r="AE67" s="121">
        <f t="shared" si="17"/>
        <v>-8127997.2656249991</v>
      </c>
      <c r="AF67" s="121">
        <f t="shared" si="17"/>
        <v>-8217491.4156249994</v>
      </c>
      <c r="AG67" s="121">
        <f t="shared" si="17"/>
        <v>-8099114.5156249991</v>
      </c>
      <c r="AH67" s="121">
        <f t="shared" si="17"/>
        <v>-7862210.0656249998</v>
      </c>
      <c r="AI67" s="121">
        <f t="shared" si="17"/>
        <v>-8088810.4156249994</v>
      </c>
      <c r="AJ67" s="121">
        <f t="shared" si="17"/>
        <v>-7838631.1656250004</v>
      </c>
      <c r="AK67" s="121">
        <f t="shared" si="17"/>
        <v>-8104273.3656249996</v>
      </c>
      <c r="AL67" s="121">
        <f t="shared" si="17"/>
        <v>-7967737.3656249996</v>
      </c>
      <c r="AM67" s="121">
        <f t="shared" si="17"/>
        <v>-7977739.0656249998</v>
      </c>
      <c r="AN67" s="121">
        <f t="shared" si="17"/>
        <v>-10912483.210015625</v>
      </c>
      <c r="AO67" s="121">
        <f t="shared" si="17"/>
        <v>-11078784.515515625</v>
      </c>
      <c r="AP67" s="121">
        <f t="shared" si="17"/>
        <v>-9747758.848015625</v>
      </c>
      <c r="AQ67" s="121">
        <f t="shared" si="17"/>
        <v>-9529109.4145156257</v>
      </c>
      <c r="AR67" s="121">
        <f t="shared" si="17"/>
        <v>-9702482.2140156254</v>
      </c>
      <c r="AS67" s="121">
        <f t="shared" si="17"/>
        <v>-9655328.5800156239</v>
      </c>
      <c r="AT67" s="121">
        <f t="shared" si="17"/>
        <v>-9072327.5475156251</v>
      </c>
      <c r="AU67" s="121">
        <f t="shared" si="17"/>
        <v>-9701880.2140156254</v>
      </c>
      <c r="AV67" s="121">
        <f t="shared" si="17"/>
        <v>-9116240.1815156247</v>
      </c>
      <c r="AW67" s="121">
        <f t="shared" si="17"/>
        <v>-9572886.0485156253</v>
      </c>
      <c r="AX67" s="121">
        <f t="shared" si="17"/>
        <v>-9564215.0485156253</v>
      </c>
      <c r="AY67" s="121">
        <f t="shared" si="17"/>
        <v>-9018239.6125156246</v>
      </c>
      <c r="AZ67" s="121">
        <f t="shared" si="17"/>
        <v>-12946338.192378514</v>
      </c>
      <c r="BA67" s="121">
        <f t="shared" si="17"/>
        <v>-13172226.525113516</v>
      </c>
      <c r="BB67" s="121">
        <f t="shared" si="17"/>
        <v>-13297117.252038516</v>
      </c>
      <c r="BC67" s="121">
        <f t="shared" si="17"/>
        <v>-13172257.802908516</v>
      </c>
      <c r="BD67" s="121">
        <f t="shared" si="17"/>
        <v>-13349392.743808515</v>
      </c>
      <c r="BE67" s="121">
        <f t="shared" si="17"/>
        <v>-13018200.967248516</v>
      </c>
      <c r="BF67" s="121">
        <f t="shared" si="17"/>
        <v>-12683132.396418516</v>
      </c>
      <c r="BG67" s="121">
        <f t="shared" si="17"/>
        <v>-13091605.543808514</v>
      </c>
      <c r="BH67" s="121">
        <f t="shared" si="17"/>
        <v>-12638693.034823516</v>
      </c>
      <c r="BI67" s="121">
        <f t="shared" si="17"/>
        <v>-13124405.451288514</v>
      </c>
      <c r="BJ67" s="121">
        <f t="shared" si="17"/>
        <v>-12845024.451288514</v>
      </c>
      <c r="BK67" s="121">
        <f t="shared" si="17"/>
        <v>-18932643.078713514</v>
      </c>
      <c r="BL67" s="48">
        <f>SUM(C67:BK67)</f>
        <v>-550006839.91202462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-27652</v>
      </c>
      <c r="E69" s="121">
        <f t="shared" si="18"/>
        <v>-5945711</v>
      </c>
      <c r="F69" s="121">
        <f t="shared" si="18"/>
        <v>-11837920</v>
      </c>
      <c r="G69" s="121">
        <f t="shared" si="18"/>
        <v>-17764469</v>
      </c>
      <c r="H69" s="121">
        <f t="shared" si="18"/>
        <v>-31465368</v>
      </c>
      <c r="I69" s="121">
        <f t="shared" si="18"/>
        <v>-40858417</v>
      </c>
      <c r="J69" s="121">
        <f t="shared" si="18"/>
        <v>-48707796</v>
      </c>
      <c r="K69" s="121">
        <f t="shared" si="18"/>
        <v>-54586335</v>
      </c>
      <c r="L69" s="121">
        <f t="shared" si="18"/>
        <v>-60444594</v>
      </c>
      <c r="M69" s="121">
        <f t="shared" si="18"/>
        <v>-66279313</v>
      </c>
      <c r="N69" s="121">
        <f t="shared" si="18"/>
        <v>-72124207</v>
      </c>
      <c r="O69" s="121">
        <f t="shared" si="18"/>
        <v>-77944626</v>
      </c>
      <c r="P69" s="121">
        <f t="shared" si="18"/>
        <v>-83850650</v>
      </c>
      <c r="Q69" s="121">
        <f t="shared" si="18"/>
        <v>-92422235.625</v>
      </c>
      <c r="R69" s="121">
        <f t="shared" si="18"/>
        <v>-100856376.25</v>
      </c>
      <c r="S69" s="121">
        <f t="shared" si="18"/>
        <v>-109086896.875</v>
      </c>
      <c r="T69" s="121">
        <f t="shared" si="18"/>
        <v>-116285257.5</v>
      </c>
      <c r="U69" s="121">
        <f t="shared" si="18"/>
        <v>-123535263.125</v>
      </c>
      <c r="V69" s="121">
        <f t="shared" si="18"/>
        <v>-130698118.75</v>
      </c>
      <c r="W69" s="121">
        <f t="shared" si="18"/>
        <v>-137779784.375</v>
      </c>
      <c r="X69" s="121">
        <f t="shared" si="18"/>
        <v>-144944670</v>
      </c>
      <c r="Y69" s="121">
        <f t="shared" si="18"/>
        <v>-152016820.625</v>
      </c>
      <c r="Z69" s="121">
        <f t="shared" si="18"/>
        <v>-159215071.25</v>
      </c>
      <c r="AA69" s="121">
        <f t="shared" si="18"/>
        <v>-166333766.875</v>
      </c>
      <c r="AB69" s="121">
        <f t="shared" si="18"/>
        <v>-173388817.5</v>
      </c>
      <c r="AC69" s="121">
        <f t="shared" si="18"/>
        <v>-182014036.96562499</v>
      </c>
      <c r="AD69" s="121">
        <f t="shared" si="18"/>
        <v>-190555599.93124998</v>
      </c>
      <c r="AE69" s="121">
        <f t="shared" si="18"/>
        <v>-198780062.39687496</v>
      </c>
      <c r="AF69" s="121">
        <f t="shared" si="18"/>
        <v>-206908059.66249996</v>
      </c>
      <c r="AG69" s="121">
        <f t="shared" si="18"/>
        <v>-215125551.07812497</v>
      </c>
      <c r="AH69" s="121">
        <f t="shared" si="18"/>
        <v>-223224665.59374997</v>
      </c>
      <c r="AI69" s="121">
        <f t="shared" si="18"/>
        <v>-231086875.65937498</v>
      </c>
      <c r="AJ69" s="121">
        <f t="shared" ref="AJ69:BK69" si="19">AI70</f>
        <v>-239175686.07499999</v>
      </c>
      <c r="AK69" s="121">
        <f t="shared" si="19"/>
        <v>-247014317.24062499</v>
      </c>
      <c r="AL69" s="121">
        <f t="shared" si="19"/>
        <v>-255118590.60624999</v>
      </c>
      <c r="AM69" s="121">
        <f t="shared" si="19"/>
        <v>-263086327.97187498</v>
      </c>
      <c r="AN69" s="121">
        <f t="shared" si="19"/>
        <v>-271064067.03749996</v>
      </c>
      <c r="AO69" s="121">
        <f t="shared" si="19"/>
        <v>-281976550.24751556</v>
      </c>
      <c r="AP69" s="121">
        <f t="shared" si="19"/>
        <v>-293055334.76303118</v>
      </c>
      <c r="AQ69" s="121">
        <f t="shared" si="19"/>
        <v>-302803093.61104679</v>
      </c>
      <c r="AR69" s="121">
        <f t="shared" si="19"/>
        <v>-312332203.02556241</v>
      </c>
      <c r="AS69" s="121">
        <f t="shared" si="19"/>
        <v>-322034685.23957801</v>
      </c>
      <c r="AT69" s="121">
        <f t="shared" si="19"/>
        <v>-331690013.81959361</v>
      </c>
      <c r="AU69" s="121">
        <f t="shared" si="19"/>
        <v>-340762341.36710924</v>
      </c>
      <c r="AV69" s="121">
        <f t="shared" si="19"/>
        <v>-350464221.58112484</v>
      </c>
      <c r="AW69" s="121">
        <f t="shared" si="19"/>
        <v>-359580461.76264048</v>
      </c>
      <c r="AX69" s="121">
        <f t="shared" si="19"/>
        <v>-369153347.81115609</v>
      </c>
      <c r="AY69" s="121">
        <f t="shared" si="19"/>
        <v>-378717562.85967171</v>
      </c>
      <c r="AZ69" s="121">
        <f t="shared" si="19"/>
        <v>-387735802.47218734</v>
      </c>
      <c r="BA69" s="121">
        <f t="shared" si="19"/>
        <v>-400682140.66456586</v>
      </c>
      <c r="BB69" s="121">
        <f t="shared" si="19"/>
        <v>-413854367.18967938</v>
      </c>
      <c r="BC69" s="121">
        <f t="shared" si="19"/>
        <v>-427151484.44171792</v>
      </c>
      <c r="BD69" s="121">
        <f t="shared" si="19"/>
        <v>-440323742.24462646</v>
      </c>
      <c r="BE69" s="121">
        <f t="shared" si="19"/>
        <v>-453673134.98843497</v>
      </c>
      <c r="BF69" s="121">
        <f t="shared" si="19"/>
        <v>-466691335.95568347</v>
      </c>
      <c r="BG69" s="121">
        <f t="shared" si="19"/>
        <v>-479374468.35210198</v>
      </c>
      <c r="BH69" s="121">
        <f t="shared" si="19"/>
        <v>-492466073.8959105</v>
      </c>
      <c r="BI69" s="121">
        <f t="shared" si="19"/>
        <v>-505104766.93073404</v>
      </c>
      <c r="BJ69" s="121">
        <f t="shared" si="19"/>
        <v>-518229172.38202256</v>
      </c>
      <c r="BK69" s="121">
        <f t="shared" si="19"/>
        <v>-531074196.83331108</v>
      </c>
    </row>
    <row r="70" spans="2:64" x14ac:dyDescent="0.15">
      <c r="B70" s="136" t="s">
        <v>476</v>
      </c>
      <c r="C70" s="121">
        <f>C67</f>
        <v>-27652</v>
      </c>
      <c r="D70" s="121">
        <f t="shared" ref="D70:AI70" si="20">D69+D67</f>
        <v>-5945711</v>
      </c>
      <c r="E70" s="121">
        <f t="shared" si="20"/>
        <v>-11837920</v>
      </c>
      <c r="F70" s="121">
        <f t="shared" si="20"/>
        <v>-17764469</v>
      </c>
      <c r="G70" s="121">
        <f t="shared" si="20"/>
        <v>-31465368</v>
      </c>
      <c r="H70" s="121">
        <f t="shared" si="20"/>
        <v>-40858417</v>
      </c>
      <c r="I70" s="121">
        <f t="shared" si="20"/>
        <v>-48707796</v>
      </c>
      <c r="J70" s="121">
        <f t="shared" si="20"/>
        <v>-54586335</v>
      </c>
      <c r="K70" s="121">
        <f t="shared" si="20"/>
        <v>-60444594</v>
      </c>
      <c r="L70" s="121">
        <f t="shared" si="20"/>
        <v>-66279313</v>
      </c>
      <c r="M70" s="121">
        <f t="shared" si="20"/>
        <v>-72124207</v>
      </c>
      <c r="N70" s="121">
        <f t="shared" si="20"/>
        <v>-77944626</v>
      </c>
      <c r="O70" s="121">
        <f t="shared" si="20"/>
        <v>-83850650</v>
      </c>
      <c r="P70" s="121">
        <f t="shared" si="20"/>
        <v>-92422235.625</v>
      </c>
      <c r="Q70" s="121">
        <f t="shared" si="20"/>
        <v>-100856376.25</v>
      </c>
      <c r="R70" s="121">
        <f t="shared" si="20"/>
        <v>-109086896.875</v>
      </c>
      <c r="S70" s="121">
        <f t="shared" si="20"/>
        <v>-116285257.5</v>
      </c>
      <c r="T70" s="121">
        <f t="shared" si="20"/>
        <v>-123535263.125</v>
      </c>
      <c r="U70" s="121">
        <f t="shared" si="20"/>
        <v>-130698118.75</v>
      </c>
      <c r="V70" s="121">
        <f t="shared" si="20"/>
        <v>-137779784.375</v>
      </c>
      <c r="W70" s="121">
        <f t="shared" si="20"/>
        <v>-144944670</v>
      </c>
      <c r="X70" s="121">
        <f t="shared" si="20"/>
        <v>-152016820.625</v>
      </c>
      <c r="Y70" s="121">
        <f t="shared" si="20"/>
        <v>-159215071.25</v>
      </c>
      <c r="Z70" s="121">
        <f t="shared" si="20"/>
        <v>-166333766.875</v>
      </c>
      <c r="AA70" s="121">
        <f t="shared" si="20"/>
        <v>-173388817.5</v>
      </c>
      <c r="AB70" s="121">
        <f t="shared" si="20"/>
        <v>-182014036.96562499</v>
      </c>
      <c r="AC70" s="121">
        <f t="shared" si="20"/>
        <v>-190555599.93124998</v>
      </c>
      <c r="AD70" s="121">
        <f t="shared" si="20"/>
        <v>-198780062.39687496</v>
      </c>
      <c r="AE70" s="121">
        <f t="shared" si="20"/>
        <v>-206908059.66249996</v>
      </c>
      <c r="AF70" s="121">
        <f t="shared" si="20"/>
        <v>-215125551.07812497</v>
      </c>
      <c r="AG70" s="121">
        <f t="shared" si="20"/>
        <v>-223224665.59374997</v>
      </c>
      <c r="AH70" s="121">
        <f t="shared" si="20"/>
        <v>-231086875.65937498</v>
      </c>
      <c r="AI70" s="121">
        <f t="shared" si="20"/>
        <v>-239175686.07499999</v>
      </c>
      <c r="AJ70" s="121">
        <f t="shared" ref="AJ70:BK70" si="21">AJ69+AJ67</f>
        <v>-247014317.24062499</v>
      </c>
      <c r="AK70" s="121">
        <f t="shared" si="21"/>
        <v>-255118590.60624999</v>
      </c>
      <c r="AL70" s="121">
        <f t="shared" si="21"/>
        <v>-263086327.97187498</v>
      </c>
      <c r="AM70" s="121">
        <f t="shared" si="21"/>
        <v>-271064067.03749996</v>
      </c>
      <c r="AN70" s="121">
        <f t="shared" si="21"/>
        <v>-281976550.24751556</v>
      </c>
      <c r="AO70" s="121">
        <f t="shared" si="21"/>
        <v>-293055334.76303118</v>
      </c>
      <c r="AP70" s="121">
        <f t="shared" si="21"/>
        <v>-302803093.61104679</v>
      </c>
      <c r="AQ70" s="121">
        <f t="shared" si="21"/>
        <v>-312332203.02556241</v>
      </c>
      <c r="AR70" s="121">
        <f t="shared" si="21"/>
        <v>-322034685.23957801</v>
      </c>
      <c r="AS70" s="121">
        <f t="shared" si="21"/>
        <v>-331690013.81959361</v>
      </c>
      <c r="AT70" s="121">
        <f t="shared" si="21"/>
        <v>-340762341.36710924</v>
      </c>
      <c r="AU70" s="121">
        <f t="shared" si="21"/>
        <v>-350464221.58112484</v>
      </c>
      <c r="AV70" s="121">
        <f t="shared" si="21"/>
        <v>-359580461.76264048</v>
      </c>
      <c r="AW70" s="121">
        <f t="shared" si="21"/>
        <v>-369153347.81115609</v>
      </c>
      <c r="AX70" s="121">
        <f t="shared" si="21"/>
        <v>-378717562.85967171</v>
      </c>
      <c r="AY70" s="121">
        <f t="shared" si="21"/>
        <v>-387735802.47218734</v>
      </c>
      <c r="AZ70" s="121">
        <f t="shared" si="21"/>
        <v>-400682140.66456586</v>
      </c>
      <c r="BA70" s="121">
        <f t="shared" si="21"/>
        <v>-413854367.18967938</v>
      </c>
      <c r="BB70" s="121">
        <f t="shared" si="21"/>
        <v>-427151484.44171792</v>
      </c>
      <c r="BC70" s="121">
        <f t="shared" si="21"/>
        <v>-440323742.24462646</v>
      </c>
      <c r="BD70" s="121">
        <f t="shared" si="21"/>
        <v>-453673134.98843497</v>
      </c>
      <c r="BE70" s="121">
        <f t="shared" si="21"/>
        <v>-466691335.95568347</v>
      </c>
      <c r="BF70" s="121">
        <f t="shared" si="21"/>
        <v>-479374468.35210198</v>
      </c>
      <c r="BG70" s="121">
        <f t="shared" si="21"/>
        <v>-492466073.8959105</v>
      </c>
      <c r="BH70" s="121">
        <f t="shared" si="21"/>
        <v>-505104766.93073404</v>
      </c>
      <c r="BI70" s="121">
        <f t="shared" si="21"/>
        <v>-518229172.38202256</v>
      </c>
      <c r="BJ70" s="121">
        <f t="shared" si="21"/>
        <v>-531074196.83331108</v>
      </c>
      <c r="BK70" s="121">
        <f t="shared" si="21"/>
        <v>-550006839.91202462</v>
      </c>
      <c r="BL70" s="130">
        <f>+BK58-BK70</f>
        <v>116285257.49999982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40830765</v>
      </c>
      <c r="E7" s="121">
        <f>P50</f>
        <v>32434607.5</v>
      </c>
      <c r="F7" s="121">
        <f>AB50</f>
        <v>-57103560</v>
      </c>
      <c r="G7" s="121">
        <f>AN50</f>
        <v>-154778809.53750002</v>
      </c>
      <c r="H7" s="121">
        <f>AZ50</f>
        <v>-271450544.97218752</v>
      </c>
      <c r="I7" s="121">
        <f>BL50</f>
        <v>-433721582.4120248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40830765</v>
      </c>
      <c r="E10" s="121">
        <f>P53</f>
        <v>33090227.5</v>
      </c>
      <c r="F10" s="121">
        <f>AB53</f>
        <v>-55986675</v>
      </c>
      <c r="G10" s="121">
        <f>SUM(G7:G9)</f>
        <v>-152213315.73750001</v>
      </c>
      <c r="H10" s="121">
        <f>SUM(H7:H9)</f>
        <v>-268415138.04168755</v>
      </c>
      <c r="I10" s="121">
        <f>SUM(I7:I9)</f>
        <v>-409910909.84168482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4279500</v>
      </c>
      <c r="F13" s="121">
        <f>AB56</f>
        <v>4286500</v>
      </c>
      <c r="G13" s="121">
        <f>AN56</f>
        <v>4286500</v>
      </c>
      <c r="H13" s="121">
        <f>AZ56</f>
        <v>4286500</v>
      </c>
      <c r="I13" s="121">
        <f>BL56</f>
        <v>4286500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-645708.33333333337</v>
      </c>
      <c r="F14" s="121">
        <f>AB57</f>
        <v>-1503912.5000000005</v>
      </c>
      <c r="G14" s="121">
        <f>AN57</f>
        <v>-2362862.5000000005</v>
      </c>
      <c r="H14" s="121">
        <f>AZ57</f>
        <v>-3221812.4999999986</v>
      </c>
      <c r="I14" s="121">
        <f>BL57</f>
        <v>-4080762.4999999967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3633791.6666666665</v>
      </c>
      <c r="F15" s="121">
        <f>AB58</f>
        <v>2782587.4999999995</v>
      </c>
      <c r="G15" s="121">
        <f>AN58</f>
        <v>1923637.4999999995</v>
      </c>
      <c r="H15" s="121">
        <f>AZ58</f>
        <v>1064687.5000000014</v>
      </c>
      <c r="I15" s="121">
        <f>BL58</f>
        <v>205737.50000000326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40830765</v>
      </c>
      <c r="E17" s="121">
        <f>E15+E10</f>
        <v>36724019.166666664</v>
      </c>
      <c r="F17" s="121">
        <f>F15+F10</f>
        <v>-53204087.5</v>
      </c>
      <c r="G17" s="121">
        <f>G15+G10</f>
        <v>-150289678.23750001</v>
      </c>
      <c r="H17" s="121">
        <f>H15+H10</f>
        <v>-267350450.54168755</v>
      </c>
      <c r="I17" s="121">
        <f>I15+I10</f>
        <v>-409705172.34168482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40858417</v>
      </c>
      <c r="E34" s="121">
        <f>P77</f>
        <v>116285257.5</v>
      </c>
      <c r="F34" s="121">
        <f>AB77</f>
        <v>116285257.5</v>
      </c>
      <c r="G34" s="121">
        <f>AN77</f>
        <v>116285257.5</v>
      </c>
      <c r="H34" s="121">
        <f>AZ77</f>
        <v>116285257.5</v>
      </c>
      <c r="I34" s="121">
        <f>BL77</f>
        <v>116285257.5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-74082107.666666672</v>
      </c>
      <c r="F35" s="121">
        <f>AB78</f>
        <v>-162808370.20833331</v>
      </c>
      <c r="G35" s="121">
        <f>AN78</f>
        <v>-259889032.90520832</v>
      </c>
      <c r="H35" s="121">
        <f>AZ78</f>
        <v>-373873235.79550529</v>
      </c>
      <c r="I35" s="121">
        <f>BL78</f>
        <v>-528437140.72247964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-27652</v>
      </c>
      <c r="E36" s="121">
        <f>P79</f>
        <v>-5923130.666666667</v>
      </c>
      <c r="F36" s="121">
        <f>AB79</f>
        <v>-7310134.791666667</v>
      </c>
      <c r="G36" s="121">
        <f>AN79</f>
        <v>-8239756.8322916664</v>
      </c>
      <c r="H36" s="121">
        <f>AZ79</f>
        <v>-9786440.2461822908</v>
      </c>
      <c r="I36" s="121">
        <f>BL79</f>
        <v>-13352909.119205181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40830765</v>
      </c>
      <c r="E37" s="121">
        <f>P80</f>
        <v>36280019.166666664</v>
      </c>
      <c r="F37" s="121">
        <f>AB80</f>
        <v>-53833247.499999978</v>
      </c>
      <c r="G37" s="121">
        <f>AN80</f>
        <v>-151843532.23749998</v>
      </c>
      <c r="H37" s="121">
        <f>AZ80</f>
        <v>-267374418.54168758</v>
      </c>
      <c r="I37" s="121">
        <f>BL80</f>
        <v>-425504792.34168482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40830765</v>
      </c>
      <c r="E39" s="121">
        <f>E37+E31</f>
        <v>36724019.166666664</v>
      </c>
      <c r="F39" s="121">
        <f>F37+F31</f>
        <v>-53204087.499999978</v>
      </c>
      <c r="G39" s="121">
        <f>G37+G31</f>
        <v>-150289678.23749998</v>
      </c>
      <c r="H39" s="121">
        <f>H37+H31</f>
        <v>-267350450.54168758</v>
      </c>
      <c r="I39" s="121">
        <f>I37+I31</f>
        <v>-409705172.34168482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40830765</v>
      </c>
      <c r="E50" s="121">
        <f>IF($D42="Y",'FIN-CASHFLOW_CWS'!D58,'FIN-CASHFLOW_CWS'!D70)</f>
        <v>34912706</v>
      </c>
      <c r="F50" s="121">
        <f>IF($D42="Y",'FIN-CASHFLOW_CWS'!E58,'FIN-CASHFLOW_CWS'!E70)</f>
        <v>29020497</v>
      </c>
      <c r="G50" s="121">
        <f>IF($D42="Y",'FIN-CASHFLOW_CWS'!F58,'FIN-CASHFLOW_CWS'!F70)</f>
        <v>23093948</v>
      </c>
      <c r="H50" s="121">
        <f>IF($D42="Y",'FIN-CASHFLOW_CWS'!G58,'FIN-CASHFLOW_CWS'!G70)</f>
        <v>9393049</v>
      </c>
      <c r="I50" s="121">
        <f>IF($D42="Y",'FIN-CASHFLOW_CWS'!H58,'FIN-CASHFLOW_CWS'!H70)</f>
        <v>37086209</v>
      </c>
      <c r="J50" s="121">
        <f>IF($D42="Y",'FIN-CASHFLOW_CWS'!I58,'FIN-CASHFLOW_CWS'!I70)</f>
        <v>29236830</v>
      </c>
      <c r="K50" s="121">
        <f>IF($D42="Y",'FIN-CASHFLOW_CWS'!J58,'FIN-CASHFLOW_CWS'!J70)</f>
        <v>23358291</v>
      </c>
      <c r="L50" s="121">
        <f>IF($D42="Y",'FIN-CASHFLOW_CWS'!K58,'FIN-CASHFLOW_CWS'!K70)</f>
        <v>17500032</v>
      </c>
      <c r="M50" s="121">
        <f>IF($D42="Y",'FIN-CASHFLOW_CWS'!L58,'FIN-CASHFLOW_CWS'!L70)</f>
        <v>11665313</v>
      </c>
      <c r="N50" s="121">
        <f>IF($D42="Y",'FIN-CASHFLOW_CWS'!M58,'FIN-CASHFLOW_CWS'!M70)</f>
        <v>5820419</v>
      </c>
      <c r="O50" s="121">
        <f>IF($D42="Y",'FIN-CASHFLOW_CWS'!N58,'FIN-CASHFLOW_CWS'!N70)</f>
        <v>38340631.5</v>
      </c>
      <c r="P50" s="121">
        <f>IF($D42="Y",'FIN-CASHFLOW_CWS'!O58,'FIN-CASHFLOW_CWS'!O70)</f>
        <v>32434607.5</v>
      </c>
      <c r="Q50" s="121">
        <f>IF($D42="Y",'FIN-CASHFLOW_CWS'!P58,'FIN-CASHFLOW_CWS'!P70)</f>
        <v>23863021.875</v>
      </c>
      <c r="R50" s="121">
        <f>IF($D42="Y",'FIN-CASHFLOW_CWS'!Q58,'FIN-CASHFLOW_CWS'!Q70)</f>
        <v>15428881.25</v>
      </c>
      <c r="S50" s="121">
        <f>IF($D42="Y",'FIN-CASHFLOW_CWS'!R58,'FIN-CASHFLOW_CWS'!R70)</f>
        <v>7198360.625</v>
      </c>
      <c r="T50" s="121">
        <f>IF($D42="Y",'FIN-CASHFLOW_CWS'!S58,'FIN-CASHFLOW_CWS'!S70)</f>
        <v>0</v>
      </c>
      <c r="U50" s="121">
        <f>IF($D42="Y",'FIN-CASHFLOW_CWS'!T58,'FIN-CASHFLOW_CWS'!T70)</f>
        <v>-7250005.625</v>
      </c>
      <c r="V50" s="121">
        <f>IF($D42="Y",'FIN-CASHFLOW_CWS'!U58,'FIN-CASHFLOW_CWS'!U70)</f>
        <v>-14412861.25</v>
      </c>
      <c r="W50" s="121">
        <f>IF($D42="Y",'FIN-CASHFLOW_CWS'!V58,'FIN-CASHFLOW_CWS'!V70)</f>
        <v>-21494526.875</v>
      </c>
      <c r="X50" s="121">
        <f>IF($D42="Y",'FIN-CASHFLOW_CWS'!W58,'FIN-CASHFLOW_CWS'!W70)</f>
        <v>-28659412.5</v>
      </c>
      <c r="Y50" s="121">
        <f>IF($D42="Y",'FIN-CASHFLOW_CWS'!X58,'FIN-CASHFLOW_CWS'!X70)</f>
        <v>-35731563.125</v>
      </c>
      <c r="Z50" s="121">
        <f>IF($D42="Y",'FIN-CASHFLOW_CWS'!Y58,'FIN-CASHFLOW_CWS'!Y70)</f>
        <v>-42929813.75</v>
      </c>
      <c r="AA50" s="121">
        <f>IF($D42="Y",'FIN-CASHFLOW_CWS'!Z58,'FIN-CASHFLOW_CWS'!Z70)</f>
        <v>-50048509.375</v>
      </c>
      <c r="AB50" s="121">
        <f>IF($D42="Y",'FIN-CASHFLOW_CWS'!AA58,'FIN-CASHFLOW_CWS'!AA70)</f>
        <v>-57103560</v>
      </c>
      <c r="AC50" s="121">
        <f>IF($D42="Y",'FIN-CASHFLOW_CWS'!AB58,'FIN-CASHFLOW_CWS'!AB70)</f>
        <v>-65728779.465625003</v>
      </c>
      <c r="AD50" s="121">
        <f>IF($D42="Y",'FIN-CASHFLOW_CWS'!AC58,'FIN-CASHFLOW_CWS'!AC70)</f>
        <v>-74270342.431250006</v>
      </c>
      <c r="AE50" s="121">
        <f>IF($D42="Y",'FIN-CASHFLOW_CWS'!AD58,'FIN-CASHFLOW_CWS'!AD70)</f>
        <v>-82494804.896875009</v>
      </c>
      <c r="AF50" s="121">
        <f>IF($D42="Y",'FIN-CASHFLOW_CWS'!AE58,'FIN-CASHFLOW_CWS'!AE70)</f>
        <v>-90622802.162500009</v>
      </c>
      <c r="AG50" s="121">
        <f>IF($D42="Y",'FIN-CASHFLOW_CWS'!AF58,'FIN-CASHFLOW_CWS'!AF70)</f>
        <v>-98840293.578125015</v>
      </c>
      <c r="AH50" s="121">
        <f>IF($D42="Y",'FIN-CASHFLOW_CWS'!AG58,'FIN-CASHFLOW_CWS'!AG70)</f>
        <v>-106939408.09375001</v>
      </c>
      <c r="AI50" s="121">
        <f>IF($D42="Y",'FIN-CASHFLOW_CWS'!AH58,'FIN-CASHFLOW_CWS'!AH70)</f>
        <v>-114801618.15937501</v>
      </c>
      <c r="AJ50" s="121">
        <f>IF($D42="Y",'FIN-CASHFLOW_CWS'!AI58,'FIN-CASHFLOW_CWS'!AI70)</f>
        <v>-122890428.57500002</v>
      </c>
      <c r="AK50" s="121">
        <f>IF($D42="Y",'FIN-CASHFLOW_CWS'!AJ58,'FIN-CASHFLOW_CWS'!AJ70)</f>
        <v>-130729059.74062502</v>
      </c>
      <c r="AL50" s="121">
        <f>IF($D42="Y",'FIN-CASHFLOW_CWS'!AK58,'FIN-CASHFLOW_CWS'!AK70)</f>
        <v>-138833333.10625002</v>
      </c>
      <c r="AM50" s="121">
        <f>IF($D42="Y",'FIN-CASHFLOW_CWS'!AL58,'FIN-CASHFLOW_CWS'!AL70)</f>
        <v>-146801070.47187501</v>
      </c>
      <c r="AN50" s="121">
        <f>IF($D42="Y",'FIN-CASHFLOW_CWS'!AM58,'FIN-CASHFLOW_CWS'!AM70)</f>
        <v>-154778809.53750002</v>
      </c>
      <c r="AO50" s="121">
        <f>IF($D42="Y",'FIN-CASHFLOW_CWS'!AN58,'FIN-CASHFLOW_CWS'!AN70)</f>
        <v>-165691292.74751565</v>
      </c>
      <c r="AP50" s="121">
        <f>IF($D42="Y",'FIN-CASHFLOW_CWS'!AO58,'FIN-CASHFLOW_CWS'!AO70)</f>
        <v>-176770077.26303127</v>
      </c>
      <c r="AQ50" s="121">
        <f>IF($D42="Y",'FIN-CASHFLOW_CWS'!AP58,'FIN-CASHFLOW_CWS'!AP70)</f>
        <v>-186517836.11104691</v>
      </c>
      <c r="AR50" s="121">
        <f>IF($D42="Y",'FIN-CASHFLOW_CWS'!AQ58,'FIN-CASHFLOW_CWS'!AQ70)</f>
        <v>-196046945.52556252</v>
      </c>
      <c r="AS50" s="121">
        <f>IF($D42="Y",'FIN-CASHFLOW_CWS'!AR58,'FIN-CASHFLOW_CWS'!AR70)</f>
        <v>-205749427.73957816</v>
      </c>
      <c r="AT50" s="121">
        <f>IF($D42="Y",'FIN-CASHFLOW_CWS'!AS58,'FIN-CASHFLOW_CWS'!AS70)</f>
        <v>-215404756.31959379</v>
      </c>
      <c r="AU50" s="121">
        <f>IF($D42="Y",'FIN-CASHFLOW_CWS'!AT58,'FIN-CASHFLOW_CWS'!AT70)</f>
        <v>-224477083.86710942</v>
      </c>
      <c r="AV50" s="121">
        <f>IF($D42="Y",'FIN-CASHFLOW_CWS'!AU58,'FIN-CASHFLOW_CWS'!AU70)</f>
        <v>-234178964.08112505</v>
      </c>
      <c r="AW50" s="121">
        <f>IF($D42="Y",'FIN-CASHFLOW_CWS'!AV58,'FIN-CASHFLOW_CWS'!AV70)</f>
        <v>-243295204.26264068</v>
      </c>
      <c r="AX50" s="121">
        <f>IF($D42="Y",'FIN-CASHFLOW_CWS'!AW58,'FIN-CASHFLOW_CWS'!AW70)</f>
        <v>-252868090.3111563</v>
      </c>
      <c r="AY50" s="121">
        <f>IF($D42="Y",'FIN-CASHFLOW_CWS'!AX58,'FIN-CASHFLOW_CWS'!AX70)</f>
        <v>-262432305.35967192</v>
      </c>
      <c r="AZ50" s="121">
        <f>IF($D42="Y",'FIN-CASHFLOW_CWS'!AY58,'FIN-CASHFLOW_CWS'!AY70)</f>
        <v>-271450544.97218752</v>
      </c>
      <c r="BA50" s="121">
        <f>IF($D42="Y",'FIN-CASHFLOW_CWS'!AZ58,'FIN-CASHFLOW_CWS'!AZ70)</f>
        <v>-284396883.16456604</v>
      </c>
      <c r="BB50" s="121">
        <f>IF($D42="Y",'FIN-CASHFLOW_CWS'!BA58,'FIN-CASHFLOW_CWS'!BA70)</f>
        <v>-297569109.68967956</v>
      </c>
      <c r="BC50" s="121">
        <f>IF($D42="Y",'FIN-CASHFLOW_CWS'!BB58,'FIN-CASHFLOW_CWS'!BB70)</f>
        <v>-310866226.9417181</v>
      </c>
      <c r="BD50" s="121">
        <f>IF($D42="Y",'FIN-CASHFLOW_CWS'!BC58,'FIN-CASHFLOW_CWS'!BC70)</f>
        <v>-324038484.74462664</v>
      </c>
      <c r="BE50" s="121">
        <f>IF($D42="Y",'FIN-CASHFLOW_CWS'!BD58,'FIN-CASHFLOW_CWS'!BD70)</f>
        <v>-337387877.48843515</v>
      </c>
      <c r="BF50" s="121">
        <f>IF($D42="Y",'FIN-CASHFLOW_CWS'!BE58,'FIN-CASHFLOW_CWS'!BE70)</f>
        <v>-350406078.45568365</v>
      </c>
      <c r="BG50" s="121">
        <f>IF($D42="Y",'FIN-CASHFLOW_CWS'!BF58,'FIN-CASHFLOW_CWS'!BF70)</f>
        <v>-363089210.85210216</v>
      </c>
      <c r="BH50" s="121">
        <f>IF($D42="Y",'FIN-CASHFLOW_CWS'!BG58,'FIN-CASHFLOW_CWS'!BG70)</f>
        <v>-376180816.39591068</v>
      </c>
      <c r="BI50" s="121">
        <f>IF($D42="Y",'FIN-CASHFLOW_CWS'!BH58,'FIN-CASHFLOW_CWS'!BH70)</f>
        <v>-388819509.43073422</v>
      </c>
      <c r="BJ50" s="121">
        <f>IF($D42="Y",'FIN-CASHFLOW_CWS'!BI58,'FIN-CASHFLOW_CWS'!BI70)</f>
        <v>-401943914.88202274</v>
      </c>
      <c r="BK50" s="121">
        <f>IF($D42="Y",'FIN-CASHFLOW_CWS'!BJ58,'FIN-CASHFLOW_CWS'!BJ70)</f>
        <v>-414788939.33331126</v>
      </c>
      <c r="BL50" s="121">
        <f>IF($D42="Y",'FIN-CASHFLOW_CWS'!BK58,'FIN-CASHFLOW_CWS'!BK70)</f>
        <v>-433721582.4120248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458</v>
      </c>
      <c r="C53" s="135"/>
      <c r="D53" s="121">
        <f>SUM(D50:D52)</f>
        <v>40830765</v>
      </c>
      <c r="E53" s="121">
        <f>SUM(E50:E52)</f>
        <v>34972706</v>
      </c>
      <c r="F53" s="121">
        <f t="shared" ref="F53:BL53" si="3">SUM(F50:F52)</f>
        <v>29152497</v>
      </c>
      <c r="G53" s="121">
        <f t="shared" si="3"/>
        <v>23309948</v>
      </c>
      <c r="H53" s="121">
        <f t="shared" si="3"/>
        <v>9761239</v>
      </c>
      <c r="I53" s="121">
        <f t="shared" si="3"/>
        <v>37470779</v>
      </c>
      <c r="J53" s="121">
        <f t="shared" si="3"/>
        <v>29601780</v>
      </c>
      <c r="K53" s="121">
        <f t="shared" si="3"/>
        <v>23678481</v>
      </c>
      <c r="L53" s="121">
        <f t="shared" si="3"/>
        <v>17812602</v>
      </c>
      <c r="M53" s="121">
        <f t="shared" si="3"/>
        <v>11918623</v>
      </c>
      <c r="N53" s="121">
        <f t="shared" si="3"/>
        <v>6157729</v>
      </c>
      <c r="O53" s="121">
        <f t="shared" si="3"/>
        <v>38833941.5</v>
      </c>
      <c r="P53" s="121">
        <f t="shared" si="3"/>
        <v>33090227.5</v>
      </c>
      <c r="Q53" s="121">
        <f t="shared" si="3"/>
        <v>24902866.875</v>
      </c>
      <c r="R53" s="121">
        <f t="shared" si="3"/>
        <v>16754951.25</v>
      </c>
      <c r="S53" s="121">
        <f t="shared" si="3"/>
        <v>8636245.625</v>
      </c>
      <c r="T53" s="121">
        <f t="shared" si="3"/>
        <v>1437885</v>
      </c>
      <c r="U53" s="121">
        <f t="shared" si="3"/>
        <v>-5748990.625</v>
      </c>
      <c r="V53" s="121">
        <f t="shared" si="3"/>
        <v>-12935921.25</v>
      </c>
      <c r="W53" s="121">
        <f t="shared" si="3"/>
        <v>-20185041.875</v>
      </c>
      <c r="X53" s="121">
        <f t="shared" si="3"/>
        <v>-27350997.5</v>
      </c>
      <c r="Y53" s="121">
        <f t="shared" si="3"/>
        <v>-34623773.125</v>
      </c>
      <c r="Z53" s="121">
        <f t="shared" si="3"/>
        <v>-41860543.75</v>
      </c>
      <c r="AA53" s="121">
        <f t="shared" si="3"/>
        <v>-48902199.375</v>
      </c>
      <c r="AB53" s="121">
        <f t="shared" si="3"/>
        <v>-55986675</v>
      </c>
      <c r="AC53" s="121">
        <f t="shared" si="3"/>
        <v>-64072143.665625006</v>
      </c>
      <c r="AD53" s="121">
        <f t="shared" si="3"/>
        <v>-72086111.03125</v>
      </c>
      <c r="AE53" s="121">
        <f t="shared" si="3"/>
        <v>-80076072.296875015</v>
      </c>
      <c r="AF53" s="121">
        <f t="shared" si="3"/>
        <v>-88204069.562500015</v>
      </c>
      <c r="AG53" s="121">
        <f t="shared" si="3"/>
        <v>-96307070.978125021</v>
      </c>
      <c r="AH53" s="121">
        <f t="shared" si="3"/>
        <v>-104391569.29375002</v>
      </c>
      <c r="AI53" s="121">
        <f t="shared" si="3"/>
        <v>-112558793.55937502</v>
      </c>
      <c r="AJ53" s="121">
        <f t="shared" si="3"/>
        <v>-120621067.97500002</v>
      </c>
      <c r="AK53" s="121">
        <f t="shared" si="3"/>
        <v>-128852667.34062502</v>
      </c>
      <c r="AL53" s="121">
        <f t="shared" si="3"/>
        <v>-136839668.70625001</v>
      </c>
      <c r="AM53" s="121">
        <f t="shared" si="3"/>
        <v>-144411613.07187501</v>
      </c>
      <c r="AN53" s="121">
        <f t="shared" si="3"/>
        <v>-152213315.73750001</v>
      </c>
      <c r="AO53" s="121">
        <f t="shared" si="3"/>
        <v>-162652247.81701565</v>
      </c>
      <c r="AP53" s="121">
        <f t="shared" si="3"/>
        <v>-173031414.86553127</v>
      </c>
      <c r="AQ53" s="121">
        <f t="shared" si="3"/>
        <v>-182550576.28004691</v>
      </c>
      <c r="AR53" s="121">
        <f t="shared" si="3"/>
        <v>-192079694.69456252</v>
      </c>
      <c r="AS53" s="121">
        <f t="shared" si="3"/>
        <v>-201556156.47507817</v>
      </c>
      <c r="AT53" s="121">
        <f t="shared" si="3"/>
        <v>-210989316.62159377</v>
      </c>
      <c r="AU53" s="121">
        <f t="shared" si="3"/>
        <v>-220514969.03610942</v>
      </c>
      <c r="AV53" s="121">
        <f t="shared" si="3"/>
        <v>-229993396.81662506</v>
      </c>
      <c r="AW53" s="121">
        <f t="shared" si="3"/>
        <v>-239565743.86514068</v>
      </c>
      <c r="AX53" s="121">
        <f t="shared" si="3"/>
        <v>-249142267.91365629</v>
      </c>
      <c r="AY53" s="121">
        <f t="shared" si="3"/>
        <v>-258705840.96217191</v>
      </c>
      <c r="AZ53" s="121">
        <f t="shared" si="3"/>
        <v>-268415138.04168755</v>
      </c>
      <c r="BA53" s="121">
        <f t="shared" si="3"/>
        <v>-280905895.79422605</v>
      </c>
      <c r="BB53" s="121">
        <f t="shared" si="3"/>
        <v>-293134811.44551456</v>
      </c>
      <c r="BC53" s="121">
        <f t="shared" si="3"/>
        <v>-306026197.2484231</v>
      </c>
      <c r="BD53" s="121">
        <f t="shared" si="3"/>
        <v>-319198464.05133164</v>
      </c>
      <c r="BE53" s="121">
        <f t="shared" si="3"/>
        <v>-332293867.42780513</v>
      </c>
      <c r="BF53" s="121">
        <f t="shared" si="3"/>
        <v>-345342710.55589867</v>
      </c>
      <c r="BG53" s="121">
        <f t="shared" si="3"/>
        <v>-358592660.15880716</v>
      </c>
      <c r="BH53" s="121">
        <f t="shared" si="3"/>
        <v>-371608880.73528069</v>
      </c>
      <c r="BI53" s="121">
        <f t="shared" si="3"/>
        <v>-385003457.18656921</v>
      </c>
      <c r="BJ53" s="121">
        <f t="shared" si="3"/>
        <v>-391986619.03785771</v>
      </c>
      <c r="BK53" s="121">
        <f t="shared" si="3"/>
        <v>-398690399.88914627</v>
      </c>
      <c r="BL53" s="121">
        <f t="shared" si="3"/>
        <v>-409910909.84168482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34000</v>
      </c>
      <c r="F56" s="121">
        <f>'CAPEX-FA_CWS '!E19</f>
        <v>69500</v>
      </c>
      <c r="G56" s="121">
        <f>'CAPEX-FA_CWS '!F19</f>
        <v>79500</v>
      </c>
      <c r="H56" s="121">
        <f>'CAPEX-FA_CWS '!G19</f>
        <v>4285000</v>
      </c>
      <c r="I56" s="121">
        <f>'CAPEX-FA_CWS '!H19</f>
        <v>4285000</v>
      </c>
      <c r="J56" s="121">
        <f>'CAPEX-FA_CWS '!I19</f>
        <v>4282250</v>
      </c>
      <c r="K56" s="121">
        <f>'CAPEX-FA_CWS '!J19</f>
        <v>4279500</v>
      </c>
      <c r="L56" s="121">
        <f>'CAPEX-FA_CWS '!K19</f>
        <v>4279500</v>
      </c>
      <c r="M56" s="121">
        <f>'CAPEX-FA_CWS '!L19</f>
        <v>4279500</v>
      </c>
      <c r="N56" s="121">
        <f>'CAPEX-FA_CWS '!M19</f>
        <v>4279500</v>
      </c>
      <c r="O56" s="121">
        <f>'CAPEX-FA_CWS '!N19</f>
        <v>4279500</v>
      </c>
      <c r="P56" s="121">
        <f>'CAPEX-FA_CWS '!O19</f>
        <v>4279500</v>
      </c>
      <c r="Q56" s="121">
        <f>'CAPEX-FA_CWS '!P19</f>
        <v>4282250</v>
      </c>
      <c r="R56" s="121">
        <f>'CAPEX-FA_CWS '!Q19</f>
        <v>4282250</v>
      </c>
      <c r="S56" s="121">
        <f>'CAPEX-FA_CWS '!R19</f>
        <v>4282250</v>
      </c>
      <c r="T56" s="121">
        <f>'CAPEX-FA_CWS '!S19</f>
        <v>4279500</v>
      </c>
      <c r="U56" s="121">
        <f>'CAPEX-FA_CWS '!T19</f>
        <v>4279500</v>
      </c>
      <c r="V56" s="121">
        <f>'CAPEX-FA_CWS '!U19</f>
        <v>4279500</v>
      </c>
      <c r="W56" s="121">
        <f>'CAPEX-FA_CWS '!V19</f>
        <v>4286500</v>
      </c>
      <c r="X56" s="121">
        <f>'CAPEX-FA_CWS '!W19</f>
        <v>4286500</v>
      </c>
      <c r="Y56" s="121">
        <f>'CAPEX-FA_CWS '!X19</f>
        <v>4286500</v>
      </c>
      <c r="Z56" s="121">
        <f>'CAPEX-FA_CWS '!Y19</f>
        <v>4286500</v>
      </c>
      <c r="AA56" s="121">
        <f>'CAPEX-FA_CWS '!Z19</f>
        <v>4286500</v>
      </c>
      <c r="AB56" s="121">
        <f>'CAPEX-FA_CWS '!AA19</f>
        <v>4286500</v>
      </c>
      <c r="AC56" s="121">
        <f>'CAPEX-FA_CWS '!AB19</f>
        <v>4286500</v>
      </c>
      <c r="AD56" s="121">
        <f>'CAPEX-FA_CWS '!AC19</f>
        <v>4286500</v>
      </c>
      <c r="AE56" s="121">
        <f>'CAPEX-FA_CWS '!AD19</f>
        <v>4286500</v>
      </c>
      <c r="AF56" s="121">
        <f>'CAPEX-FA_CWS '!AE19</f>
        <v>4286500</v>
      </c>
      <c r="AG56" s="121">
        <f>'CAPEX-FA_CWS '!AF19</f>
        <v>4286500</v>
      </c>
      <c r="AH56" s="121">
        <f>'CAPEX-FA_CWS '!AG19</f>
        <v>4286500</v>
      </c>
      <c r="AI56" s="121">
        <f>'CAPEX-FA_CWS '!AH19</f>
        <v>4286500</v>
      </c>
      <c r="AJ56" s="121">
        <f>'CAPEX-FA_CWS '!AI19</f>
        <v>4286500</v>
      </c>
      <c r="AK56" s="121">
        <f>'CAPEX-FA_CWS '!AJ19</f>
        <v>4286500</v>
      </c>
      <c r="AL56" s="121">
        <f>'CAPEX-FA_CWS '!AK19</f>
        <v>4286500</v>
      </c>
      <c r="AM56" s="121">
        <f>'CAPEX-FA_CWS '!AL19</f>
        <v>4286500</v>
      </c>
      <c r="AN56" s="121">
        <f>'CAPEX-FA_CWS '!AM19</f>
        <v>4286500</v>
      </c>
      <c r="AO56" s="121">
        <f>'CAPEX-FA_CWS '!AN19</f>
        <v>4286500</v>
      </c>
      <c r="AP56" s="121">
        <f>'CAPEX-FA_CWS '!AO19</f>
        <v>4286500</v>
      </c>
      <c r="AQ56" s="121">
        <f>'CAPEX-FA_CWS '!AP19</f>
        <v>4286500</v>
      </c>
      <c r="AR56" s="121">
        <f>'CAPEX-FA_CWS '!AQ19</f>
        <v>4286500</v>
      </c>
      <c r="AS56" s="121">
        <f>'CAPEX-FA_CWS '!AR19</f>
        <v>4286500</v>
      </c>
      <c r="AT56" s="121">
        <f>'CAPEX-FA_CWS '!AS19</f>
        <v>4286500</v>
      </c>
      <c r="AU56" s="121">
        <f>'CAPEX-FA_CWS '!AT19</f>
        <v>4286500</v>
      </c>
      <c r="AV56" s="121">
        <f>'CAPEX-FA_CWS '!AU19</f>
        <v>4286500</v>
      </c>
      <c r="AW56" s="121">
        <f>'CAPEX-FA_CWS '!AV19</f>
        <v>4286500</v>
      </c>
      <c r="AX56" s="121">
        <f>'CAPEX-FA_CWS '!AW19</f>
        <v>4286500</v>
      </c>
      <c r="AY56" s="121">
        <f>'CAPEX-FA_CWS '!AX19</f>
        <v>4286500</v>
      </c>
      <c r="AZ56" s="121">
        <f>'CAPEX-FA_CWS '!AY19</f>
        <v>4286500</v>
      </c>
      <c r="BA56" s="121">
        <f>'CAPEX-FA_CWS '!AZ19</f>
        <v>4286500</v>
      </c>
      <c r="BB56" s="121">
        <f>'CAPEX-FA_CWS '!BA19</f>
        <v>4286500</v>
      </c>
      <c r="BC56" s="121">
        <f>'CAPEX-FA_CWS '!BB19</f>
        <v>4286500</v>
      </c>
      <c r="BD56" s="121">
        <f>'CAPEX-FA_CWS '!BC19</f>
        <v>4286500</v>
      </c>
      <c r="BE56" s="121">
        <f>'CAPEX-FA_CWS '!BD19</f>
        <v>4286500</v>
      </c>
      <c r="BF56" s="121">
        <f>'CAPEX-FA_CWS '!BE19</f>
        <v>4286500</v>
      </c>
      <c r="BG56" s="121">
        <f>'CAPEX-FA_CWS '!BF19</f>
        <v>4286500</v>
      </c>
      <c r="BH56" s="121">
        <f>'CAPEX-FA_CWS '!BG19</f>
        <v>4286500</v>
      </c>
      <c r="BI56" s="121">
        <f>'CAPEX-FA_CWS '!BH19</f>
        <v>4286500</v>
      </c>
      <c r="BJ56" s="121">
        <f>'CAPEX-FA_CWS '!BI19</f>
        <v>4286500</v>
      </c>
      <c r="BK56" s="121">
        <f>'CAPEX-FA_CWS '!BJ19</f>
        <v>4286500</v>
      </c>
      <c r="BL56" s="121">
        <f>'CAPEX-FA_CWS '!BK19</f>
        <v>4286500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-566.66666666666663</v>
      </c>
      <c r="F57" s="121">
        <f>'CAPEX-FA_CWS '!E22</f>
        <v>-1725</v>
      </c>
      <c r="G57" s="121">
        <f>'CAPEX-FA_CWS '!F22</f>
        <v>-3050</v>
      </c>
      <c r="H57" s="121">
        <f>'CAPEX-FA_CWS '!G22</f>
        <v>-74466.666666666672</v>
      </c>
      <c r="I57" s="121">
        <f>'CAPEX-FA_CWS '!H22</f>
        <v>-145883.33333333334</v>
      </c>
      <c r="J57" s="121">
        <f>'CAPEX-FA_CWS '!I22</f>
        <v>-217254.16666666669</v>
      </c>
      <c r="K57" s="121">
        <f>'CAPEX-FA_CWS '!J22</f>
        <v>-288625</v>
      </c>
      <c r="L57" s="121">
        <f>'CAPEX-FA_CWS '!K22</f>
        <v>-360041.66666666669</v>
      </c>
      <c r="M57" s="121">
        <f>'CAPEX-FA_CWS '!L22</f>
        <v>-431458.33333333337</v>
      </c>
      <c r="N57" s="121">
        <f>'CAPEX-FA_CWS '!M22</f>
        <v>-502875.00000000006</v>
      </c>
      <c r="O57" s="121">
        <f>'CAPEX-FA_CWS '!N22</f>
        <v>-574291.66666666674</v>
      </c>
      <c r="P57" s="121">
        <f>'CAPEX-FA_CWS '!O22</f>
        <v>-645708.33333333337</v>
      </c>
      <c r="Q57" s="121">
        <f>'CAPEX-FA_CWS '!P22</f>
        <v>-717170.83333333337</v>
      </c>
      <c r="R57" s="121">
        <f>'CAPEX-FA_CWS '!Q22</f>
        <v>-788633.33333333337</v>
      </c>
      <c r="S57" s="121">
        <f>'CAPEX-FA_CWS '!R22</f>
        <v>-860095.83333333337</v>
      </c>
      <c r="T57" s="121">
        <f>'CAPEX-FA_CWS '!S22</f>
        <v>-931512.5</v>
      </c>
      <c r="U57" s="121">
        <f>'CAPEX-FA_CWS '!T22</f>
        <v>-1002975</v>
      </c>
      <c r="V57" s="121">
        <f>'CAPEX-FA_CWS '!U22</f>
        <v>-1074437.5</v>
      </c>
      <c r="W57" s="121">
        <f>'CAPEX-FA_CWS '!V22</f>
        <v>-1146016.6666666667</v>
      </c>
      <c r="X57" s="121">
        <f>'CAPEX-FA_CWS '!W22</f>
        <v>-1217595.8333333335</v>
      </c>
      <c r="Y57" s="121">
        <f>'CAPEX-FA_CWS '!X22</f>
        <v>-1289175.0000000002</v>
      </c>
      <c r="Z57" s="121">
        <f>'CAPEX-FA_CWS '!Y22</f>
        <v>-1360754.166666667</v>
      </c>
      <c r="AA57" s="121">
        <f>'CAPEX-FA_CWS '!Z22</f>
        <v>-1432333.3333333337</v>
      </c>
      <c r="AB57" s="121">
        <f>'CAPEX-FA_CWS '!AA22</f>
        <v>-1503912.5000000005</v>
      </c>
      <c r="AC57" s="121">
        <f>'CAPEX-FA_CWS '!AB22</f>
        <v>-1575491.6666666672</v>
      </c>
      <c r="AD57" s="121">
        <f>'CAPEX-FA_CWS '!AC22</f>
        <v>-1647070.833333334</v>
      </c>
      <c r="AE57" s="121">
        <f>'CAPEX-FA_CWS '!AD22</f>
        <v>-1718650.0000000007</v>
      </c>
      <c r="AF57" s="121">
        <f>'CAPEX-FA_CWS '!AE22</f>
        <v>-1790229.1666666674</v>
      </c>
      <c r="AG57" s="121">
        <f>'CAPEX-FA_CWS '!AF22</f>
        <v>-1861808.3333333342</v>
      </c>
      <c r="AH57" s="121">
        <f>'CAPEX-FA_CWS '!AG22</f>
        <v>-1933387.5000000009</v>
      </c>
      <c r="AI57" s="121">
        <f>'CAPEX-FA_CWS '!AH22</f>
        <v>-2004966.6666666677</v>
      </c>
      <c r="AJ57" s="121">
        <f>'CAPEX-FA_CWS '!AI22</f>
        <v>-2076545.8333333344</v>
      </c>
      <c r="AK57" s="121">
        <f>'CAPEX-FA_CWS '!AJ22</f>
        <v>-2148125.0000000009</v>
      </c>
      <c r="AL57" s="121">
        <f>'CAPEX-FA_CWS '!AK22</f>
        <v>-2219704.1666666674</v>
      </c>
      <c r="AM57" s="121">
        <f>'CAPEX-FA_CWS '!AL22</f>
        <v>-2291283.333333334</v>
      </c>
      <c r="AN57" s="121">
        <f>'CAPEX-FA_CWS '!AM22</f>
        <v>-2362862.5000000005</v>
      </c>
      <c r="AO57" s="121">
        <f>'CAPEX-FA_CWS '!AN22</f>
        <v>-2434441.666666667</v>
      </c>
      <c r="AP57" s="121">
        <f>'CAPEX-FA_CWS '!AO22</f>
        <v>-2506020.8333333335</v>
      </c>
      <c r="AQ57" s="121">
        <f>'CAPEX-FA_CWS '!AP22</f>
        <v>-2577600</v>
      </c>
      <c r="AR57" s="121">
        <f>'CAPEX-FA_CWS '!AQ22</f>
        <v>-2649179.1666666665</v>
      </c>
      <c r="AS57" s="121">
        <f>'CAPEX-FA_CWS '!AR22</f>
        <v>-2720758.333333333</v>
      </c>
      <c r="AT57" s="121">
        <f>'CAPEX-FA_CWS '!AS22</f>
        <v>-2792337.4999999995</v>
      </c>
      <c r="AU57" s="121">
        <f>'CAPEX-FA_CWS '!AT22</f>
        <v>-2863916.666666666</v>
      </c>
      <c r="AV57" s="121">
        <f>'CAPEX-FA_CWS '!AU22</f>
        <v>-2935495.8333333326</v>
      </c>
      <c r="AW57" s="121">
        <f>'CAPEX-FA_CWS '!AV22</f>
        <v>-3007074.9999999991</v>
      </c>
      <c r="AX57" s="121">
        <f>'CAPEX-FA_CWS '!AW22</f>
        <v>-3078654.1666666656</v>
      </c>
      <c r="AY57" s="121">
        <f>'CAPEX-FA_CWS '!AX22</f>
        <v>-3150233.3333333321</v>
      </c>
      <c r="AZ57" s="121">
        <f>'CAPEX-FA_CWS '!AY22</f>
        <v>-3221812.4999999986</v>
      </c>
      <c r="BA57" s="121">
        <f>'CAPEX-FA_CWS '!AZ22</f>
        <v>-3293391.6666666651</v>
      </c>
      <c r="BB57" s="121">
        <f>'CAPEX-FA_CWS '!BA22</f>
        <v>-3364970.8333333316</v>
      </c>
      <c r="BC57" s="121">
        <f>'CAPEX-FA_CWS '!BB22</f>
        <v>-3436549.9999999981</v>
      </c>
      <c r="BD57" s="121">
        <f>'CAPEX-FA_CWS '!BC22</f>
        <v>-3508129.1666666646</v>
      </c>
      <c r="BE57" s="121">
        <f>'CAPEX-FA_CWS '!BD22</f>
        <v>-3579708.3333333312</v>
      </c>
      <c r="BF57" s="121">
        <f>'CAPEX-FA_CWS '!BE22</f>
        <v>-3651287.4999999977</v>
      </c>
      <c r="BG57" s="121">
        <f>'CAPEX-FA_CWS '!BF22</f>
        <v>-3722866.6666666642</v>
      </c>
      <c r="BH57" s="121">
        <f>'CAPEX-FA_CWS '!BG22</f>
        <v>-3794445.8333333307</v>
      </c>
      <c r="BI57" s="121">
        <f>'CAPEX-FA_CWS '!BH22</f>
        <v>-3866024.9999999972</v>
      </c>
      <c r="BJ57" s="121">
        <f>'CAPEX-FA_CWS '!BI22</f>
        <v>-3937604.1666666637</v>
      </c>
      <c r="BK57" s="121">
        <f>'CAPEX-FA_CWS '!BJ22</f>
        <v>-4009183.3333333302</v>
      </c>
      <c r="BL57" s="121">
        <f>'CAPEX-FA_CWS '!BK22</f>
        <v>-4080762.4999999967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33433.333333333336</v>
      </c>
      <c r="F58" s="121">
        <f t="shared" ref="F58:BL58" si="4">SUM(F56:F57)</f>
        <v>67775</v>
      </c>
      <c r="G58" s="121">
        <f t="shared" si="4"/>
        <v>76450</v>
      </c>
      <c r="H58" s="121">
        <f t="shared" si="4"/>
        <v>4210533.333333333</v>
      </c>
      <c r="I58" s="121">
        <f t="shared" si="4"/>
        <v>4139116.6666666665</v>
      </c>
      <c r="J58" s="121">
        <f t="shared" si="4"/>
        <v>4064995.8333333335</v>
      </c>
      <c r="K58" s="121">
        <f t="shared" si="4"/>
        <v>3990875</v>
      </c>
      <c r="L58" s="121">
        <f t="shared" si="4"/>
        <v>3919458.3333333335</v>
      </c>
      <c r="M58" s="121">
        <f t="shared" si="4"/>
        <v>3848041.6666666665</v>
      </c>
      <c r="N58" s="121">
        <f t="shared" si="4"/>
        <v>3776625</v>
      </c>
      <c r="O58" s="121">
        <f t="shared" si="4"/>
        <v>3705208.333333333</v>
      </c>
      <c r="P58" s="121">
        <f t="shared" si="4"/>
        <v>3633791.6666666665</v>
      </c>
      <c r="Q58" s="121">
        <f t="shared" si="4"/>
        <v>3565079.1666666665</v>
      </c>
      <c r="R58" s="121">
        <f t="shared" si="4"/>
        <v>3493616.6666666665</v>
      </c>
      <c r="S58" s="121">
        <f t="shared" si="4"/>
        <v>3422154.1666666665</v>
      </c>
      <c r="T58" s="121">
        <f t="shared" si="4"/>
        <v>3347987.5</v>
      </c>
      <c r="U58" s="121">
        <f t="shared" si="4"/>
        <v>3276525</v>
      </c>
      <c r="V58" s="121">
        <f t="shared" si="4"/>
        <v>3205062.5</v>
      </c>
      <c r="W58" s="121">
        <f t="shared" si="4"/>
        <v>3140483.333333333</v>
      </c>
      <c r="X58" s="121">
        <f t="shared" si="4"/>
        <v>3068904.1666666665</v>
      </c>
      <c r="Y58" s="121">
        <f t="shared" si="4"/>
        <v>2997325</v>
      </c>
      <c r="Z58" s="121">
        <f t="shared" si="4"/>
        <v>2925745.833333333</v>
      </c>
      <c r="AA58" s="121">
        <f t="shared" si="4"/>
        <v>2854166.666666666</v>
      </c>
      <c r="AB58" s="121">
        <f t="shared" si="4"/>
        <v>2782587.4999999995</v>
      </c>
      <c r="AC58" s="121">
        <f t="shared" si="4"/>
        <v>2711008.333333333</v>
      </c>
      <c r="AD58" s="121">
        <f t="shared" si="4"/>
        <v>2639429.166666666</v>
      </c>
      <c r="AE58" s="121">
        <f t="shared" si="4"/>
        <v>2567849.9999999991</v>
      </c>
      <c r="AF58" s="121">
        <f t="shared" si="4"/>
        <v>2496270.8333333326</v>
      </c>
      <c r="AG58" s="121">
        <f t="shared" si="4"/>
        <v>2424691.666666666</v>
      </c>
      <c r="AH58" s="121">
        <f t="shared" si="4"/>
        <v>2353112.4999999991</v>
      </c>
      <c r="AI58" s="121">
        <f t="shared" si="4"/>
        <v>2281533.3333333321</v>
      </c>
      <c r="AJ58" s="121">
        <f t="shared" si="4"/>
        <v>2209954.1666666656</v>
      </c>
      <c r="AK58" s="121">
        <f t="shared" si="4"/>
        <v>2138374.9999999991</v>
      </c>
      <c r="AL58" s="121">
        <f t="shared" si="4"/>
        <v>2066795.8333333326</v>
      </c>
      <c r="AM58" s="121">
        <f t="shared" si="4"/>
        <v>1995216.666666666</v>
      </c>
      <c r="AN58" s="121">
        <f t="shared" si="4"/>
        <v>1923637.4999999995</v>
      </c>
      <c r="AO58" s="121">
        <f t="shared" si="4"/>
        <v>1852058.333333333</v>
      </c>
      <c r="AP58" s="121">
        <f t="shared" si="4"/>
        <v>1780479.1666666665</v>
      </c>
      <c r="AQ58" s="121">
        <f t="shared" si="4"/>
        <v>1708900</v>
      </c>
      <c r="AR58" s="121">
        <f t="shared" si="4"/>
        <v>1637320.8333333335</v>
      </c>
      <c r="AS58" s="121">
        <f t="shared" si="4"/>
        <v>1565741.666666667</v>
      </c>
      <c r="AT58" s="121">
        <f t="shared" si="4"/>
        <v>1494162.5000000005</v>
      </c>
      <c r="AU58" s="121">
        <f t="shared" si="4"/>
        <v>1422583.333333334</v>
      </c>
      <c r="AV58" s="121">
        <f t="shared" si="4"/>
        <v>1351004.1666666674</v>
      </c>
      <c r="AW58" s="121">
        <f t="shared" si="4"/>
        <v>1279425.0000000009</v>
      </c>
      <c r="AX58" s="121">
        <f t="shared" si="4"/>
        <v>1207845.8333333344</v>
      </c>
      <c r="AY58" s="121">
        <f t="shared" si="4"/>
        <v>1136266.6666666679</v>
      </c>
      <c r="AZ58" s="121">
        <f t="shared" si="4"/>
        <v>1064687.5000000014</v>
      </c>
      <c r="BA58" s="121">
        <f t="shared" si="4"/>
        <v>993108.33333333489</v>
      </c>
      <c r="BB58" s="121">
        <f t="shared" si="4"/>
        <v>921529.16666666837</v>
      </c>
      <c r="BC58" s="121">
        <f t="shared" si="4"/>
        <v>849950.00000000186</v>
      </c>
      <c r="BD58" s="121">
        <f t="shared" si="4"/>
        <v>778370.83333333535</v>
      </c>
      <c r="BE58" s="121">
        <f t="shared" si="4"/>
        <v>706791.66666666884</v>
      </c>
      <c r="BF58" s="121">
        <f t="shared" si="4"/>
        <v>635212.50000000233</v>
      </c>
      <c r="BG58" s="121">
        <f t="shared" si="4"/>
        <v>563633.33333333582</v>
      </c>
      <c r="BH58" s="121">
        <f t="shared" si="4"/>
        <v>492054.16666666931</v>
      </c>
      <c r="BI58" s="121">
        <f t="shared" si="4"/>
        <v>420475.00000000279</v>
      </c>
      <c r="BJ58" s="121">
        <f t="shared" si="4"/>
        <v>348895.83333333628</v>
      </c>
      <c r="BK58" s="121">
        <f t="shared" si="4"/>
        <v>277316.66666666977</v>
      </c>
      <c r="BL58" s="121">
        <f t="shared" si="4"/>
        <v>205737.50000000326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40830765</v>
      </c>
      <c r="E60" s="121">
        <f t="shared" si="5"/>
        <v>35006139.333333336</v>
      </c>
      <c r="F60" s="121">
        <f t="shared" si="5"/>
        <v>29220272</v>
      </c>
      <c r="G60" s="121">
        <f t="shared" si="5"/>
        <v>23386398</v>
      </c>
      <c r="H60" s="121">
        <f t="shared" si="5"/>
        <v>13971772.333333332</v>
      </c>
      <c r="I60" s="121">
        <f t="shared" si="5"/>
        <v>41609895.666666664</v>
      </c>
      <c r="J60" s="121">
        <f t="shared" si="5"/>
        <v>33666775.833333336</v>
      </c>
      <c r="K60" s="121">
        <f t="shared" si="5"/>
        <v>27669356</v>
      </c>
      <c r="L60" s="121">
        <f t="shared" si="5"/>
        <v>21732060.333333332</v>
      </c>
      <c r="M60" s="121">
        <f t="shared" si="5"/>
        <v>15766664.666666666</v>
      </c>
      <c r="N60" s="121">
        <f t="shared" si="5"/>
        <v>9934354</v>
      </c>
      <c r="O60" s="121">
        <f t="shared" si="5"/>
        <v>42539149.833333336</v>
      </c>
      <c r="P60" s="121">
        <f t="shared" si="5"/>
        <v>36724019.166666664</v>
      </c>
      <c r="Q60" s="121">
        <f t="shared" si="5"/>
        <v>28467946.041666668</v>
      </c>
      <c r="R60" s="121">
        <f t="shared" si="5"/>
        <v>20248567.916666668</v>
      </c>
      <c r="S60" s="121">
        <f t="shared" si="5"/>
        <v>12058399.791666666</v>
      </c>
      <c r="T60" s="121">
        <f t="shared" si="5"/>
        <v>4785872.5</v>
      </c>
      <c r="U60" s="121">
        <f t="shared" si="5"/>
        <v>-2472465.625</v>
      </c>
      <c r="V60" s="121">
        <f t="shared" si="5"/>
        <v>-9730858.75</v>
      </c>
      <c r="W60" s="121">
        <f t="shared" si="5"/>
        <v>-17044558.541666668</v>
      </c>
      <c r="X60" s="121">
        <f t="shared" si="5"/>
        <v>-24282093.333333332</v>
      </c>
      <c r="Y60" s="121">
        <f t="shared" si="5"/>
        <v>-31626448.125</v>
      </c>
      <c r="Z60" s="121">
        <f t="shared" si="5"/>
        <v>-38934797.916666664</v>
      </c>
      <c r="AA60" s="121">
        <f t="shared" si="5"/>
        <v>-46048032.708333336</v>
      </c>
      <c r="AB60" s="121">
        <f t="shared" si="5"/>
        <v>-53204087.5</v>
      </c>
      <c r="AC60" s="121">
        <f t="shared" si="5"/>
        <v>-61361135.33229167</v>
      </c>
      <c r="AD60" s="121">
        <f t="shared" si="5"/>
        <v>-69446681.864583328</v>
      </c>
      <c r="AE60" s="121">
        <f t="shared" si="5"/>
        <v>-77508222.296875015</v>
      </c>
      <c r="AF60" s="121">
        <f t="shared" si="5"/>
        <v>-85707798.729166687</v>
      </c>
      <c r="AG60" s="121">
        <f t="shared" si="5"/>
        <v>-93882379.311458349</v>
      </c>
      <c r="AH60" s="121">
        <f t="shared" si="5"/>
        <v>-102038456.79375002</v>
      </c>
      <c r="AI60" s="121">
        <f t="shared" si="5"/>
        <v>-110277260.22604169</v>
      </c>
      <c r="AJ60" s="121">
        <f t="shared" ref="AJ60:BL60" si="6">AJ58+AJ53</f>
        <v>-118411113.80833335</v>
      </c>
      <c r="AK60" s="121">
        <f t="shared" si="6"/>
        <v>-126714292.34062502</v>
      </c>
      <c r="AL60" s="121">
        <f t="shared" si="6"/>
        <v>-134772872.87291667</v>
      </c>
      <c r="AM60" s="121">
        <f t="shared" si="6"/>
        <v>-142416396.40520835</v>
      </c>
      <c r="AN60" s="121">
        <f t="shared" si="6"/>
        <v>-150289678.23750001</v>
      </c>
      <c r="AO60" s="121">
        <f t="shared" si="6"/>
        <v>-160800189.4836823</v>
      </c>
      <c r="AP60" s="121">
        <f t="shared" si="6"/>
        <v>-171250935.69886461</v>
      </c>
      <c r="AQ60" s="121">
        <f t="shared" si="6"/>
        <v>-180841676.28004691</v>
      </c>
      <c r="AR60" s="121">
        <f t="shared" si="6"/>
        <v>-190442373.86122918</v>
      </c>
      <c r="AS60" s="121">
        <f t="shared" si="6"/>
        <v>-199990414.80841151</v>
      </c>
      <c r="AT60" s="121">
        <f t="shared" si="6"/>
        <v>-209495154.12159377</v>
      </c>
      <c r="AU60" s="121">
        <f t="shared" si="6"/>
        <v>-219092385.70277607</v>
      </c>
      <c r="AV60" s="121">
        <f t="shared" si="6"/>
        <v>-228642392.6499584</v>
      </c>
      <c r="AW60" s="121">
        <f t="shared" si="6"/>
        <v>-238286318.86514068</v>
      </c>
      <c r="AX60" s="121">
        <f t="shared" si="6"/>
        <v>-247934422.08032295</v>
      </c>
      <c r="AY60" s="121">
        <f t="shared" si="6"/>
        <v>-257569574.29550526</v>
      </c>
      <c r="AZ60" s="121">
        <f t="shared" si="6"/>
        <v>-267350450.54168755</v>
      </c>
      <c r="BA60" s="121">
        <f t="shared" si="6"/>
        <v>-279912787.46089274</v>
      </c>
      <c r="BB60" s="121">
        <f t="shared" si="6"/>
        <v>-292213282.27884787</v>
      </c>
      <c r="BC60" s="121">
        <f t="shared" si="6"/>
        <v>-305176247.2484231</v>
      </c>
      <c r="BD60" s="121">
        <f t="shared" si="6"/>
        <v>-318420093.21799833</v>
      </c>
      <c r="BE60" s="121">
        <f t="shared" si="6"/>
        <v>-331587075.76113844</v>
      </c>
      <c r="BF60" s="121">
        <f t="shared" si="6"/>
        <v>-344707498.05589867</v>
      </c>
      <c r="BG60" s="121">
        <f t="shared" si="6"/>
        <v>-358029026.82547385</v>
      </c>
      <c r="BH60" s="121">
        <f t="shared" si="6"/>
        <v>-371116826.56861401</v>
      </c>
      <c r="BI60" s="121">
        <f t="shared" si="6"/>
        <v>-384582982.18656921</v>
      </c>
      <c r="BJ60" s="121">
        <f t="shared" si="6"/>
        <v>-391637723.2045244</v>
      </c>
      <c r="BK60" s="121">
        <f t="shared" si="6"/>
        <v>-398413083.22247958</v>
      </c>
      <c r="BL60" s="121">
        <f t="shared" si="6"/>
        <v>-409705172.34168482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40858417</v>
      </c>
      <c r="E77" s="121">
        <f>IF($D42="Y",'FIN-CASHFLOW_CWS'!D60,'FIN-CASHFLOW_CWS'!D65)</f>
        <v>40858417</v>
      </c>
      <c r="F77" s="121">
        <f>IF($D42="Y",'FIN-CASHFLOW_CWS'!E60,'FIN-CASHFLOW_CWS'!E65)</f>
        <v>40858417</v>
      </c>
      <c r="G77" s="121">
        <f>IF($D42="Y",'FIN-CASHFLOW_CWS'!F60,'FIN-CASHFLOW_CWS'!F65)</f>
        <v>40858417</v>
      </c>
      <c r="H77" s="121">
        <f>IF($D42="Y",'FIN-CASHFLOW_CWS'!G60,'FIN-CASHFLOW_CWS'!G65)</f>
        <v>40858417</v>
      </c>
      <c r="I77" s="121">
        <f>IF($D42="Y",'FIN-CASHFLOW_CWS'!H60,'FIN-CASHFLOW_CWS'!H65)</f>
        <v>77944626</v>
      </c>
      <c r="J77" s="121">
        <f>IF($D42="Y",'FIN-CASHFLOW_CWS'!I60,'FIN-CASHFLOW_CWS'!I65)</f>
        <v>77944626</v>
      </c>
      <c r="K77" s="121">
        <f>IF($D42="Y",'FIN-CASHFLOW_CWS'!J60,'FIN-CASHFLOW_CWS'!J65)</f>
        <v>77944626</v>
      </c>
      <c r="L77" s="121">
        <f>IF($D42="Y",'FIN-CASHFLOW_CWS'!K60,'FIN-CASHFLOW_CWS'!K65)</f>
        <v>77944626</v>
      </c>
      <c r="M77" s="121">
        <f>IF($D42="Y",'FIN-CASHFLOW_CWS'!L60,'FIN-CASHFLOW_CWS'!L65)</f>
        <v>77944626</v>
      </c>
      <c r="N77" s="121">
        <f>IF($D42="Y",'FIN-CASHFLOW_CWS'!M60,'FIN-CASHFLOW_CWS'!M65)</f>
        <v>77944626</v>
      </c>
      <c r="O77" s="121">
        <f>IF($D42="Y",'FIN-CASHFLOW_CWS'!N60,'FIN-CASHFLOW_CWS'!N65)</f>
        <v>116285257.5</v>
      </c>
      <c r="P77" s="121">
        <f>IF($D42="Y",'FIN-CASHFLOW_CWS'!O60,'FIN-CASHFLOW_CWS'!O65)</f>
        <v>116285257.5</v>
      </c>
      <c r="Q77" s="121">
        <f>IF($D42="Y",'FIN-CASHFLOW_CWS'!P60,'FIN-CASHFLOW_CWS'!P65)</f>
        <v>116285257.5</v>
      </c>
      <c r="R77" s="121">
        <f>IF($D42="Y",'FIN-CASHFLOW_CWS'!Q60,'FIN-CASHFLOW_CWS'!Q65)</f>
        <v>116285257.5</v>
      </c>
      <c r="S77" s="121">
        <f>IF($D42="Y",'FIN-CASHFLOW_CWS'!R60,'FIN-CASHFLOW_CWS'!R65)</f>
        <v>116285257.5</v>
      </c>
      <c r="T77" s="121">
        <f>IF($D42="Y",'FIN-CASHFLOW_CWS'!S60,'FIN-CASHFLOW_CWS'!S65)</f>
        <v>116285257.5</v>
      </c>
      <c r="U77" s="121">
        <f>IF($D42="Y",'FIN-CASHFLOW_CWS'!T60,'FIN-CASHFLOW_CWS'!T65)</f>
        <v>116285257.5</v>
      </c>
      <c r="V77" s="121">
        <f>IF($D42="Y",'FIN-CASHFLOW_CWS'!U60,'FIN-CASHFLOW_CWS'!U65)</f>
        <v>116285257.5</v>
      </c>
      <c r="W77" s="121">
        <f>IF($D42="Y",'FIN-CASHFLOW_CWS'!V60,'FIN-CASHFLOW_CWS'!V65)</f>
        <v>116285257.5</v>
      </c>
      <c r="X77" s="121">
        <f>IF($D42="Y",'FIN-CASHFLOW_CWS'!W60,'FIN-CASHFLOW_CWS'!W65)</f>
        <v>116285257.5</v>
      </c>
      <c r="Y77" s="121">
        <f>IF($D42="Y",'FIN-CASHFLOW_CWS'!X60,'FIN-CASHFLOW_CWS'!X65)</f>
        <v>116285257.5</v>
      </c>
      <c r="Z77" s="121">
        <f>IF($D42="Y",'FIN-CASHFLOW_CWS'!Y60,'FIN-CASHFLOW_CWS'!Y65)</f>
        <v>116285257.5</v>
      </c>
      <c r="AA77" s="121">
        <f>IF($D42="Y",'FIN-CASHFLOW_CWS'!Z60,'FIN-CASHFLOW_CWS'!Z65)</f>
        <v>116285257.5</v>
      </c>
      <c r="AB77" s="121">
        <f>IF($D42="Y",'FIN-CASHFLOW_CWS'!AA60,'FIN-CASHFLOW_CWS'!AA65)</f>
        <v>116285257.5</v>
      </c>
      <c r="AC77" s="121">
        <f>IF($D42="Y",'FIN-CASHFLOW_CWS'!AB60,'FIN-CASHFLOW_CWS'!AB65)</f>
        <v>116285257.5</v>
      </c>
      <c r="AD77" s="121">
        <f>IF($D42="Y",'FIN-CASHFLOW_CWS'!AC60,'FIN-CASHFLOW_CWS'!AC65)</f>
        <v>116285257.5</v>
      </c>
      <c r="AE77" s="121">
        <f>IF($D42="Y",'FIN-CASHFLOW_CWS'!AD60,'FIN-CASHFLOW_CWS'!AD65)</f>
        <v>116285257.5</v>
      </c>
      <c r="AF77" s="121">
        <f>IF($D42="Y",'FIN-CASHFLOW_CWS'!AE60,'FIN-CASHFLOW_CWS'!AE65)</f>
        <v>116285257.5</v>
      </c>
      <c r="AG77" s="121">
        <f>IF($D42="Y",'FIN-CASHFLOW_CWS'!AF60,'FIN-CASHFLOW_CWS'!AF65)</f>
        <v>116285257.5</v>
      </c>
      <c r="AH77" s="121">
        <f>IF($D42="Y",'FIN-CASHFLOW_CWS'!AG60,'FIN-CASHFLOW_CWS'!AG65)</f>
        <v>116285257.5</v>
      </c>
      <c r="AI77" s="121">
        <f>IF($D42="Y",'FIN-CASHFLOW_CWS'!AH60,'FIN-CASHFLOW_CWS'!AH65)</f>
        <v>116285257.5</v>
      </c>
      <c r="AJ77" s="121">
        <f>IF($D42="Y",'FIN-CASHFLOW_CWS'!AI60,'FIN-CASHFLOW_CWS'!AI65)</f>
        <v>116285257.5</v>
      </c>
      <c r="AK77" s="121">
        <f>IF($D42="Y",'FIN-CASHFLOW_CWS'!AJ60,'FIN-CASHFLOW_CWS'!AJ65)</f>
        <v>116285257.5</v>
      </c>
      <c r="AL77" s="121">
        <f>IF($D42="Y",'FIN-CASHFLOW_CWS'!AK60,'FIN-CASHFLOW_CWS'!AK65)</f>
        <v>116285257.5</v>
      </c>
      <c r="AM77" s="121">
        <f>IF($D42="Y",'FIN-CASHFLOW_CWS'!AL60,'FIN-CASHFLOW_CWS'!AL65)</f>
        <v>116285257.5</v>
      </c>
      <c r="AN77" s="121">
        <f>IF($D42="Y",'FIN-CASHFLOW_CWS'!AM60,'FIN-CASHFLOW_CWS'!AM65)</f>
        <v>116285257.5</v>
      </c>
      <c r="AO77" s="121">
        <f>IF($D42="Y",'FIN-CASHFLOW_CWS'!AN60,'FIN-CASHFLOW_CWS'!AN65)</f>
        <v>116285257.5</v>
      </c>
      <c r="AP77" s="121">
        <f>IF($D42="Y",'FIN-CASHFLOW_CWS'!AO60,'FIN-CASHFLOW_CWS'!AO65)</f>
        <v>116285257.5</v>
      </c>
      <c r="AQ77" s="121">
        <f>IF($D42="Y",'FIN-CASHFLOW_CWS'!AP60,'FIN-CASHFLOW_CWS'!AP65)</f>
        <v>116285257.5</v>
      </c>
      <c r="AR77" s="121">
        <f>IF($D42="Y",'FIN-CASHFLOW_CWS'!AQ60,'FIN-CASHFLOW_CWS'!AQ65)</f>
        <v>116285257.5</v>
      </c>
      <c r="AS77" s="121">
        <f>IF($D42="Y",'FIN-CASHFLOW_CWS'!AR60,'FIN-CASHFLOW_CWS'!AR65)</f>
        <v>116285257.5</v>
      </c>
      <c r="AT77" s="121">
        <f>IF($D42="Y",'FIN-CASHFLOW_CWS'!AS60,'FIN-CASHFLOW_CWS'!AS65)</f>
        <v>116285257.5</v>
      </c>
      <c r="AU77" s="121">
        <f>IF($D42="Y",'FIN-CASHFLOW_CWS'!AT60,'FIN-CASHFLOW_CWS'!AT65)</f>
        <v>116285257.5</v>
      </c>
      <c r="AV77" s="121">
        <f>IF($D42="Y",'FIN-CASHFLOW_CWS'!AU60,'FIN-CASHFLOW_CWS'!AU65)</f>
        <v>116285257.5</v>
      </c>
      <c r="AW77" s="121">
        <f>IF($D42="Y",'FIN-CASHFLOW_CWS'!AV60,'FIN-CASHFLOW_CWS'!AV65)</f>
        <v>116285257.5</v>
      </c>
      <c r="AX77" s="121">
        <f>IF($D42="Y",'FIN-CASHFLOW_CWS'!AW60,'FIN-CASHFLOW_CWS'!AW65)</f>
        <v>116285257.5</v>
      </c>
      <c r="AY77" s="121">
        <f>IF($D42="Y",'FIN-CASHFLOW_CWS'!AX60,'FIN-CASHFLOW_CWS'!AX65)</f>
        <v>116285257.5</v>
      </c>
      <c r="AZ77" s="121">
        <f>IF($D42="Y",'FIN-CASHFLOW_CWS'!AY60,'FIN-CASHFLOW_CWS'!AY65)</f>
        <v>116285257.5</v>
      </c>
      <c r="BA77" s="121">
        <f>IF($D42="Y",'FIN-CASHFLOW_CWS'!AZ60,'FIN-CASHFLOW_CWS'!AZ65)</f>
        <v>116285257.5</v>
      </c>
      <c r="BB77" s="121">
        <f>IF($D42="Y",'FIN-CASHFLOW_CWS'!BA60,'FIN-CASHFLOW_CWS'!BA65)</f>
        <v>116285257.5</v>
      </c>
      <c r="BC77" s="121">
        <f>IF($D42="Y",'FIN-CASHFLOW_CWS'!BB60,'FIN-CASHFLOW_CWS'!BB65)</f>
        <v>116285257.5</v>
      </c>
      <c r="BD77" s="121">
        <f>IF($D42="Y",'FIN-CASHFLOW_CWS'!BC60,'FIN-CASHFLOW_CWS'!BC65)</f>
        <v>116285257.5</v>
      </c>
      <c r="BE77" s="121">
        <f>IF($D42="Y",'FIN-CASHFLOW_CWS'!BD60,'FIN-CASHFLOW_CWS'!BD65)</f>
        <v>116285257.5</v>
      </c>
      <c r="BF77" s="121">
        <f>IF($D42="Y",'FIN-CASHFLOW_CWS'!BE60,'FIN-CASHFLOW_CWS'!BE65)</f>
        <v>116285257.5</v>
      </c>
      <c r="BG77" s="121">
        <f>IF($D42="Y",'FIN-CASHFLOW_CWS'!BF60,'FIN-CASHFLOW_CWS'!BF65)</f>
        <v>116285257.5</v>
      </c>
      <c r="BH77" s="121">
        <f>IF($D42="Y",'FIN-CASHFLOW_CWS'!BG60,'FIN-CASHFLOW_CWS'!BG65)</f>
        <v>116285257.5</v>
      </c>
      <c r="BI77" s="121">
        <f>IF($D42="Y",'FIN-CASHFLOW_CWS'!BH60,'FIN-CASHFLOW_CWS'!BH65)</f>
        <v>116285257.5</v>
      </c>
      <c r="BJ77" s="121">
        <f>IF($D42="Y",'FIN-CASHFLOW_CWS'!BI60,'FIN-CASHFLOW_CWS'!BI65)</f>
        <v>116285257.5</v>
      </c>
      <c r="BK77" s="121">
        <f>IF($D42="Y",'FIN-CASHFLOW_CWS'!BJ60,'FIN-CASHFLOW_CWS'!BJ65)</f>
        <v>116285257.5</v>
      </c>
      <c r="BL77" s="121">
        <f>IF($D42="Y",'FIN-CASHFLOW_CWS'!BK60,'FIN-CASHFLOW_CWS'!BK65)</f>
        <v>116285257.5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-27652</v>
      </c>
      <c r="F78" s="121">
        <f t="shared" ref="F78:BL78" si="10">E78+E79</f>
        <v>-5912277.666666667</v>
      </c>
      <c r="G78" s="121">
        <f t="shared" si="10"/>
        <v>-11770145</v>
      </c>
      <c r="H78" s="121">
        <f t="shared" si="10"/>
        <v>-17628019</v>
      </c>
      <c r="I78" s="121">
        <f t="shared" si="10"/>
        <v>-27030644.666666664</v>
      </c>
      <c r="J78" s="121">
        <f t="shared" si="10"/>
        <v>-36466730.333333328</v>
      </c>
      <c r="K78" s="121">
        <f t="shared" si="10"/>
        <v>-44397850.166666664</v>
      </c>
      <c r="L78" s="121">
        <f t="shared" si="10"/>
        <v>-50371270</v>
      </c>
      <c r="M78" s="121">
        <f t="shared" si="10"/>
        <v>-56308565.666666664</v>
      </c>
      <c r="N78" s="121">
        <f t="shared" si="10"/>
        <v>-62249961.333333328</v>
      </c>
      <c r="O78" s="121">
        <f t="shared" si="10"/>
        <v>-68166272</v>
      </c>
      <c r="P78" s="121">
        <f t="shared" si="10"/>
        <v>-74082107.666666672</v>
      </c>
      <c r="Q78" s="121">
        <f t="shared" si="10"/>
        <v>-80005238.333333343</v>
      </c>
      <c r="R78" s="121">
        <f t="shared" si="10"/>
        <v>-88314111.458333343</v>
      </c>
      <c r="S78" s="121">
        <f t="shared" si="10"/>
        <v>-96575969.583333343</v>
      </c>
      <c r="T78" s="121">
        <f t="shared" si="10"/>
        <v>-104817497.70833334</v>
      </c>
      <c r="U78" s="121">
        <f t="shared" si="10"/>
        <v>-112064345.00000001</v>
      </c>
      <c r="V78" s="121">
        <f t="shared" si="10"/>
        <v>-119297003.12500001</v>
      </c>
      <c r="W78" s="121">
        <f t="shared" si="10"/>
        <v>-126516876.25000001</v>
      </c>
      <c r="X78" s="121">
        <f t="shared" si="10"/>
        <v>-133766376.04166669</v>
      </c>
      <c r="Y78" s="121">
        <f t="shared" si="10"/>
        <v>-141003910.83333334</v>
      </c>
      <c r="Z78" s="121">
        <f t="shared" si="10"/>
        <v>-148271225.625</v>
      </c>
      <c r="AA78" s="121">
        <f t="shared" si="10"/>
        <v>-155541055.41666666</v>
      </c>
      <c r="AB78" s="121">
        <f t="shared" si="10"/>
        <v>-162808370.20833331</v>
      </c>
      <c r="AC78" s="121">
        <f t="shared" si="10"/>
        <v>-170118504.99999997</v>
      </c>
      <c r="AD78" s="121">
        <f t="shared" si="10"/>
        <v>-178361366.83229163</v>
      </c>
      <c r="AE78" s="121">
        <f t="shared" si="10"/>
        <v>-186538184.36458331</v>
      </c>
      <c r="AF78" s="121">
        <f t="shared" si="10"/>
        <v>-194687678.79687497</v>
      </c>
      <c r="AG78" s="121">
        <f t="shared" si="10"/>
        <v>-202843278.22916663</v>
      </c>
      <c r="AH78" s="121">
        <f t="shared" si="10"/>
        <v>-210973881.81145829</v>
      </c>
      <c r="AI78" s="121">
        <f t="shared" si="10"/>
        <v>-219085982.29374996</v>
      </c>
      <c r="AJ78" s="121">
        <f t="shared" si="10"/>
        <v>-227236831.72604162</v>
      </c>
      <c r="AK78" s="121">
        <f t="shared" si="10"/>
        <v>-235370685.30833328</v>
      </c>
      <c r="AL78" s="121">
        <f t="shared" si="10"/>
        <v>-243541932.84062496</v>
      </c>
      <c r="AM78" s="121">
        <f t="shared" si="10"/>
        <v>-251717785.37291664</v>
      </c>
      <c r="AN78" s="121">
        <f t="shared" si="10"/>
        <v>-259889032.90520832</v>
      </c>
      <c r="AO78" s="121">
        <f t="shared" si="10"/>
        <v>-268128789.73749998</v>
      </c>
      <c r="AP78" s="121">
        <f t="shared" si="10"/>
        <v>-277918334.98368227</v>
      </c>
      <c r="AQ78" s="121">
        <f t="shared" si="10"/>
        <v>-287561445.19886458</v>
      </c>
      <c r="AR78" s="121">
        <f t="shared" si="10"/>
        <v>-297154753.78004688</v>
      </c>
      <c r="AS78" s="121">
        <f t="shared" si="10"/>
        <v>-306754167.36122918</v>
      </c>
      <c r="AT78" s="121">
        <f t="shared" si="10"/>
        <v>-316300924.30841148</v>
      </c>
      <c r="AU78" s="121">
        <f t="shared" si="10"/>
        <v>-325804379.62159377</v>
      </c>
      <c r="AV78" s="121">
        <f t="shared" si="10"/>
        <v>-335399043.20277607</v>
      </c>
      <c r="AW78" s="121">
        <f t="shared" si="10"/>
        <v>-344949050.14995837</v>
      </c>
      <c r="AX78" s="121">
        <f t="shared" si="10"/>
        <v>-354588910.36514068</v>
      </c>
      <c r="AY78" s="121">
        <f t="shared" si="10"/>
        <v>-364233375.58032298</v>
      </c>
      <c r="AZ78" s="121">
        <f t="shared" si="10"/>
        <v>-373873235.79550529</v>
      </c>
      <c r="BA78" s="121">
        <f t="shared" si="10"/>
        <v>-383659676.04168755</v>
      </c>
      <c r="BB78" s="121">
        <f t="shared" si="10"/>
        <v>-397021260.16089272</v>
      </c>
      <c r="BC78" s="121">
        <f t="shared" si="10"/>
        <v>-410215889.77884793</v>
      </c>
      <c r="BD78" s="121">
        <f t="shared" si="10"/>
        <v>-423357459.14842314</v>
      </c>
      <c r="BE78" s="121">
        <f t="shared" si="10"/>
        <v>-436505133.51799834</v>
      </c>
      <c r="BF78" s="121">
        <f t="shared" si="10"/>
        <v>-449589683.2611385</v>
      </c>
      <c r="BG78" s="121">
        <f t="shared" si="10"/>
        <v>-462627672.75589865</v>
      </c>
      <c r="BH78" s="121">
        <f t="shared" si="10"/>
        <v>-475770597.12547386</v>
      </c>
      <c r="BI78" s="121">
        <f t="shared" si="10"/>
        <v>-488858396.86861402</v>
      </c>
      <c r="BJ78" s="121">
        <f t="shared" si="10"/>
        <v>-502049776.48656923</v>
      </c>
      <c r="BK78" s="121">
        <f t="shared" si="10"/>
        <v>-515245761.10452443</v>
      </c>
      <c r="BL78" s="121">
        <f t="shared" si="10"/>
        <v>-528437140.72247964</v>
      </c>
    </row>
    <row r="79" spans="2:64" s="33" customFormat="1" x14ac:dyDescent="0.15">
      <c r="B79" s="309" t="s">
        <v>469</v>
      </c>
      <c r="C79" s="137"/>
      <c r="D79" s="70">
        <f>'FIN-CASHFLOW_CWS'!C35</f>
        <v>-27652</v>
      </c>
      <c r="E79" s="70">
        <f>'FIN-CASHFLOW_CWS'!D35</f>
        <v>-5884625.666666667</v>
      </c>
      <c r="F79" s="70">
        <f>'FIN-CASHFLOW_CWS'!E35</f>
        <v>-5857867.333333333</v>
      </c>
      <c r="G79" s="70">
        <f>'FIN-CASHFLOW_CWS'!F35</f>
        <v>-5857874</v>
      </c>
      <c r="H79" s="70">
        <f>'FIN-CASHFLOW_CWS'!G35</f>
        <v>-9402625.666666666</v>
      </c>
      <c r="I79" s="70">
        <f>'FIN-CASHFLOW_CWS'!H35</f>
        <v>-9436085.666666666</v>
      </c>
      <c r="J79" s="70">
        <f>'FIN-CASHFLOW_CWS'!I35</f>
        <v>-7931119.833333333</v>
      </c>
      <c r="K79" s="70">
        <f>'FIN-CASHFLOW_CWS'!J35</f>
        <v>-5973419.833333333</v>
      </c>
      <c r="L79" s="70">
        <f>'FIN-CASHFLOW_CWS'!K35</f>
        <v>-5937295.666666667</v>
      </c>
      <c r="M79" s="70">
        <f>'FIN-CASHFLOW_CWS'!L35</f>
        <v>-5941395.666666667</v>
      </c>
      <c r="N79" s="70">
        <f>'FIN-CASHFLOW_CWS'!M35</f>
        <v>-5916310.666666667</v>
      </c>
      <c r="O79" s="70">
        <f>'FIN-CASHFLOW_CWS'!N35</f>
        <v>-5915835.666666667</v>
      </c>
      <c r="P79" s="70">
        <f>'FIN-CASHFLOW_CWS'!O35</f>
        <v>-5923130.666666667</v>
      </c>
      <c r="Q79" s="70">
        <f>'FIN-CASHFLOW_CWS'!P35</f>
        <v>-8308873.125</v>
      </c>
      <c r="R79" s="70">
        <f>'FIN-CASHFLOW_CWS'!Q35</f>
        <v>-8261858.125</v>
      </c>
      <c r="S79" s="70">
        <f>'FIN-CASHFLOW_CWS'!R35</f>
        <v>-8241528.125</v>
      </c>
      <c r="T79" s="70">
        <f>'FIN-CASHFLOW_CWS'!S35</f>
        <v>-7246847.291666667</v>
      </c>
      <c r="U79" s="70">
        <f>'FIN-CASHFLOW_CWS'!T35</f>
        <v>-7232658.125</v>
      </c>
      <c r="V79" s="70">
        <f>'FIN-CASHFLOW_CWS'!U35</f>
        <v>-7219873.125</v>
      </c>
      <c r="W79" s="70">
        <f>'FIN-CASHFLOW_CWS'!V35</f>
        <v>-7249499.791666667</v>
      </c>
      <c r="X79" s="70">
        <f>'FIN-CASHFLOW_CWS'!W35</f>
        <v>-7237534.791666667</v>
      </c>
      <c r="Y79" s="70">
        <f>'FIN-CASHFLOW_CWS'!X35</f>
        <v>-7267314.791666667</v>
      </c>
      <c r="Z79" s="70">
        <f>'FIN-CASHFLOW_CWS'!Y35</f>
        <v>-7269829.791666667</v>
      </c>
      <c r="AA79" s="70">
        <f>'FIN-CASHFLOW_CWS'!Z35</f>
        <v>-7267314.791666667</v>
      </c>
      <c r="AB79" s="70">
        <f>'FIN-CASHFLOW_CWS'!AA35</f>
        <v>-7310134.791666667</v>
      </c>
      <c r="AC79" s="70">
        <f>'FIN-CASHFLOW_CWS'!AB35</f>
        <v>-8242861.8322916664</v>
      </c>
      <c r="AD79" s="70">
        <f>'FIN-CASHFLOW_CWS'!AC35</f>
        <v>-8176817.5322916666</v>
      </c>
      <c r="AE79" s="70">
        <f>'FIN-CASHFLOW_CWS'!AD35</f>
        <v>-8149494.432291666</v>
      </c>
      <c r="AF79" s="70">
        <f>'FIN-CASHFLOW_CWS'!AE35</f>
        <v>-8155599.432291666</v>
      </c>
      <c r="AG79" s="70">
        <f>'FIN-CASHFLOW_CWS'!AF35</f>
        <v>-8130603.5822916664</v>
      </c>
      <c r="AH79" s="70">
        <f>'FIN-CASHFLOW_CWS'!AG35</f>
        <v>-8112100.4822916659</v>
      </c>
      <c r="AI79" s="70">
        <f>'FIN-CASHFLOW_CWS'!AH35</f>
        <v>-8150849.432291666</v>
      </c>
      <c r="AJ79" s="70">
        <f>'FIN-CASHFLOW_CWS'!AI35</f>
        <v>-8133853.5822916664</v>
      </c>
      <c r="AK79" s="70">
        <f>'FIN-CASHFLOW_CWS'!AJ35</f>
        <v>-8171247.5322916666</v>
      </c>
      <c r="AL79" s="70">
        <f>'FIN-CASHFLOW_CWS'!AK35</f>
        <v>-8175852.5322916666</v>
      </c>
      <c r="AM79" s="70">
        <f>'FIN-CASHFLOW_CWS'!AL35</f>
        <v>-8171247.5322916666</v>
      </c>
      <c r="AN79" s="70">
        <f>'FIN-CASHFLOW_CWS'!AM35</f>
        <v>-8239756.8322916664</v>
      </c>
      <c r="AO79" s="70">
        <f>'FIN-CASHFLOW_CWS'!AN35</f>
        <v>-9789545.2461822908</v>
      </c>
      <c r="AP79" s="70">
        <f>'FIN-CASHFLOW_CWS'!AO35</f>
        <v>-9643110.2151822913</v>
      </c>
      <c r="AQ79" s="70">
        <f>'FIN-CASHFLOW_CWS'!AP35</f>
        <v>-9593308.5811822917</v>
      </c>
      <c r="AR79" s="70">
        <f>'FIN-CASHFLOW_CWS'!AQ35</f>
        <v>-9599413.5811822917</v>
      </c>
      <c r="AS79" s="70">
        <f>'FIN-CASHFLOW_CWS'!AR35</f>
        <v>-9546756.9471822921</v>
      </c>
      <c r="AT79" s="70">
        <f>'FIN-CASHFLOW_CWS'!AS35</f>
        <v>-9503455.3131822906</v>
      </c>
      <c r="AU79" s="70">
        <f>'FIN-CASHFLOW_CWS'!AT35</f>
        <v>-9594663.5811822917</v>
      </c>
      <c r="AV79" s="70">
        <f>'FIN-CASHFLOW_CWS'!AU35</f>
        <v>-9550006.9471822921</v>
      </c>
      <c r="AW79" s="70">
        <f>'FIN-CASHFLOW_CWS'!AV35</f>
        <v>-9639860.2151822913</v>
      </c>
      <c r="AX79" s="70">
        <f>'FIN-CASHFLOW_CWS'!AW35</f>
        <v>-9644465.2151822913</v>
      </c>
      <c r="AY79" s="70">
        <f>'FIN-CASHFLOW_CWS'!AX35</f>
        <v>-9639860.2151822913</v>
      </c>
      <c r="AZ79" s="70">
        <f>'FIN-CASHFLOW_CWS'!AY35</f>
        <v>-9786440.2461822908</v>
      </c>
      <c r="BA79" s="70">
        <f>'FIN-CASHFLOW_CWS'!AZ35</f>
        <v>-13361584.119205181</v>
      </c>
      <c r="BB79" s="70">
        <f>'FIN-CASHFLOW_CWS'!BA35</f>
        <v>-13194629.617955182</v>
      </c>
      <c r="BC79" s="70">
        <f>'FIN-CASHFLOW_CWS'!BB35</f>
        <v>-13141569.369575182</v>
      </c>
      <c r="BD79" s="70">
        <f>'FIN-CASHFLOW_CWS'!BC35</f>
        <v>-13147674.369575182</v>
      </c>
      <c r="BE79" s="70">
        <f>'FIN-CASHFLOW_CWS'!BD35</f>
        <v>-13084549.743140182</v>
      </c>
      <c r="BF79" s="70">
        <f>'FIN-CASHFLOW_CWS'!BE35</f>
        <v>-13037989.494760182</v>
      </c>
      <c r="BG79" s="70">
        <f>'FIN-CASHFLOW_CWS'!BF35</f>
        <v>-13142924.369575182</v>
      </c>
      <c r="BH79" s="70">
        <f>'FIN-CASHFLOW_CWS'!BG35</f>
        <v>-13087799.743140182</v>
      </c>
      <c r="BI79" s="70">
        <f>'FIN-CASHFLOW_CWS'!BH35</f>
        <v>-13191379.617955182</v>
      </c>
      <c r="BJ79" s="70">
        <f>'FIN-CASHFLOW_CWS'!BI35</f>
        <v>-13195984.617955182</v>
      </c>
      <c r="BK79" s="70">
        <f>'FIN-CASHFLOW_CWS'!BJ35</f>
        <v>-13191379.617955182</v>
      </c>
      <c r="BL79" s="70">
        <f>'FIN-CASHFLOW_CWS'!BK35</f>
        <v>-13352909.119205181</v>
      </c>
    </row>
    <row r="80" spans="2:64" x14ac:dyDescent="0.15">
      <c r="B80" s="305" t="s">
        <v>1053</v>
      </c>
      <c r="C80" s="135"/>
      <c r="D80" s="121">
        <f>SUM(D77:D79)</f>
        <v>40830765</v>
      </c>
      <c r="E80" s="121">
        <f>SUM(E77:E79)</f>
        <v>34946139.333333336</v>
      </c>
      <c r="F80" s="121">
        <f t="shared" ref="F80:BL80" si="11">SUM(F77:F79)</f>
        <v>29088272.000000004</v>
      </c>
      <c r="G80" s="121">
        <f t="shared" si="11"/>
        <v>23230398</v>
      </c>
      <c r="H80" s="121">
        <f t="shared" si="11"/>
        <v>13827772.333333334</v>
      </c>
      <c r="I80" s="121">
        <f t="shared" si="11"/>
        <v>41477895.666666672</v>
      </c>
      <c r="J80" s="121">
        <f t="shared" si="11"/>
        <v>33546775.83333334</v>
      </c>
      <c r="K80" s="121">
        <f t="shared" si="11"/>
        <v>27573356.000000004</v>
      </c>
      <c r="L80" s="121">
        <f t="shared" si="11"/>
        <v>21636060.333333332</v>
      </c>
      <c r="M80" s="121">
        <f t="shared" si="11"/>
        <v>15694664.666666668</v>
      </c>
      <c r="N80" s="121">
        <f t="shared" si="11"/>
        <v>9778354.0000000037</v>
      </c>
      <c r="O80" s="121">
        <f t="shared" si="11"/>
        <v>42203149.833333336</v>
      </c>
      <c r="P80" s="121">
        <f t="shared" si="11"/>
        <v>36280019.166666664</v>
      </c>
      <c r="Q80" s="121">
        <f t="shared" si="11"/>
        <v>27971146.041666657</v>
      </c>
      <c r="R80" s="121">
        <f t="shared" si="11"/>
        <v>19709287.916666657</v>
      </c>
      <c r="S80" s="121">
        <f t="shared" si="11"/>
        <v>11467759.791666657</v>
      </c>
      <c r="T80" s="121">
        <f t="shared" si="11"/>
        <v>4220912.4999999898</v>
      </c>
      <c r="U80" s="121">
        <f t="shared" si="11"/>
        <v>-3011745.6250000149</v>
      </c>
      <c r="V80" s="121">
        <f t="shared" si="11"/>
        <v>-10231618.750000015</v>
      </c>
      <c r="W80" s="121">
        <f t="shared" si="11"/>
        <v>-17481118.541666683</v>
      </c>
      <c r="X80" s="121">
        <f t="shared" si="11"/>
        <v>-24718653.333333354</v>
      </c>
      <c r="Y80" s="121">
        <f t="shared" si="11"/>
        <v>-31985968.125000011</v>
      </c>
      <c r="Z80" s="121">
        <f t="shared" si="11"/>
        <v>-39255797.916666664</v>
      </c>
      <c r="AA80" s="121">
        <f t="shared" si="11"/>
        <v>-46523112.708333321</v>
      </c>
      <c r="AB80" s="121">
        <f t="shared" si="11"/>
        <v>-53833247.499999978</v>
      </c>
      <c r="AC80" s="121">
        <f t="shared" si="11"/>
        <v>-62076109.332291633</v>
      </c>
      <c r="AD80" s="121">
        <f t="shared" si="11"/>
        <v>-70252926.864583299</v>
      </c>
      <c r="AE80" s="121">
        <f t="shared" si="11"/>
        <v>-78402421.296874985</v>
      </c>
      <c r="AF80" s="121">
        <f t="shared" si="11"/>
        <v>-86558020.729166642</v>
      </c>
      <c r="AG80" s="121">
        <f t="shared" si="11"/>
        <v>-94688624.31145829</v>
      </c>
      <c r="AH80" s="121">
        <f t="shared" si="11"/>
        <v>-102800724.79374996</v>
      </c>
      <c r="AI80" s="121">
        <f t="shared" si="11"/>
        <v>-110951574.22604163</v>
      </c>
      <c r="AJ80" s="121">
        <f t="shared" si="11"/>
        <v>-119085427.80833328</v>
      </c>
      <c r="AK80" s="121">
        <f t="shared" si="11"/>
        <v>-127256675.34062494</v>
      </c>
      <c r="AL80" s="121">
        <f t="shared" si="11"/>
        <v>-135432527.87291664</v>
      </c>
      <c r="AM80" s="121">
        <f t="shared" si="11"/>
        <v>-143603775.40520832</v>
      </c>
      <c r="AN80" s="121">
        <f t="shared" si="11"/>
        <v>-151843532.23749998</v>
      </c>
      <c r="AO80" s="121">
        <f t="shared" si="11"/>
        <v>-161633077.48368227</v>
      </c>
      <c r="AP80" s="121">
        <f t="shared" si="11"/>
        <v>-171276187.69886458</v>
      </c>
      <c r="AQ80" s="121">
        <f t="shared" si="11"/>
        <v>-180869496.28004688</v>
      </c>
      <c r="AR80" s="121">
        <f t="shared" si="11"/>
        <v>-190468909.86122918</v>
      </c>
      <c r="AS80" s="121">
        <f t="shared" si="11"/>
        <v>-200015666.80841148</v>
      </c>
      <c r="AT80" s="121">
        <f t="shared" si="11"/>
        <v>-209519122.12159377</v>
      </c>
      <c r="AU80" s="121">
        <f t="shared" si="11"/>
        <v>-219113785.70277607</v>
      </c>
      <c r="AV80" s="121">
        <f t="shared" si="11"/>
        <v>-228663792.64995837</v>
      </c>
      <c r="AW80" s="121">
        <f t="shared" si="11"/>
        <v>-238303652.86514068</v>
      </c>
      <c r="AX80" s="121">
        <f t="shared" si="11"/>
        <v>-247948118.08032298</v>
      </c>
      <c r="AY80" s="121">
        <f t="shared" si="11"/>
        <v>-257587978.29550529</v>
      </c>
      <c r="AZ80" s="121">
        <f t="shared" si="11"/>
        <v>-267374418.54168758</v>
      </c>
      <c r="BA80" s="121">
        <f t="shared" si="11"/>
        <v>-280736002.66089272</v>
      </c>
      <c r="BB80" s="121">
        <f t="shared" si="11"/>
        <v>-293930632.27884793</v>
      </c>
      <c r="BC80" s="121">
        <f t="shared" si="11"/>
        <v>-307072201.64842314</v>
      </c>
      <c r="BD80" s="121">
        <f t="shared" si="11"/>
        <v>-320219876.01799834</v>
      </c>
      <c r="BE80" s="121">
        <f t="shared" si="11"/>
        <v>-333304425.7611385</v>
      </c>
      <c r="BF80" s="121">
        <f t="shared" si="11"/>
        <v>-346342415.25589865</v>
      </c>
      <c r="BG80" s="121">
        <f t="shared" si="11"/>
        <v>-359485339.62547386</v>
      </c>
      <c r="BH80" s="121">
        <f t="shared" si="11"/>
        <v>-372573139.36861402</v>
      </c>
      <c r="BI80" s="121">
        <f t="shared" si="11"/>
        <v>-385764518.98656923</v>
      </c>
      <c r="BJ80" s="121">
        <f t="shared" si="11"/>
        <v>-398960503.60452443</v>
      </c>
      <c r="BK80" s="121">
        <f t="shared" si="11"/>
        <v>-412151883.22247964</v>
      </c>
      <c r="BL80" s="121">
        <f t="shared" si="11"/>
        <v>-425504792.34168482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40830765</v>
      </c>
      <c r="E82" s="121">
        <f t="shared" si="12"/>
        <v>35006139.333333336</v>
      </c>
      <c r="F82" s="121">
        <f t="shared" si="12"/>
        <v>29220272.000000004</v>
      </c>
      <c r="G82" s="121">
        <f t="shared" si="12"/>
        <v>23386398</v>
      </c>
      <c r="H82" s="121">
        <f t="shared" si="12"/>
        <v>13971772.333333334</v>
      </c>
      <c r="I82" s="121">
        <f t="shared" si="12"/>
        <v>41609895.666666672</v>
      </c>
      <c r="J82" s="121">
        <f t="shared" si="12"/>
        <v>33666775.833333343</v>
      </c>
      <c r="K82" s="121">
        <f t="shared" si="12"/>
        <v>27669356.000000004</v>
      </c>
      <c r="L82" s="121">
        <f t="shared" si="12"/>
        <v>21732060.333333332</v>
      </c>
      <c r="M82" s="121">
        <f t="shared" si="12"/>
        <v>15766664.666666668</v>
      </c>
      <c r="N82" s="121">
        <f t="shared" si="12"/>
        <v>9934354.0000000037</v>
      </c>
      <c r="O82" s="121">
        <f t="shared" si="12"/>
        <v>42539149.833333336</v>
      </c>
      <c r="P82" s="121">
        <f t="shared" si="12"/>
        <v>36724019.166666664</v>
      </c>
      <c r="Q82" s="121">
        <f t="shared" si="12"/>
        <v>28467946.041666657</v>
      </c>
      <c r="R82" s="121">
        <f t="shared" si="12"/>
        <v>20248567.916666657</v>
      </c>
      <c r="S82" s="121">
        <f t="shared" si="12"/>
        <v>12058399.791666657</v>
      </c>
      <c r="T82" s="121">
        <f t="shared" si="12"/>
        <v>4785872.4999999898</v>
      </c>
      <c r="U82" s="121">
        <f t="shared" si="12"/>
        <v>-2472465.6250000149</v>
      </c>
      <c r="V82" s="121">
        <f t="shared" si="12"/>
        <v>-9730858.7500000149</v>
      </c>
      <c r="W82" s="121">
        <f t="shared" si="12"/>
        <v>-17044558.541666683</v>
      </c>
      <c r="X82" s="121">
        <f t="shared" si="12"/>
        <v>-24282093.333333354</v>
      </c>
      <c r="Y82" s="121">
        <f t="shared" si="12"/>
        <v>-31626448.125000011</v>
      </c>
      <c r="Z82" s="121">
        <f t="shared" si="12"/>
        <v>-38934797.916666664</v>
      </c>
      <c r="AA82" s="121">
        <f t="shared" si="12"/>
        <v>-46048032.708333321</v>
      </c>
      <c r="AB82" s="121">
        <f t="shared" si="12"/>
        <v>-53204087.499999978</v>
      </c>
      <c r="AC82" s="121">
        <f t="shared" si="12"/>
        <v>-61361135.332291633</v>
      </c>
      <c r="AD82" s="121">
        <f t="shared" si="12"/>
        <v>-69446681.864583299</v>
      </c>
      <c r="AE82" s="121">
        <f t="shared" si="12"/>
        <v>-77508222.296874985</v>
      </c>
      <c r="AF82" s="121">
        <f t="shared" si="12"/>
        <v>-85707798.729166642</v>
      </c>
      <c r="AG82" s="121">
        <f t="shared" si="12"/>
        <v>-93882379.31145829</v>
      </c>
      <c r="AH82" s="121">
        <f t="shared" si="12"/>
        <v>-102038456.79374996</v>
      </c>
      <c r="AI82" s="121">
        <f t="shared" si="12"/>
        <v>-110277260.22604163</v>
      </c>
      <c r="AJ82" s="121">
        <f t="shared" ref="AJ82:BL82" si="13">AJ80+AJ74</f>
        <v>-118411113.80833328</v>
      </c>
      <c r="AK82" s="121">
        <f t="shared" si="13"/>
        <v>-126714292.34062494</v>
      </c>
      <c r="AL82" s="121">
        <f t="shared" si="13"/>
        <v>-134772872.87291664</v>
      </c>
      <c r="AM82" s="121">
        <f t="shared" si="13"/>
        <v>-142416396.40520832</v>
      </c>
      <c r="AN82" s="121">
        <f t="shared" si="13"/>
        <v>-150289678.23749998</v>
      </c>
      <c r="AO82" s="121">
        <f t="shared" si="13"/>
        <v>-160800189.48368227</v>
      </c>
      <c r="AP82" s="121">
        <f t="shared" si="13"/>
        <v>-171250935.69886458</v>
      </c>
      <c r="AQ82" s="121">
        <f t="shared" si="13"/>
        <v>-180841676.28004688</v>
      </c>
      <c r="AR82" s="121">
        <f t="shared" si="13"/>
        <v>-190442373.86122918</v>
      </c>
      <c r="AS82" s="121">
        <f t="shared" si="13"/>
        <v>-199990414.80841148</v>
      </c>
      <c r="AT82" s="121">
        <f t="shared" si="13"/>
        <v>-209495154.12159377</v>
      </c>
      <c r="AU82" s="121">
        <f t="shared" si="13"/>
        <v>-219092385.70277607</v>
      </c>
      <c r="AV82" s="121">
        <f t="shared" si="13"/>
        <v>-228642392.64995837</v>
      </c>
      <c r="AW82" s="121">
        <f t="shared" si="13"/>
        <v>-238286318.86514068</v>
      </c>
      <c r="AX82" s="121">
        <f t="shared" si="13"/>
        <v>-247934422.08032298</v>
      </c>
      <c r="AY82" s="121">
        <f t="shared" si="13"/>
        <v>-257569574.29550529</v>
      </c>
      <c r="AZ82" s="121">
        <f t="shared" si="13"/>
        <v>-267350450.54168758</v>
      </c>
      <c r="BA82" s="121">
        <f t="shared" si="13"/>
        <v>-279912787.46089274</v>
      </c>
      <c r="BB82" s="121">
        <f t="shared" si="13"/>
        <v>-292213282.27884793</v>
      </c>
      <c r="BC82" s="121">
        <f t="shared" si="13"/>
        <v>-305176247.24842316</v>
      </c>
      <c r="BD82" s="121">
        <f t="shared" si="13"/>
        <v>-318420093.21799833</v>
      </c>
      <c r="BE82" s="121">
        <f t="shared" si="13"/>
        <v>-331587075.7611385</v>
      </c>
      <c r="BF82" s="121">
        <f t="shared" si="13"/>
        <v>-344707498.05589867</v>
      </c>
      <c r="BG82" s="121">
        <f t="shared" si="13"/>
        <v>-358029026.82547385</v>
      </c>
      <c r="BH82" s="121">
        <f t="shared" si="13"/>
        <v>-371116826.56861401</v>
      </c>
      <c r="BI82" s="121">
        <f t="shared" si="13"/>
        <v>-384582982.18656921</v>
      </c>
      <c r="BJ82" s="121">
        <f t="shared" si="13"/>
        <v>-391637723.20452446</v>
      </c>
      <c r="BK82" s="121">
        <f t="shared" si="13"/>
        <v>-398413083.22247964</v>
      </c>
      <c r="BL82" s="121">
        <f t="shared" si="13"/>
        <v>-409705172.34168482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-116344505.85316786</v>
      </c>
      <c r="E4" s="121">
        <f>'FIN-VALUE_CWS'!E34</f>
        <v>37086209</v>
      </c>
      <c r="G4" s="244">
        <f>'FIN-VALUE_CWS'!F34</f>
        <v>-0.31876201396913839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-182127594.58297428</v>
      </c>
      <c r="E5" s="121">
        <f>'FIN-VALUE_CWS'!E35</f>
        <v>38340631.5</v>
      </c>
      <c r="G5" s="244">
        <f>'FIN-VALUE_CWS'!F35</f>
        <v>-0.21051522471259923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-262738248.48125026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-27652</v>
      </c>
      <c r="D6" s="121">
        <f>'FIN-CASHFLOW_CWS'!D67</f>
        <v>-5918059</v>
      </c>
      <c r="E6" s="121">
        <f>'FIN-CASHFLOW_CWS'!E67</f>
        <v>-5892209</v>
      </c>
      <c r="F6" s="121">
        <f>'FIN-CASHFLOW_CWS'!F67</f>
        <v>-5926549</v>
      </c>
      <c r="G6" s="121">
        <f>'FIN-CASHFLOW_CWS'!G67</f>
        <v>-13700899</v>
      </c>
      <c r="H6" s="121">
        <f>'FIN-CASHFLOW_CWS'!H67</f>
        <v>-9393049</v>
      </c>
      <c r="I6" s="121">
        <f>'FIN-CASHFLOW_CWS'!I67</f>
        <v>-7849379</v>
      </c>
      <c r="J6" s="121">
        <f>'FIN-CASHFLOW_CWS'!J67</f>
        <v>-5878539</v>
      </c>
      <c r="K6" s="121">
        <f>'FIN-CASHFLOW_CWS'!K67</f>
        <v>-5858259</v>
      </c>
      <c r="L6" s="121">
        <f>'FIN-CASHFLOW_CWS'!L67</f>
        <v>-5834719</v>
      </c>
      <c r="M6" s="121">
        <f>'FIN-CASHFLOW_CWS'!M67</f>
        <v>-5844894</v>
      </c>
      <c r="N6" s="121">
        <f>'FIN-CASHFLOW_CWS'!N67</f>
        <v>-5820419</v>
      </c>
      <c r="O6" s="121">
        <f>'FIN-CASHFLOW_CWS'!O67</f>
        <v>-5906024</v>
      </c>
      <c r="P6" s="121">
        <f>'FIN-CASHFLOW_CWS'!P67</f>
        <v>-8571585.625</v>
      </c>
      <c r="Q6" s="121">
        <f>'FIN-CASHFLOW_CWS'!Q67</f>
        <v>-8434140.625</v>
      </c>
      <c r="R6" s="121">
        <f>'FIN-CASHFLOW_CWS'!R67</f>
        <v>-8230520.625</v>
      </c>
      <c r="S6" s="121">
        <f>'FIN-CASHFLOW_CWS'!S67</f>
        <v>-7198360.625</v>
      </c>
      <c r="T6" s="121">
        <f>'FIN-CASHFLOW_CWS'!T67</f>
        <v>-7250005.625</v>
      </c>
      <c r="U6" s="121">
        <f>'FIN-CASHFLOW_CWS'!U67</f>
        <v>-7162855.625</v>
      </c>
      <c r="V6" s="121">
        <f>'FIN-CASHFLOW_CWS'!V67</f>
        <v>-7081665.625</v>
      </c>
      <c r="W6" s="121">
        <f>'FIN-CASHFLOW_CWS'!W67</f>
        <v>-7164885.625</v>
      </c>
      <c r="X6" s="121">
        <f>'FIN-CASHFLOW_CWS'!X67</f>
        <v>-7072150.625</v>
      </c>
      <c r="Y6" s="121">
        <f>'FIN-CASHFLOW_CWS'!Y67</f>
        <v>-7198250.625</v>
      </c>
      <c r="Z6" s="121">
        <f>'FIN-CASHFLOW_CWS'!Z67</f>
        <v>-7118695.625</v>
      </c>
      <c r="AA6" s="121">
        <f>'FIN-CASHFLOW_CWS'!AA67</f>
        <v>-7055050.625</v>
      </c>
      <c r="AB6" s="121">
        <f>'FIN-CASHFLOW_CWS'!AB67</f>
        <v>-8625219.4656249993</v>
      </c>
      <c r="AC6" s="121">
        <f>'FIN-CASHFLOW_CWS'!AC67</f>
        <v>-8541562.9656249993</v>
      </c>
      <c r="AD6" s="121">
        <f>'FIN-CASHFLOW_CWS'!AD67</f>
        <v>-8224462.4656249993</v>
      </c>
      <c r="AE6" s="121">
        <f>'FIN-CASHFLOW_CWS'!AE67</f>
        <v>-8127997.2656249991</v>
      </c>
      <c r="AF6" s="121">
        <f>'FIN-CASHFLOW_CWS'!AF67</f>
        <v>-8217491.4156249994</v>
      </c>
      <c r="AG6" s="121">
        <f>'FIN-CASHFLOW_CWS'!AG67</f>
        <v>-8099114.5156249991</v>
      </c>
      <c r="AH6" s="121">
        <f>'FIN-CASHFLOW_CWS'!AH67</f>
        <v>-7862210.0656249998</v>
      </c>
      <c r="AI6" s="121">
        <f>'FIN-CASHFLOW_CWS'!AI67</f>
        <v>-8088810.4156249994</v>
      </c>
      <c r="AJ6" s="121">
        <f>'FIN-CASHFLOW_CWS'!AJ67</f>
        <v>-7838631.1656250004</v>
      </c>
      <c r="AK6" s="121">
        <f>'FIN-CASHFLOW_CWS'!AK67</f>
        <v>-8104273.3656249996</v>
      </c>
      <c r="AL6" s="121">
        <f>'FIN-CASHFLOW_CWS'!AL67</f>
        <v>-7967737.3656249996</v>
      </c>
      <c r="AM6" s="121">
        <f>'FIN-CASHFLOW_CWS'!AM67</f>
        <v>-7977739.0656249998</v>
      </c>
      <c r="AN6" s="121">
        <f>'FIN-CASHFLOW_CWS'!AN67</f>
        <v>-10912483.210015625</v>
      </c>
      <c r="AO6" s="121">
        <f>'FIN-CASHFLOW_CWS'!AO67</f>
        <v>-11078784.515515625</v>
      </c>
      <c r="AP6" s="121">
        <f>'FIN-CASHFLOW_CWS'!AP67</f>
        <v>-9747758.848015625</v>
      </c>
      <c r="AQ6" s="121">
        <f>'FIN-CASHFLOW_CWS'!AQ67</f>
        <v>-9529109.4145156257</v>
      </c>
      <c r="AR6" s="121">
        <f>'FIN-CASHFLOW_CWS'!AR67</f>
        <v>-9702482.2140156254</v>
      </c>
      <c r="AS6" s="121">
        <f>'FIN-CASHFLOW_CWS'!AS67</f>
        <v>-9655328.5800156239</v>
      </c>
      <c r="AT6" s="121">
        <f>'FIN-CASHFLOW_CWS'!AT67</f>
        <v>-9072327.5475156251</v>
      </c>
      <c r="AU6" s="121">
        <f>'FIN-CASHFLOW_CWS'!AU67</f>
        <v>-9701880.2140156254</v>
      </c>
      <c r="AV6" s="121">
        <f>'FIN-CASHFLOW_CWS'!AV67</f>
        <v>-9116240.1815156247</v>
      </c>
      <c r="AW6" s="121">
        <f>'FIN-CASHFLOW_CWS'!AW67</f>
        <v>-9572886.0485156253</v>
      </c>
      <c r="AX6" s="121">
        <f>'FIN-CASHFLOW_CWS'!AX67</f>
        <v>-9564215.0485156253</v>
      </c>
      <c r="AY6" s="121">
        <f>'FIN-CASHFLOW_CWS'!AY67</f>
        <v>-9018239.6125156246</v>
      </c>
      <c r="AZ6" s="121">
        <f>'FIN-CASHFLOW_CWS'!AZ67</f>
        <v>-12946338.192378514</v>
      </c>
      <c r="BA6" s="121">
        <f>'FIN-CASHFLOW_CWS'!BA67</f>
        <v>-13172226.525113516</v>
      </c>
      <c r="BB6" s="121">
        <f>'FIN-CASHFLOW_CWS'!BB67</f>
        <v>-13297117.252038516</v>
      </c>
      <c r="BC6" s="121">
        <f>'FIN-CASHFLOW_CWS'!BC67</f>
        <v>-13172257.802908516</v>
      </c>
      <c r="BD6" s="121">
        <f>'FIN-CASHFLOW_CWS'!BD67</f>
        <v>-13349392.743808515</v>
      </c>
      <c r="BE6" s="121">
        <f>'FIN-CASHFLOW_CWS'!BE67</f>
        <v>-13018200.967248516</v>
      </c>
      <c r="BF6" s="121">
        <f>'FIN-CASHFLOW_CWS'!BF67</f>
        <v>-12683132.396418516</v>
      </c>
      <c r="BG6" s="121">
        <f>'FIN-CASHFLOW_CWS'!BG67</f>
        <v>-13091605.543808514</v>
      </c>
      <c r="BH6" s="121">
        <f>'FIN-CASHFLOW_CWS'!BH67</f>
        <v>-12638693.034823516</v>
      </c>
      <c r="BI6" s="121">
        <f>'FIN-CASHFLOW_CWS'!BI67</f>
        <v>-13124405.451288514</v>
      </c>
      <c r="BJ6" s="121">
        <f>'FIN-CASHFLOW_CWS'!BJ67</f>
        <v>-12845024.451288514</v>
      </c>
      <c r="BK6" s="121">
        <f>'FIN-CASHFLOW_CWS'!BK67</f>
        <v>-18932643.078713514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-27652</v>
      </c>
      <c r="E8" s="121">
        <f>'FIN-CASHFLOW_CWS'!E69</f>
        <v>-5945711</v>
      </c>
      <c r="F8" s="121">
        <f>'FIN-CASHFLOW_CWS'!F69</f>
        <v>-11837920</v>
      </c>
      <c r="G8" s="121">
        <f>'FIN-CASHFLOW_CWS'!G69</f>
        <v>-17764469</v>
      </c>
      <c r="H8" s="121">
        <f>'FIN-CASHFLOW_CWS'!H69</f>
        <v>-31465368</v>
      </c>
      <c r="I8" s="121">
        <f>'FIN-CASHFLOW_CWS'!I69</f>
        <v>-40858417</v>
      </c>
      <c r="J8" s="121">
        <f>'FIN-CASHFLOW_CWS'!J69</f>
        <v>-48707796</v>
      </c>
      <c r="K8" s="121">
        <f>'FIN-CASHFLOW_CWS'!K69</f>
        <v>-54586335</v>
      </c>
      <c r="L8" s="121">
        <f>'FIN-CASHFLOW_CWS'!L69</f>
        <v>-60444594</v>
      </c>
      <c r="M8" s="121">
        <f>'FIN-CASHFLOW_CWS'!M69</f>
        <v>-66279313</v>
      </c>
      <c r="N8" s="121">
        <f>'FIN-CASHFLOW_CWS'!N69</f>
        <v>-72124207</v>
      </c>
      <c r="O8" s="121">
        <f>'FIN-CASHFLOW_CWS'!O69</f>
        <v>-77944626</v>
      </c>
      <c r="P8" s="121">
        <f>'FIN-CASHFLOW_CWS'!P69</f>
        <v>-83850650</v>
      </c>
      <c r="Q8" s="121">
        <f>'FIN-CASHFLOW_CWS'!Q69</f>
        <v>-92422235.625</v>
      </c>
      <c r="R8" s="121">
        <f>'FIN-CASHFLOW_CWS'!R69</f>
        <v>-100856376.25</v>
      </c>
      <c r="S8" s="121">
        <f>'FIN-CASHFLOW_CWS'!S69</f>
        <v>-109086896.875</v>
      </c>
      <c r="T8" s="121">
        <f>'FIN-CASHFLOW_CWS'!T69</f>
        <v>-116285257.5</v>
      </c>
      <c r="U8" s="121">
        <f>'FIN-CASHFLOW_CWS'!U69</f>
        <v>-123535263.125</v>
      </c>
      <c r="V8" s="121">
        <f>'FIN-CASHFLOW_CWS'!V69</f>
        <v>-130698118.75</v>
      </c>
      <c r="W8" s="121">
        <f>'FIN-CASHFLOW_CWS'!W69</f>
        <v>-137779784.375</v>
      </c>
      <c r="X8" s="121">
        <f>'FIN-CASHFLOW_CWS'!X69</f>
        <v>-144944670</v>
      </c>
      <c r="Y8" s="121">
        <f>'FIN-CASHFLOW_CWS'!Y69</f>
        <v>-152016820.625</v>
      </c>
      <c r="Z8" s="121">
        <f>'FIN-CASHFLOW_CWS'!Z69</f>
        <v>-159215071.25</v>
      </c>
      <c r="AA8" s="121">
        <f>'FIN-CASHFLOW_CWS'!AA69</f>
        <v>-166333766.875</v>
      </c>
      <c r="AB8" s="121">
        <f>'FIN-CASHFLOW_CWS'!AB69</f>
        <v>-173388817.5</v>
      </c>
      <c r="AC8" s="121">
        <f>'FIN-CASHFLOW_CWS'!AC69</f>
        <v>-182014036.96562499</v>
      </c>
      <c r="AD8" s="121">
        <f>'FIN-CASHFLOW_CWS'!AD69</f>
        <v>-190555599.93124998</v>
      </c>
      <c r="AE8" s="121">
        <f>'FIN-CASHFLOW_CWS'!AE69</f>
        <v>-198780062.39687496</v>
      </c>
      <c r="AF8" s="121">
        <f>'FIN-CASHFLOW_CWS'!AF69</f>
        <v>-206908059.66249996</v>
      </c>
      <c r="AG8" s="121">
        <f>'FIN-CASHFLOW_CWS'!AG69</f>
        <v>-215125551.07812497</v>
      </c>
      <c r="AH8" s="121">
        <f>'FIN-CASHFLOW_CWS'!AH69</f>
        <v>-223224665.59374997</v>
      </c>
      <c r="AI8" s="121">
        <f>'FIN-CASHFLOW_CWS'!AI69</f>
        <v>-231086875.65937498</v>
      </c>
      <c r="AJ8" s="121">
        <f>'FIN-CASHFLOW_CWS'!AJ69</f>
        <v>-239175686.07499999</v>
      </c>
      <c r="AK8" s="121">
        <f>'FIN-CASHFLOW_CWS'!AK69</f>
        <v>-247014317.24062499</v>
      </c>
      <c r="AL8" s="121">
        <f>'FIN-CASHFLOW_CWS'!AL69</f>
        <v>-255118590.60624999</v>
      </c>
      <c r="AM8" s="121">
        <f>'FIN-CASHFLOW_CWS'!AM69</f>
        <v>-263086327.97187498</v>
      </c>
      <c r="AN8" s="121">
        <f>'FIN-CASHFLOW_CWS'!AN69</f>
        <v>-271064067.03749996</v>
      </c>
      <c r="AO8" s="121">
        <f>'FIN-CASHFLOW_CWS'!AO69</f>
        <v>-281976550.24751556</v>
      </c>
      <c r="AP8" s="121">
        <f>'FIN-CASHFLOW_CWS'!AP69</f>
        <v>-293055334.76303118</v>
      </c>
      <c r="AQ8" s="121">
        <f>'FIN-CASHFLOW_CWS'!AQ69</f>
        <v>-302803093.61104679</v>
      </c>
      <c r="AR8" s="121">
        <f>'FIN-CASHFLOW_CWS'!AR69</f>
        <v>-312332203.02556241</v>
      </c>
      <c r="AS8" s="121">
        <f>'FIN-CASHFLOW_CWS'!AS69</f>
        <v>-322034685.23957801</v>
      </c>
      <c r="AT8" s="121">
        <f>'FIN-CASHFLOW_CWS'!AT69</f>
        <v>-331690013.81959361</v>
      </c>
      <c r="AU8" s="121">
        <f>'FIN-CASHFLOW_CWS'!AU69</f>
        <v>-340762341.36710924</v>
      </c>
      <c r="AV8" s="121">
        <f>'FIN-CASHFLOW_CWS'!AV69</f>
        <v>-350464221.58112484</v>
      </c>
      <c r="AW8" s="121">
        <f>'FIN-CASHFLOW_CWS'!AW69</f>
        <v>-359580461.76264048</v>
      </c>
      <c r="AX8" s="121">
        <f>'FIN-CASHFLOW_CWS'!AX69</f>
        <v>-369153347.81115609</v>
      </c>
      <c r="AY8" s="121">
        <f>'FIN-CASHFLOW_CWS'!AY69</f>
        <v>-378717562.85967171</v>
      </c>
      <c r="AZ8" s="121">
        <f>'FIN-CASHFLOW_CWS'!AZ69</f>
        <v>-387735802.47218734</v>
      </c>
      <c r="BA8" s="121">
        <f>'FIN-CASHFLOW_CWS'!BA69</f>
        <v>-400682140.66456586</v>
      </c>
      <c r="BB8" s="121">
        <f>'FIN-CASHFLOW_CWS'!BB69</f>
        <v>-413854367.18967938</v>
      </c>
      <c r="BC8" s="121">
        <f>'FIN-CASHFLOW_CWS'!BC69</f>
        <v>-427151484.44171792</v>
      </c>
      <c r="BD8" s="121">
        <f>'FIN-CASHFLOW_CWS'!BD69</f>
        <v>-440323742.24462646</v>
      </c>
      <c r="BE8" s="121">
        <f>'FIN-CASHFLOW_CWS'!BE69</f>
        <v>-453673134.98843497</v>
      </c>
      <c r="BF8" s="121">
        <f>'FIN-CASHFLOW_CWS'!BF69</f>
        <v>-466691335.95568347</v>
      </c>
      <c r="BG8" s="121">
        <f>'FIN-CASHFLOW_CWS'!BG69</f>
        <v>-479374468.35210198</v>
      </c>
      <c r="BH8" s="121">
        <f>'FIN-CASHFLOW_CWS'!BH69</f>
        <v>-492466073.8959105</v>
      </c>
      <c r="BI8" s="121">
        <f>'FIN-CASHFLOW_CWS'!BI69</f>
        <v>-505104766.93073404</v>
      </c>
      <c r="BJ8" s="121">
        <f>'FIN-CASHFLOW_CWS'!BJ69</f>
        <v>-518229172.38202256</v>
      </c>
      <c r="BK8" s="121">
        <f>'FIN-CASHFLOW_CWS'!BK69</f>
        <v>-531074196.83331108</v>
      </c>
    </row>
    <row r="9" spans="2:63" x14ac:dyDescent="0.15">
      <c r="B9" s="127" t="s">
        <v>476</v>
      </c>
      <c r="C9" s="121">
        <f>'FIN-CASHFLOW_CWS'!C70</f>
        <v>-27652</v>
      </c>
      <c r="D9" s="121">
        <f>'FIN-CASHFLOW_CWS'!D70</f>
        <v>-5945711</v>
      </c>
      <c r="E9" s="121">
        <f>'FIN-CASHFLOW_CWS'!E70</f>
        <v>-11837920</v>
      </c>
      <c r="F9" s="121">
        <f>'FIN-CASHFLOW_CWS'!F70</f>
        <v>-17764469</v>
      </c>
      <c r="G9" s="121">
        <f>'FIN-CASHFLOW_CWS'!G70</f>
        <v>-31465368</v>
      </c>
      <c r="H9" s="121">
        <f>'FIN-CASHFLOW_CWS'!H70</f>
        <v>-40858417</v>
      </c>
      <c r="I9" s="121">
        <f>'FIN-CASHFLOW_CWS'!I70</f>
        <v>-48707796</v>
      </c>
      <c r="J9" s="121">
        <f>'FIN-CASHFLOW_CWS'!J70</f>
        <v>-54586335</v>
      </c>
      <c r="K9" s="121">
        <f>'FIN-CASHFLOW_CWS'!K70</f>
        <v>-60444594</v>
      </c>
      <c r="L9" s="121">
        <f>'FIN-CASHFLOW_CWS'!L70</f>
        <v>-66279313</v>
      </c>
      <c r="M9" s="121">
        <f>'FIN-CASHFLOW_CWS'!M70</f>
        <v>-72124207</v>
      </c>
      <c r="N9" s="121">
        <f>'FIN-CASHFLOW_CWS'!N70</f>
        <v>-77944626</v>
      </c>
      <c r="O9" s="121">
        <f>'FIN-CASHFLOW_CWS'!O70</f>
        <v>-83850650</v>
      </c>
      <c r="P9" s="121">
        <f>'FIN-CASHFLOW_CWS'!P70</f>
        <v>-92422235.625</v>
      </c>
      <c r="Q9" s="121">
        <f>'FIN-CASHFLOW_CWS'!Q70</f>
        <v>-100856376.25</v>
      </c>
      <c r="R9" s="121">
        <f>'FIN-CASHFLOW_CWS'!R70</f>
        <v>-109086896.875</v>
      </c>
      <c r="S9" s="121">
        <f>'FIN-CASHFLOW_CWS'!S70</f>
        <v>-116285257.5</v>
      </c>
      <c r="T9" s="121">
        <f>'FIN-CASHFLOW_CWS'!T70</f>
        <v>-123535263.125</v>
      </c>
      <c r="U9" s="121">
        <f>'FIN-CASHFLOW_CWS'!U70</f>
        <v>-130698118.75</v>
      </c>
      <c r="V9" s="121">
        <f>'FIN-CASHFLOW_CWS'!V70</f>
        <v>-137779784.375</v>
      </c>
      <c r="W9" s="121">
        <f>'FIN-CASHFLOW_CWS'!W70</f>
        <v>-144944670</v>
      </c>
      <c r="X9" s="121">
        <f>'FIN-CASHFLOW_CWS'!X70</f>
        <v>-152016820.625</v>
      </c>
      <c r="Y9" s="121">
        <f>'FIN-CASHFLOW_CWS'!Y70</f>
        <v>-159215071.25</v>
      </c>
      <c r="Z9" s="121">
        <f>'FIN-CASHFLOW_CWS'!Z70</f>
        <v>-166333766.875</v>
      </c>
      <c r="AA9" s="121">
        <f>'FIN-CASHFLOW_CWS'!AA70</f>
        <v>-173388817.5</v>
      </c>
      <c r="AB9" s="121">
        <f>'FIN-CASHFLOW_CWS'!AB70</f>
        <v>-182014036.96562499</v>
      </c>
      <c r="AC9" s="121">
        <f>'FIN-CASHFLOW_CWS'!AC70</f>
        <v>-190555599.93124998</v>
      </c>
      <c r="AD9" s="121">
        <f>'FIN-CASHFLOW_CWS'!AD70</f>
        <v>-198780062.39687496</v>
      </c>
      <c r="AE9" s="121">
        <f>'FIN-CASHFLOW_CWS'!AE70</f>
        <v>-206908059.66249996</v>
      </c>
      <c r="AF9" s="121">
        <f>'FIN-CASHFLOW_CWS'!AF70</f>
        <v>-215125551.07812497</v>
      </c>
      <c r="AG9" s="121">
        <f>'FIN-CASHFLOW_CWS'!AG70</f>
        <v>-223224665.59374997</v>
      </c>
      <c r="AH9" s="121">
        <f>'FIN-CASHFLOW_CWS'!AH70</f>
        <v>-231086875.65937498</v>
      </c>
      <c r="AI9" s="121">
        <f>'FIN-CASHFLOW_CWS'!AI70</f>
        <v>-239175686.07499999</v>
      </c>
      <c r="AJ9" s="121">
        <f>'FIN-CASHFLOW_CWS'!AJ70</f>
        <v>-247014317.24062499</v>
      </c>
      <c r="AK9" s="121">
        <f>'FIN-CASHFLOW_CWS'!AK70</f>
        <v>-255118590.60624999</v>
      </c>
      <c r="AL9" s="121">
        <f>'FIN-CASHFLOW_CWS'!AL70</f>
        <v>-263086327.97187498</v>
      </c>
      <c r="AM9" s="121">
        <f>'FIN-CASHFLOW_CWS'!AM70</f>
        <v>-271064067.03749996</v>
      </c>
      <c r="AN9" s="121">
        <f>'FIN-CASHFLOW_CWS'!AN70</f>
        <v>-281976550.24751556</v>
      </c>
      <c r="AO9" s="121">
        <f>'FIN-CASHFLOW_CWS'!AO70</f>
        <v>-293055334.76303118</v>
      </c>
      <c r="AP9" s="121">
        <f>'FIN-CASHFLOW_CWS'!AP70</f>
        <v>-302803093.61104679</v>
      </c>
      <c r="AQ9" s="121">
        <f>'FIN-CASHFLOW_CWS'!AQ70</f>
        <v>-312332203.02556241</v>
      </c>
      <c r="AR9" s="121">
        <f>'FIN-CASHFLOW_CWS'!AR70</f>
        <v>-322034685.23957801</v>
      </c>
      <c r="AS9" s="121">
        <f>'FIN-CASHFLOW_CWS'!AS70</f>
        <v>-331690013.81959361</v>
      </c>
      <c r="AT9" s="121">
        <f>'FIN-CASHFLOW_CWS'!AT70</f>
        <v>-340762341.36710924</v>
      </c>
      <c r="AU9" s="121">
        <f>'FIN-CASHFLOW_CWS'!AU70</f>
        <v>-350464221.58112484</v>
      </c>
      <c r="AV9" s="121">
        <f>'FIN-CASHFLOW_CWS'!AV70</f>
        <v>-359580461.76264048</v>
      </c>
      <c r="AW9" s="121">
        <f>'FIN-CASHFLOW_CWS'!AW70</f>
        <v>-369153347.81115609</v>
      </c>
      <c r="AX9" s="121">
        <f>'FIN-CASHFLOW_CWS'!AX70</f>
        <v>-378717562.85967171</v>
      </c>
      <c r="AY9" s="121">
        <f>'FIN-CASHFLOW_CWS'!AY70</f>
        <v>-387735802.47218734</v>
      </c>
      <c r="AZ9" s="121">
        <f>'FIN-CASHFLOW_CWS'!AZ70</f>
        <v>-400682140.66456586</v>
      </c>
      <c r="BA9" s="121">
        <f>'FIN-CASHFLOW_CWS'!BA70</f>
        <v>-413854367.18967938</v>
      </c>
      <c r="BB9" s="121">
        <f>'FIN-CASHFLOW_CWS'!BB70</f>
        <v>-427151484.44171792</v>
      </c>
      <c r="BC9" s="121">
        <f>'FIN-CASHFLOW_CWS'!BC70</f>
        <v>-440323742.24462646</v>
      </c>
      <c r="BD9" s="121">
        <f>'FIN-CASHFLOW_CWS'!BD70</f>
        <v>-453673134.98843497</v>
      </c>
      <c r="BE9" s="121">
        <f>'FIN-CASHFLOW_CWS'!BE70</f>
        <v>-466691335.95568347</v>
      </c>
      <c r="BF9" s="121">
        <f>'FIN-CASHFLOW_CWS'!BF70</f>
        <v>-479374468.35210198</v>
      </c>
      <c r="BG9" s="121">
        <f>'FIN-CASHFLOW_CWS'!BG70</f>
        <v>-492466073.8959105</v>
      </c>
      <c r="BH9" s="121">
        <f>'FIN-CASHFLOW_CWS'!BH70</f>
        <v>-505104766.93073404</v>
      </c>
      <c r="BI9" s="121">
        <f>'FIN-CASHFLOW_CWS'!BI70</f>
        <v>-518229172.38202256</v>
      </c>
      <c r="BJ9" s="121">
        <f>'FIN-CASHFLOW_CWS'!BJ70</f>
        <v>-531074196.83331108</v>
      </c>
      <c r="BK9" s="121">
        <f>'FIN-CASHFLOW_CWS'!BK70</f>
        <v>-550006839.91202462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40858417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37086209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38340631.5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-27652</v>
      </c>
      <c r="D15" s="121">
        <f t="shared" ref="D15:AI15" si="0">D6+D13</f>
        <v>-5918059</v>
      </c>
      <c r="E15" s="121">
        <f t="shared" si="0"/>
        <v>-5892209</v>
      </c>
      <c r="F15" s="121">
        <f t="shared" si="0"/>
        <v>-5926549</v>
      </c>
      <c r="G15" s="121">
        <f t="shared" si="0"/>
        <v>-13700899</v>
      </c>
      <c r="H15" s="121">
        <f t="shared" si="0"/>
        <v>27693160</v>
      </c>
      <c r="I15" s="121">
        <f t="shared" si="0"/>
        <v>-7849379</v>
      </c>
      <c r="J15" s="121">
        <f t="shared" si="0"/>
        <v>-5878539</v>
      </c>
      <c r="K15" s="121">
        <f t="shared" si="0"/>
        <v>-5858259</v>
      </c>
      <c r="L15" s="121">
        <f t="shared" si="0"/>
        <v>-5834719</v>
      </c>
      <c r="M15" s="121">
        <f t="shared" si="0"/>
        <v>-5844894</v>
      </c>
      <c r="N15" s="121">
        <f t="shared" si="0"/>
        <v>32520212.5</v>
      </c>
      <c r="O15" s="121">
        <f t="shared" si="0"/>
        <v>-5906024</v>
      </c>
      <c r="P15" s="121">
        <f t="shared" si="0"/>
        <v>-8571585.625</v>
      </c>
      <c r="Q15" s="121">
        <f t="shared" si="0"/>
        <v>-8434140.625</v>
      </c>
      <c r="R15" s="121">
        <f t="shared" si="0"/>
        <v>-8230520.625</v>
      </c>
      <c r="S15" s="121">
        <f t="shared" si="0"/>
        <v>-7198360.625</v>
      </c>
      <c r="T15" s="121">
        <f t="shared" si="0"/>
        <v>-7250005.625</v>
      </c>
      <c r="U15" s="121">
        <f t="shared" si="0"/>
        <v>-7162855.625</v>
      </c>
      <c r="V15" s="121">
        <f t="shared" si="0"/>
        <v>-7081665.625</v>
      </c>
      <c r="W15" s="121">
        <f t="shared" si="0"/>
        <v>-7164885.625</v>
      </c>
      <c r="X15" s="121">
        <f t="shared" si="0"/>
        <v>-7072150.625</v>
      </c>
      <c r="Y15" s="121">
        <f t="shared" si="0"/>
        <v>-7198250.625</v>
      </c>
      <c r="Z15" s="121">
        <f t="shared" si="0"/>
        <v>-7118695.625</v>
      </c>
      <c r="AA15" s="121">
        <f t="shared" si="0"/>
        <v>-7055050.625</v>
      </c>
      <c r="AB15" s="121">
        <f t="shared" si="0"/>
        <v>-8625219.4656249993</v>
      </c>
      <c r="AC15" s="121">
        <f t="shared" si="0"/>
        <v>-8541562.9656249993</v>
      </c>
      <c r="AD15" s="121">
        <f t="shared" si="0"/>
        <v>-8224462.4656249993</v>
      </c>
      <c r="AE15" s="121">
        <f t="shared" si="0"/>
        <v>-8127997.2656249991</v>
      </c>
      <c r="AF15" s="121">
        <f t="shared" si="0"/>
        <v>-8217491.4156249994</v>
      </c>
      <c r="AG15" s="121">
        <f t="shared" si="0"/>
        <v>-8099114.5156249991</v>
      </c>
      <c r="AH15" s="121">
        <f t="shared" si="0"/>
        <v>-7862210.0656249998</v>
      </c>
      <c r="AI15" s="121">
        <f t="shared" si="0"/>
        <v>-8088810.4156249994</v>
      </c>
      <c r="AJ15" s="121">
        <f t="shared" ref="AJ15:BK15" si="1">AJ6+AJ13</f>
        <v>-7838631.1656250004</v>
      </c>
      <c r="AK15" s="121">
        <f t="shared" si="1"/>
        <v>-8104273.3656249996</v>
      </c>
      <c r="AL15" s="121">
        <f t="shared" si="1"/>
        <v>-7967737.3656249996</v>
      </c>
      <c r="AM15" s="121">
        <f t="shared" si="1"/>
        <v>-7977739.0656249998</v>
      </c>
      <c r="AN15" s="121">
        <f t="shared" si="1"/>
        <v>-10912483.210015625</v>
      </c>
      <c r="AO15" s="121">
        <f t="shared" si="1"/>
        <v>-11078784.515515625</v>
      </c>
      <c r="AP15" s="121">
        <f t="shared" si="1"/>
        <v>-9747758.848015625</v>
      </c>
      <c r="AQ15" s="121">
        <f t="shared" si="1"/>
        <v>-9529109.4145156257</v>
      </c>
      <c r="AR15" s="121">
        <f t="shared" si="1"/>
        <v>-9702482.2140156254</v>
      </c>
      <c r="AS15" s="121">
        <f t="shared" si="1"/>
        <v>-9655328.5800156239</v>
      </c>
      <c r="AT15" s="121">
        <f t="shared" si="1"/>
        <v>-9072327.5475156251</v>
      </c>
      <c r="AU15" s="121">
        <f t="shared" si="1"/>
        <v>-9701880.2140156254</v>
      </c>
      <c r="AV15" s="121">
        <f t="shared" si="1"/>
        <v>-9116240.1815156247</v>
      </c>
      <c r="AW15" s="121">
        <f t="shared" si="1"/>
        <v>-9572886.0485156253</v>
      </c>
      <c r="AX15" s="121">
        <f t="shared" si="1"/>
        <v>-9564215.0485156253</v>
      </c>
      <c r="AY15" s="121">
        <f t="shared" si="1"/>
        <v>-9018239.6125156246</v>
      </c>
      <c r="AZ15" s="121">
        <f t="shared" si="1"/>
        <v>-12946338.192378514</v>
      </c>
      <c r="BA15" s="121">
        <f t="shared" si="1"/>
        <v>-13172226.525113516</v>
      </c>
      <c r="BB15" s="121">
        <f t="shared" si="1"/>
        <v>-13297117.252038516</v>
      </c>
      <c r="BC15" s="121">
        <f t="shared" si="1"/>
        <v>-13172257.802908516</v>
      </c>
      <c r="BD15" s="121">
        <f t="shared" si="1"/>
        <v>-13349392.743808515</v>
      </c>
      <c r="BE15" s="121">
        <f t="shared" si="1"/>
        <v>-13018200.967248516</v>
      </c>
      <c r="BF15" s="121">
        <f t="shared" si="1"/>
        <v>-12683132.396418516</v>
      </c>
      <c r="BG15" s="121">
        <f t="shared" si="1"/>
        <v>-13091605.543808514</v>
      </c>
      <c r="BH15" s="121">
        <f t="shared" si="1"/>
        <v>-12638693.034823516</v>
      </c>
      <c r="BI15" s="121">
        <f t="shared" si="1"/>
        <v>-13124405.451288514</v>
      </c>
      <c r="BJ15" s="121">
        <f t="shared" si="1"/>
        <v>-12845024.451288514</v>
      </c>
      <c r="BK15" s="121">
        <f t="shared" si="1"/>
        <v>-18932643.078713514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40858417</v>
      </c>
      <c r="D17" s="121">
        <f t="shared" ref="D17:AI17" si="2">C18</f>
        <v>40830765</v>
      </c>
      <c r="E17" s="121">
        <f t="shared" si="2"/>
        <v>34912706</v>
      </c>
      <c r="F17" s="121">
        <f t="shared" si="2"/>
        <v>29020497</v>
      </c>
      <c r="G17" s="121">
        <f t="shared" si="2"/>
        <v>23093948</v>
      </c>
      <c r="H17" s="121">
        <f t="shared" si="2"/>
        <v>9393049</v>
      </c>
      <c r="I17" s="121">
        <f t="shared" si="2"/>
        <v>37086209</v>
      </c>
      <c r="J17" s="121">
        <f t="shared" si="2"/>
        <v>29236830</v>
      </c>
      <c r="K17" s="121">
        <f t="shared" si="2"/>
        <v>23358291</v>
      </c>
      <c r="L17" s="121">
        <f t="shared" si="2"/>
        <v>17500032</v>
      </c>
      <c r="M17" s="121">
        <f t="shared" si="2"/>
        <v>11665313</v>
      </c>
      <c r="N17" s="121">
        <f t="shared" si="2"/>
        <v>5820419</v>
      </c>
      <c r="O17" s="121">
        <f t="shared" si="2"/>
        <v>38340631.5</v>
      </c>
      <c r="P17" s="121">
        <f t="shared" si="2"/>
        <v>32434607.5</v>
      </c>
      <c r="Q17" s="121">
        <f t="shared" si="2"/>
        <v>23863021.875</v>
      </c>
      <c r="R17" s="121">
        <f t="shared" si="2"/>
        <v>15428881.25</v>
      </c>
      <c r="S17" s="121">
        <f t="shared" si="2"/>
        <v>7198360.625</v>
      </c>
      <c r="T17" s="121">
        <f t="shared" si="2"/>
        <v>0</v>
      </c>
      <c r="U17" s="121">
        <f t="shared" si="2"/>
        <v>-7250005.625</v>
      </c>
      <c r="V17" s="121">
        <f t="shared" si="2"/>
        <v>-14412861.25</v>
      </c>
      <c r="W17" s="121">
        <f t="shared" si="2"/>
        <v>-21494526.875</v>
      </c>
      <c r="X17" s="121">
        <f t="shared" si="2"/>
        <v>-28659412.5</v>
      </c>
      <c r="Y17" s="121">
        <f t="shared" si="2"/>
        <v>-35731563.125</v>
      </c>
      <c r="Z17" s="121">
        <f t="shared" si="2"/>
        <v>-42929813.75</v>
      </c>
      <c r="AA17" s="121">
        <f t="shared" si="2"/>
        <v>-50048509.375</v>
      </c>
      <c r="AB17" s="121">
        <f t="shared" si="2"/>
        <v>-57103560</v>
      </c>
      <c r="AC17" s="121">
        <f t="shared" si="2"/>
        <v>-65728779.465625003</v>
      </c>
      <c r="AD17" s="121">
        <f t="shared" si="2"/>
        <v>-74270342.431250006</v>
      </c>
      <c r="AE17" s="121">
        <f t="shared" si="2"/>
        <v>-82494804.896875009</v>
      </c>
      <c r="AF17" s="121">
        <f t="shared" si="2"/>
        <v>-90622802.162500009</v>
      </c>
      <c r="AG17" s="121">
        <f t="shared" si="2"/>
        <v>-98840293.578125015</v>
      </c>
      <c r="AH17" s="121">
        <f t="shared" si="2"/>
        <v>-106939408.09375001</v>
      </c>
      <c r="AI17" s="121">
        <f t="shared" si="2"/>
        <v>-114801618.15937501</v>
      </c>
      <c r="AJ17" s="121">
        <f t="shared" ref="AJ17:BK17" si="3">AI18</f>
        <v>-122890428.57500002</v>
      </c>
      <c r="AK17" s="121">
        <f t="shared" si="3"/>
        <v>-130729059.74062502</v>
      </c>
      <c r="AL17" s="121">
        <f t="shared" si="3"/>
        <v>-138833333.10625002</v>
      </c>
      <c r="AM17" s="121">
        <f t="shared" si="3"/>
        <v>-146801070.47187501</v>
      </c>
      <c r="AN17" s="121">
        <f t="shared" si="3"/>
        <v>-154778809.53750002</v>
      </c>
      <c r="AO17" s="121">
        <f t="shared" si="3"/>
        <v>-165691292.74751565</v>
      </c>
      <c r="AP17" s="121">
        <f t="shared" si="3"/>
        <v>-176770077.26303127</v>
      </c>
      <c r="AQ17" s="121">
        <f t="shared" si="3"/>
        <v>-186517836.11104691</v>
      </c>
      <c r="AR17" s="121">
        <f t="shared" si="3"/>
        <v>-196046945.52556252</v>
      </c>
      <c r="AS17" s="121">
        <f t="shared" si="3"/>
        <v>-205749427.73957816</v>
      </c>
      <c r="AT17" s="121">
        <f t="shared" si="3"/>
        <v>-215404756.31959379</v>
      </c>
      <c r="AU17" s="121">
        <f t="shared" si="3"/>
        <v>-224477083.86710942</v>
      </c>
      <c r="AV17" s="121">
        <f t="shared" si="3"/>
        <v>-234178964.08112505</v>
      </c>
      <c r="AW17" s="121">
        <f t="shared" si="3"/>
        <v>-243295204.26264068</v>
      </c>
      <c r="AX17" s="121">
        <f t="shared" si="3"/>
        <v>-252868090.3111563</v>
      </c>
      <c r="AY17" s="121">
        <f t="shared" si="3"/>
        <v>-262432305.35967192</v>
      </c>
      <c r="AZ17" s="121">
        <f t="shared" si="3"/>
        <v>-271450544.97218752</v>
      </c>
      <c r="BA17" s="121">
        <f t="shared" si="3"/>
        <v>-284396883.16456604</v>
      </c>
      <c r="BB17" s="121">
        <f t="shared" si="3"/>
        <v>-297569109.68967956</v>
      </c>
      <c r="BC17" s="121">
        <f t="shared" si="3"/>
        <v>-310866226.9417181</v>
      </c>
      <c r="BD17" s="121">
        <f t="shared" si="3"/>
        <v>-324038484.74462664</v>
      </c>
      <c r="BE17" s="121">
        <f t="shared" si="3"/>
        <v>-337387877.48843515</v>
      </c>
      <c r="BF17" s="121">
        <f t="shared" si="3"/>
        <v>-350406078.45568365</v>
      </c>
      <c r="BG17" s="121">
        <f t="shared" si="3"/>
        <v>-363089210.85210216</v>
      </c>
      <c r="BH17" s="121">
        <f t="shared" si="3"/>
        <v>-376180816.39591068</v>
      </c>
      <c r="BI17" s="121">
        <f t="shared" si="3"/>
        <v>-388819509.43073422</v>
      </c>
      <c r="BJ17" s="121">
        <f t="shared" si="3"/>
        <v>-401943914.88202274</v>
      </c>
      <c r="BK17" s="121">
        <f t="shared" si="3"/>
        <v>-414788939.33331126</v>
      </c>
    </row>
    <row r="18" spans="2:64" x14ac:dyDescent="0.15">
      <c r="B18" s="127" t="s">
        <v>476</v>
      </c>
      <c r="C18" s="121">
        <f>C13+C15</f>
        <v>40830765</v>
      </c>
      <c r="D18" s="121">
        <f t="shared" ref="D18:AI18" si="4">D15+D17</f>
        <v>34912706</v>
      </c>
      <c r="E18" s="121">
        <f t="shared" si="4"/>
        <v>29020497</v>
      </c>
      <c r="F18" s="121">
        <f t="shared" si="4"/>
        <v>23093948</v>
      </c>
      <c r="G18" s="121">
        <f t="shared" si="4"/>
        <v>9393049</v>
      </c>
      <c r="H18" s="121">
        <f t="shared" si="4"/>
        <v>37086209</v>
      </c>
      <c r="I18" s="121">
        <f t="shared" si="4"/>
        <v>29236830</v>
      </c>
      <c r="J18" s="121">
        <f t="shared" si="4"/>
        <v>23358291</v>
      </c>
      <c r="K18" s="121">
        <f t="shared" si="4"/>
        <v>17500032</v>
      </c>
      <c r="L18" s="121">
        <f t="shared" si="4"/>
        <v>11665313</v>
      </c>
      <c r="M18" s="121">
        <f t="shared" si="4"/>
        <v>5820419</v>
      </c>
      <c r="N18" s="121">
        <f t="shared" si="4"/>
        <v>38340631.5</v>
      </c>
      <c r="O18" s="121">
        <f t="shared" si="4"/>
        <v>32434607.5</v>
      </c>
      <c r="P18" s="121">
        <f t="shared" si="4"/>
        <v>23863021.875</v>
      </c>
      <c r="Q18" s="121">
        <f t="shared" si="4"/>
        <v>15428881.25</v>
      </c>
      <c r="R18" s="121">
        <f t="shared" si="4"/>
        <v>7198360.625</v>
      </c>
      <c r="S18" s="121">
        <f t="shared" si="4"/>
        <v>0</v>
      </c>
      <c r="T18" s="121">
        <f t="shared" si="4"/>
        <v>-7250005.625</v>
      </c>
      <c r="U18" s="121">
        <f t="shared" si="4"/>
        <v>-14412861.25</v>
      </c>
      <c r="V18" s="121">
        <f t="shared" si="4"/>
        <v>-21494526.875</v>
      </c>
      <c r="W18" s="121">
        <f t="shared" si="4"/>
        <v>-28659412.5</v>
      </c>
      <c r="X18" s="121">
        <f t="shared" si="4"/>
        <v>-35731563.125</v>
      </c>
      <c r="Y18" s="121">
        <f t="shared" si="4"/>
        <v>-42929813.75</v>
      </c>
      <c r="Z18" s="121">
        <f t="shared" si="4"/>
        <v>-50048509.375</v>
      </c>
      <c r="AA18" s="121">
        <f t="shared" si="4"/>
        <v>-57103560</v>
      </c>
      <c r="AB18" s="121">
        <f t="shared" si="4"/>
        <v>-65728779.465625003</v>
      </c>
      <c r="AC18" s="121">
        <f t="shared" si="4"/>
        <v>-74270342.431250006</v>
      </c>
      <c r="AD18" s="121">
        <f t="shared" si="4"/>
        <v>-82494804.896875009</v>
      </c>
      <c r="AE18" s="121">
        <f t="shared" si="4"/>
        <v>-90622802.162500009</v>
      </c>
      <c r="AF18" s="121">
        <f t="shared" si="4"/>
        <v>-98840293.578125015</v>
      </c>
      <c r="AG18" s="121">
        <f t="shared" si="4"/>
        <v>-106939408.09375001</v>
      </c>
      <c r="AH18" s="121">
        <f t="shared" si="4"/>
        <v>-114801618.15937501</v>
      </c>
      <c r="AI18" s="121">
        <f t="shared" si="4"/>
        <v>-122890428.57500002</v>
      </c>
      <c r="AJ18" s="121">
        <f t="shared" ref="AJ18:BK18" si="5">AJ15+AJ17</f>
        <v>-130729059.74062502</v>
      </c>
      <c r="AK18" s="121">
        <f t="shared" si="5"/>
        <v>-138833333.10625002</v>
      </c>
      <c r="AL18" s="121">
        <f t="shared" si="5"/>
        <v>-146801070.47187501</v>
      </c>
      <c r="AM18" s="121">
        <f t="shared" si="5"/>
        <v>-154778809.53750002</v>
      </c>
      <c r="AN18" s="121">
        <f t="shared" si="5"/>
        <v>-165691292.74751565</v>
      </c>
      <c r="AO18" s="121">
        <f t="shared" si="5"/>
        <v>-176770077.26303127</v>
      </c>
      <c r="AP18" s="121">
        <f t="shared" si="5"/>
        <v>-186517836.11104691</v>
      </c>
      <c r="AQ18" s="121">
        <f t="shared" si="5"/>
        <v>-196046945.52556252</v>
      </c>
      <c r="AR18" s="121">
        <f t="shared" si="5"/>
        <v>-205749427.73957816</v>
      </c>
      <c r="AS18" s="121">
        <f t="shared" si="5"/>
        <v>-215404756.31959379</v>
      </c>
      <c r="AT18" s="121">
        <f t="shared" si="5"/>
        <v>-224477083.86710942</v>
      </c>
      <c r="AU18" s="121">
        <f t="shared" si="5"/>
        <v>-234178964.08112505</v>
      </c>
      <c r="AV18" s="121">
        <f t="shared" si="5"/>
        <v>-243295204.26264068</v>
      </c>
      <c r="AW18" s="121">
        <f t="shared" si="5"/>
        <v>-252868090.3111563</v>
      </c>
      <c r="AX18" s="121">
        <f t="shared" si="5"/>
        <v>-262432305.35967192</v>
      </c>
      <c r="AY18" s="121">
        <f t="shared" si="5"/>
        <v>-271450544.97218752</v>
      </c>
      <c r="AZ18" s="121">
        <f t="shared" si="5"/>
        <v>-284396883.16456604</v>
      </c>
      <c r="BA18" s="121">
        <f t="shared" si="5"/>
        <v>-297569109.68967956</v>
      </c>
      <c r="BB18" s="121">
        <f t="shared" si="5"/>
        <v>-310866226.9417181</v>
      </c>
      <c r="BC18" s="121">
        <f t="shared" si="5"/>
        <v>-324038484.74462664</v>
      </c>
      <c r="BD18" s="121">
        <f t="shared" si="5"/>
        <v>-337387877.48843515</v>
      </c>
      <c r="BE18" s="121">
        <f t="shared" si="5"/>
        <v>-350406078.45568365</v>
      </c>
      <c r="BF18" s="121">
        <f t="shared" si="5"/>
        <v>-363089210.85210216</v>
      </c>
      <c r="BG18" s="121">
        <f t="shared" si="5"/>
        <v>-376180816.39591068</v>
      </c>
      <c r="BH18" s="121">
        <f t="shared" si="5"/>
        <v>-388819509.43073422</v>
      </c>
      <c r="BI18" s="121">
        <f t="shared" si="5"/>
        <v>-401943914.88202274</v>
      </c>
      <c r="BJ18" s="121">
        <f t="shared" si="5"/>
        <v>-414788939.33331126</v>
      </c>
      <c r="BK18" s="121">
        <f t="shared" si="5"/>
        <v>-433721582.4120248</v>
      </c>
      <c r="BL18" s="130">
        <f>BK18-BK9</f>
        <v>116285257.49999982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-40858417</v>
      </c>
      <c r="E27" s="130">
        <f>D29</f>
        <v>-77944626</v>
      </c>
      <c r="F27" s="224">
        <f>C27</f>
        <v>0</v>
      </c>
      <c r="G27" s="224">
        <f>F29</f>
        <v>-116285257.5</v>
      </c>
      <c r="L27" s="130"/>
    </row>
    <row r="28" spans="2:64" x14ac:dyDescent="0.15">
      <c r="B28" s="138" t="s">
        <v>842</v>
      </c>
      <c r="C28" s="121">
        <f>C29-C27</f>
        <v>-40858417</v>
      </c>
      <c r="D28" s="121">
        <f>D29-D27</f>
        <v>-37086209</v>
      </c>
      <c r="E28" s="121">
        <f>E29-E27</f>
        <v>-38340631.5</v>
      </c>
      <c r="F28" s="224">
        <f>SUM(C28:E28)</f>
        <v>-116285257.5</v>
      </c>
      <c r="G28" s="145">
        <f>G29-G27</f>
        <v>-317436324.9120248</v>
      </c>
      <c r="L28" s="130"/>
    </row>
    <row r="29" spans="2:64" x14ac:dyDescent="0.15">
      <c r="B29" s="138" t="s">
        <v>843</v>
      </c>
      <c r="C29" s="121">
        <f>H9</f>
        <v>-40858417</v>
      </c>
      <c r="D29" s="130">
        <f>N9</f>
        <v>-77944626</v>
      </c>
      <c r="E29" s="130">
        <f>S9</f>
        <v>-116285257.5</v>
      </c>
      <c r="F29" s="224">
        <f>E29</f>
        <v>-116285257.5</v>
      </c>
      <c r="G29" s="224">
        <f>'FIN-CASHFLOW_CWS'!BK58</f>
        <v>-433721582.4120248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>
        <f>NPV(+C34/12,I6:BK6)</f>
        <v>-116344505.85316786</v>
      </c>
      <c r="E34" s="130">
        <f>D28*-1</f>
        <v>37086209</v>
      </c>
      <c r="F34" s="237">
        <f>E34/D34</f>
        <v>-0.31876201396913839</v>
      </c>
    </row>
    <row r="35" spans="1:15" x14ac:dyDescent="0.15">
      <c r="B35" s="138" t="s">
        <v>958</v>
      </c>
      <c r="C35" s="221">
        <f>'FIN-VALUE_DB'!D41</f>
        <v>0.48000000000000009</v>
      </c>
      <c r="D35" s="121">
        <f>NPV(+C35/12,N6:BK6)</f>
        <v>-182127594.58297428</v>
      </c>
      <c r="E35" s="130">
        <f>E28*-1</f>
        <v>38340631.5</v>
      </c>
      <c r="F35" s="237">
        <f>E35/D35</f>
        <v>-0.21051522471259923</v>
      </c>
    </row>
    <row r="36" spans="1:15" x14ac:dyDescent="0.15">
      <c r="B36" s="138" t="s">
        <v>856</v>
      </c>
      <c r="C36" s="221">
        <f>'FIN-VALUE_DB'!E41</f>
        <v>0.25000000000000006</v>
      </c>
      <c r="D36" s="121">
        <f>NPV(+C36/12,V6:BK6)</f>
        <v>-262738248.48125026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20429208.5</v>
      </c>
      <c r="F42" s="238">
        <f>D42/E44</f>
        <v>0.5</v>
      </c>
      <c r="G42" s="239">
        <f>F42*(1-G52)</f>
        <v>0.65938100698456914</v>
      </c>
      <c r="H42" s="240">
        <f>G42*(1-H60)</f>
        <v>0.79819074784114563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20429208.5</v>
      </c>
      <c r="F43" s="238">
        <f>D43/E44</f>
        <v>0.5</v>
      </c>
      <c r="G43" s="239">
        <f>F43*(1-G52)</f>
        <v>0.65938100698456914</v>
      </c>
      <c r="H43" s="240">
        <f>G43*(1-H60)</f>
        <v>0.79819074784114563</v>
      </c>
    </row>
    <row r="44" spans="1:15" x14ac:dyDescent="0.15">
      <c r="B44" s="47" t="s">
        <v>844</v>
      </c>
      <c r="E44" s="121">
        <f>D43+D42</f>
        <v>40858417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408.58416999999997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37086209</v>
      </c>
      <c r="F52" s="238"/>
      <c r="G52" s="242">
        <f>D52/E53</f>
        <v>-0.31876201396913839</v>
      </c>
      <c r="H52" s="242">
        <f>G52*(1-H60)</f>
        <v>-0.38586627096969223</v>
      </c>
      <c r="L52" s="223"/>
    </row>
    <row r="53" spans="2:12" x14ac:dyDescent="0.15">
      <c r="B53" s="47" t="s">
        <v>844</v>
      </c>
      <c r="E53" s="121">
        <f>D34</f>
        <v>-116344505.85316786</v>
      </c>
    </row>
    <row r="54" spans="2:12" x14ac:dyDescent="0.15">
      <c r="B54" s="106" t="s">
        <v>923</v>
      </c>
      <c r="D54" s="234">
        <f>D47/(1-G52)-D47</f>
        <v>-24171.30692214478</v>
      </c>
      <c r="L54" s="223"/>
    </row>
    <row r="55" spans="2:12" x14ac:dyDescent="0.15">
      <c r="B55" s="47" t="s">
        <v>912</v>
      </c>
      <c r="D55" s="235">
        <f>D47+D54</f>
        <v>75828.69307785522</v>
      </c>
    </row>
    <row r="56" spans="2:12" x14ac:dyDescent="0.15">
      <c r="B56" s="47" t="s">
        <v>913</v>
      </c>
      <c r="D56" s="131">
        <f>E53/D55</f>
        <v>-1534.3071485316784</v>
      </c>
    </row>
    <row r="57" spans="2:12" x14ac:dyDescent="0.15">
      <c r="B57" s="47" t="s">
        <v>916</v>
      </c>
      <c r="D57" s="131"/>
      <c r="F57" s="241"/>
      <c r="G57" s="294">
        <f>SUM(G42:G56)</f>
        <v>0.99999999999999989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38340631.5</v>
      </c>
      <c r="F60" s="238"/>
      <c r="H60" s="242">
        <f>D60/E61</f>
        <v>-0.21051522471259923</v>
      </c>
      <c r="L60" s="223"/>
    </row>
    <row r="61" spans="2:12" x14ac:dyDescent="0.15">
      <c r="B61" s="47" t="s">
        <v>844</v>
      </c>
      <c r="E61" s="121">
        <f>D35</f>
        <v>-182127594.58297428</v>
      </c>
    </row>
    <row r="62" spans="2:12" x14ac:dyDescent="0.15">
      <c r="B62" s="106" t="s">
        <v>924</v>
      </c>
      <c r="D62" s="234">
        <f>D55/(1-H60)-D55</f>
        <v>-13187.024861035818</v>
      </c>
      <c r="L62" s="223"/>
    </row>
    <row r="63" spans="2:12" x14ac:dyDescent="0.15">
      <c r="B63" s="47" t="s">
        <v>912</v>
      </c>
      <c r="D63" s="235">
        <f>D55+D62</f>
        <v>62641.668216819402</v>
      </c>
    </row>
    <row r="64" spans="2:12" x14ac:dyDescent="0.15">
      <c r="B64" s="47" t="s">
        <v>913</v>
      </c>
      <c r="D64" s="131">
        <f>E61/D63</f>
        <v>-2907.4512184538644</v>
      </c>
    </row>
    <row r="65" spans="2:8" x14ac:dyDescent="0.15">
      <c r="B65" s="33" t="s">
        <v>916</v>
      </c>
      <c r="F65" s="241"/>
      <c r="G65" s="242"/>
      <c r="H65" s="294">
        <f>H60+H52+H43+H42</f>
        <v>0.99999999999999978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>
        <f>D36</f>
        <v>-262738248.48125026</v>
      </c>
    </row>
    <row r="70" spans="2:8" x14ac:dyDescent="0.15">
      <c r="B70" s="138" t="s">
        <v>845</v>
      </c>
      <c r="C70" s="130">
        <f>D42</f>
        <v>20429208.5</v>
      </c>
      <c r="D70" s="236">
        <f>H42</f>
        <v>0.79819074784114563</v>
      </c>
      <c r="E70" s="130">
        <f>$C$69*D70</f>
        <v>-209715239.04172188</v>
      </c>
      <c r="F70" s="243">
        <f>E70/C70</f>
        <v>-10.265460800486807</v>
      </c>
    </row>
    <row r="71" spans="2:8" x14ac:dyDescent="0.15">
      <c r="B71" s="138" t="s">
        <v>911</v>
      </c>
      <c r="C71" s="130">
        <f>D43</f>
        <v>20429208.5</v>
      </c>
      <c r="D71" s="236">
        <f>H43</f>
        <v>0.79819074784114563</v>
      </c>
      <c r="E71" s="130">
        <f>$C$69*D71</f>
        <v>-209715239.04172188</v>
      </c>
      <c r="F71" s="243">
        <f>E71/C71</f>
        <v>-10.265460800486807</v>
      </c>
    </row>
    <row r="72" spans="2:8" x14ac:dyDescent="0.15">
      <c r="B72" s="138" t="s">
        <v>914</v>
      </c>
      <c r="C72" s="130">
        <f>D52</f>
        <v>37086209</v>
      </c>
      <c r="D72" s="236">
        <f>H52</f>
        <v>-0.38586627096969223</v>
      </c>
      <c r="E72" s="130">
        <f>$C$69*D72</f>
        <v>101381828.18256845</v>
      </c>
      <c r="F72" s="243">
        <f>E72/C72</f>
        <v>2.7336800098000968</v>
      </c>
    </row>
    <row r="73" spans="2:8" x14ac:dyDescent="0.15">
      <c r="B73" s="138" t="s">
        <v>915</v>
      </c>
      <c r="C73" s="130">
        <f>D60</f>
        <v>38340631.5</v>
      </c>
      <c r="D73" s="236">
        <f>H60</f>
        <v>-0.21051522471259923</v>
      </c>
      <c r="E73" s="130">
        <f>$C$69*D73</f>
        <v>55310401.419625133</v>
      </c>
      <c r="F73" s="243">
        <f>E73/C73</f>
        <v>1.4426053837852184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116285257.5</v>
      </c>
      <c r="D75" s="236">
        <f>SUM(D70:D73)</f>
        <v>0.99999999999999978</v>
      </c>
      <c r="E75" s="130">
        <f>SUM(E70:E73)</f>
        <v>-262738248.4812502</v>
      </c>
      <c r="F75" s="243">
        <f>E75/C75</f>
        <v>-2.2594287025700588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4</v>
      </c>
      <c r="D6" s="12">
        <f>STAFF_CWS!I560</f>
        <v>4</v>
      </c>
      <c r="E6" s="12">
        <f>STAFF_CWS!J560</f>
        <v>4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5842424</v>
      </c>
      <c r="D7" s="250">
        <f>STAFF_CWS!I570</f>
        <v>5842424</v>
      </c>
      <c r="E7" s="250">
        <f>STAFF_CWS!J570</f>
        <v>5842424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4</v>
      </c>
      <c r="D16" s="12">
        <f t="shared" ref="D16:BJ16" si="0">SUM(D12:D15)</f>
        <v>4</v>
      </c>
      <c r="E16" s="12">
        <f t="shared" si="0"/>
        <v>4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4</v>
      </c>
      <c r="D29" s="12">
        <f t="shared" si="1"/>
        <v>4</v>
      </c>
      <c r="E29" s="12">
        <f t="shared" si="1"/>
        <v>4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-27652</v>
      </c>
      <c r="D42" s="250">
        <f>+'FIN-P&amp;L_CWS'!E207</f>
        <v>-5884625.666666667</v>
      </c>
      <c r="E42" s="250">
        <f>+'FIN-P&amp;L_CWS'!F207</f>
        <v>-5857867.333333333</v>
      </c>
      <c r="F42" s="250">
        <f>+'FIN-P&amp;L_CWS'!G207</f>
        <v>-5857874</v>
      </c>
      <c r="G42" s="250">
        <f>+'FIN-P&amp;L_CWS'!H207</f>
        <v>-9402625.666666666</v>
      </c>
      <c r="H42" s="250">
        <f>+'FIN-P&amp;L_CWS'!I207</f>
        <v>-9436085.666666666</v>
      </c>
      <c r="I42" s="250">
        <f>+'FIN-P&amp;L_CWS'!J207</f>
        <v>-7931119.833333333</v>
      </c>
      <c r="J42" s="250">
        <f>+'FIN-P&amp;L_CWS'!K207</f>
        <v>-5973419.833333333</v>
      </c>
      <c r="K42" s="250">
        <f>+'FIN-P&amp;L_CWS'!L207</f>
        <v>-5937295.666666667</v>
      </c>
      <c r="L42" s="250">
        <f>+'FIN-P&amp;L_CWS'!M207</f>
        <v>-5941395.666666667</v>
      </c>
      <c r="M42" s="250">
        <f>+'FIN-P&amp;L_CWS'!N207</f>
        <v>-5916310.666666667</v>
      </c>
      <c r="N42" s="250">
        <f>+'FIN-P&amp;L_CWS'!O207</f>
        <v>-5915835.666666667</v>
      </c>
      <c r="O42" s="250">
        <f>+'FIN-P&amp;L_CWS'!P207</f>
        <v>-5923130.666666667</v>
      </c>
      <c r="P42" s="250">
        <f>+'FIN-P&amp;L_CWS'!Q207</f>
        <v>-8308873.125</v>
      </c>
      <c r="Q42" s="250">
        <f>+'FIN-P&amp;L_CWS'!R207</f>
        <v>-8261858.125</v>
      </c>
      <c r="R42" s="250">
        <f>+'FIN-P&amp;L_CWS'!S207</f>
        <v>-8241528.125</v>
      </c>
      <c r="S42" s="250">
        <f>+'FIN-P&amp;L_CWS'!T207</f>
        <v>-7246847.291666667</v>
      </c>
      <c r="T42" s="250">
        <f>+'FIN-P&amp;L_CWS'!U207</f>
        <v>-7232658.125</v>
      </c>
      <c r="U42" s="250">
        <f>+'FIN-P&amp;L_CWS'!V207</f>
        <v>-7219873.125</v>
      </c>
      <c r="V42" s="250">
        <f>+'FIN-P&amp;L_CWS'!W207</f>
        <v>-7249499.791666667</v>
      </c>
      <c r="W42" s="250">
        <f>+'FIN-P&amp;L_CWS'!X207</f>
        <v>-7237534.791666667</v>
      </c>
      <c r="X42" s="250">
        <f>+'FIN-P&amp;L_CWS'!Y207</f>
        <v>-7267314.791666667</v>
      </c>
      <c r="Y42" s="250">
        <f>+'FIN-P&amp;L_CWS'!Z207</f>
        <v>-7269829.791666667</v>
      </c>
      <c r="Z42" s="250">
        <f>+'FIN-P&amp;L_CWS'!AA207</f>
        <v>-7267314.791666667</v>
      </c>
      <c r="AA42" s="250">
        <f>+'FIN-P&amp;L_CWS'!AB207</f>
        <v>-7310134.791666667</v>
      </c>
      <c r="AB42" s="250">
        <f>+'FIN-P&amp;L_CWS'!AC207</f>
        <v>-8242861.8322916664</v>
      </c>
      <c r="AC42" s="250">
        <f>+'FIN-P&amp;L_CWS'!AD207</f>
        <v>-8176817.5322916666</v>
      </c>
      <c r="AD42" s="250">
        <f>+'FIN-P&amp;L_CWS'!AE207</f>
        <v>-8149494.432291666</v>
      </c>
      <c r="AE42" s="250">
        <f>+'FIN-P&amp;L_CWS'!AF207</f>
        <v>-8155599.432291666</v>
      </c>
      <c r="AF42" s="250">
        <f>+'FIN-P&amp;L_CWS'!AG207</f>
        <v>-8130603.5822916664</v>
      </c>
      <c r="AG42" s="250">
        <f>+'FIN-P&amp;L_CWS'!AH207</f>
        <v>-8112100.4822916659</v>
      </c>
      <c r="AH42" s="250">
        <f>+'FIN-P&amp;L_CWS'!AI207</f>
        <v>-8150849.432291666</v>
      </c>
      <c r="AI42" s="250">
        <f>+'FIN-P&amp;L_CWS'!AJ207</f>
        <v>-8133853.5822916664</v>
      </c>
      <c r="AJ42" s="250">
        <f>+'FIN-P&amp;L_CWS'!AK207</f>
        <v>-8171247.5322916666</v>
      </c>
      <c r="AK42" s="250">
        <f>+'FIN-P&amp;L_CWS'!AL207</f>
        <v>-8175852.5322916666</v>
      </c>
      <c r="AL42" s="250">
        <f>+'FIN-P&amp;L_CWS'!AM207</f>
        <v>-8171247.5322916666</v>
      </c>
      <c r="AM42" s="250">
        <f>+'FIN-P&amp;L_CWS'!AN207</f>
        <v>-8239756.8322916664</v>
      </c>
      <c r="AN42" s="250">
        <f>+'FIN-P&amp;L_CWS'!AO207</f>
        <v>-9789545.2461822908</v>
      </c>
      <c r="AO42" s="250">
        <f>+'FIN-P&amp;L_CWS'!AP207</f>
        <v>-9643110.2151822913</v>
      </c>
      <c r="AP42" s="250">
        <f>+'FIN-P&amp;L_CWS'!AQ207</f>
        <v>-9593308.5811822917</v>
      </c>
      <c r="AQ42" s="250">
        <f>+'FIN-P&amp;L_CWS'!AR207</f>
        <v>-9599413.5811822917</v>
      </c>
      <c r="AR42" s="250">
        <f>+'FIN-P&amp;L_CWS'!AS207</f>
        <v>-9546756.9471822921</v>
      </c>
      <c r="AS42" s="250">
        <f>+'FIN-P&amp;L_CWS'!AT207</f>
        <v>-9503455.3131822906</v>
      </c>
      <c r="AT42" s="250">
        <f>+'FIN-P&amp;L_CWS'!AU207</f>
        <v>-9594663.5811822917</v>
      </c>
      <c r="AU42" s="250">
        <f>+'FIN-P&amp;L_CWS'!AV207</f>
        <v>-9550006.9471822921</v>
      </c>
      <c r="AV42" s="250">
        <f>+'FIN-P&amp;L_CWS'!AW207</f>
        <v>-9639860.2151822913</v>
      </c>
      <c r="AW42" s="250">
        <f>+'FIN-P&amp;L_CWS'!AX207</f>
        <v>-9644465.2151822913</v>
      </c>
      <c r="AX42" s="250">
        <f>+'FIN-P&amp;L_CWS'!AY207</f>
        <v>-9639860.2151822913</v>
      </c>
      <c r="AY42" s="250">
        <f>+'FIN-P&amp;L_CWS'!AZ207</f>
        <v>-9786440.2461822908</v>
      </c>
      <c r="AZ42" s="250">
        <f>+'FIN-P&amp;L_CWS'!BA207</f>
        <v>-13361584.119205181</v>
      </c>
      <c r="BA42" s="250">
        <f>+'FIN-P&amp;L_CWS'!BB207</f>
        <v>-13194629.617955182</v>
      </c>
      <c r="BB42" s="250">
        <f>+'FIN-P&amp;L_CWS'!BC207</f>
        <v>-13141569.369575182</v>
      </c>
      <c r="BC42" s="250">
        <f>+'FIN-P&amp;L_CWS'!BD207</f>
        <v>-13147674.369575182</v>
      </c>
      <c r="BD42" s="250">
        <f>+'FIN-P&amp;L_CWS'!BE207</f>
        <v>-13084549.743140182</v>
      </c>
      <c r="BE42" s="250">
        <f>+'FIN-P&amp;L_CWS'!BF207</f>
        <v>-13037989.494760182</v>
      </c>
      <c r="BF42" s="250">
        <f>+'FIN-P&amp;L_CWS'!BG207</f>
        <v>-13142924.369575182</v>
      </c>
      <c r="BG42" s="250">
        <f>+'FIN-P&amp;L_CWS'!BH207</f>
        <v>-13087799.743140182</v>
      </c>
      <c r="BH42" s="250">
        <f>+'FIN-P&amp;L_CWS'!BI207</f>
        <v>-13191379.617955182</v>
      </c>
      <c r="BI42" s="250">
        <f>+'FIN-P&amp;L_CWS'!BJ207</f>
        <v>-13195984.617955182</v>
      </c>
      <c r="BJ42" s="250">
        <f>+'FIN-P&amp;L_CWS'!BK207</f>
        <v>-13191379.617955182</v>
      </c>
      <c r="BK42" s="250">
        <f>+'FIN-P&amp;L_CWS'!BL207</f>
        <v>-13352909.119205181</v>
      </c>
    </row>
    <row r="43" spans="1:64" x14ac:dyDescent="0.15">
      <c r="B43" s="33" t="s">
        <v>1099</v>
      </c>
      <c r="C43" s="250">
        <f>+'FIN-P&amp;L_CWS'!D208</f>
        <v>-27652</v>
      </c>
      <c r="D43" s="250">
        <f>+'FIN-P&amp;L_CWS'!E208</f>
        <v>-5912277.666666667</v>
      </c>
      <c r="E43" s="250">
        <f>+'FIN-P&amp;L_CWS'!F208</f>
        <v>-11770145</v>
      </c>
      <c r="F43" s="250">
        <f>+'FIN-P&amp;L_CWS'!G208</f>
        <v>-17628019</v>
      </c>
      <c r="G43" s="250">
        <f>+'FIN-P&amp;L_CWS'!H208</f>
        <v>-27030644.666666664</v>
      </c>
      <c r="H43" s="250">
        <f>+'FIN-P&amp;L_CWS'!I208</f>
        <v>-36466730.333333328</v>
      </c>
      <c r="I43" s="250">
        <f>+'FIN-P&amp;L_CWS'!J208</f>
        <v>-44397850.166666664</v>
      </c>
      <c r="J43" s="250">
        <f>+'FIN-P&amp;L_CWS'!K208</f>
        <v>-50371270</v>
      </c>
      <c r="K43" s="250">
        <f>+'FIN-P&amp;L_CWS'!L208</f>
        <v>-56308565.666666664</v>
      </c>
      <c r="L43" s="250">
        <f>+'FIN-P&amp;L_CWS'!M208</f>
        <v>-62249961.333333328</v>
      </c>
      <c r="M43" s="250">
        <f>+'FIN-P&amp;L_CWS'!N208</f>
        <v>-68166272</v>
      </c>
      <c r="N43" s="250">
        <f>+'FIN-P&amp;L_CWS'!O208</f>
        <v>-74082107.666666672</v>
      </c>
      <c r="O43" s="250">
        <f>+'FIN-P&amp;L_CWS'!P208</f>
        <v>-80005238.333333343</v>
      </c>
      <c r="P43" s="250">
        <f>+'FIN-P&amp;L_CWS'!Q208</f>
        <v>-88314111.458333343</v>
      </c>
      <c r="Q43" s="250">
        <f>+'FIN-P&amp;L_CWS'!R208</f>
        <v>-96575969.583333343</v>
      </c>
      <c r="R43" s="250">
        <f>+'FIN-P&amp;L_CWS'!S208</f>
        <v>-104817497.70833334</v>
      </c>
      <c r="S43" s="250">
        <f>+'FIN-P&amp;L_CWS'!T208</f>
        <v>-112064345.00000001</v>
      </c>
      <c r="T43" s="250">
        <f>+'FIN-P&amp;L_CWS'!U208</f>
        <v>-119297003.12500001</v>
      </c>
      <c r="U43" s="250">
        <f>+'FIN-P&amp;L_CWS'!V208</f>
        <v>-126516876.25000001</v>
      </c>
      <c r="V43" s="250">
        <f>+'FIN-P&amp;L_CWS'!W208</f>
        <v>-133766376.04166669</v>
      </c>
      <c r="W43" s="250">
        <f>+'FIN-P&amp;L_CWS'!X208</f>
        <v>-141003910.83333334</v>
      </c>
      <c r="X43" s="250">
        <f>+'FIN-P&amp;L_CWS'!Y208</f>
        <v>-148271225.625</v>
      </c>
      <c r="Y43" s="250">
        <f>+'FIN-P&amp;L_CWS'!Z208</f>
        <v>-155541055.41666666</v>
      </c>
      <c r="Z43" s="250">
        <f>+'FIN-P&amp;L_CWS'!AA208</f>
        <v>-162808370.20833331</v>
      </c>
      <c r="AA43" s="250">
        <f>+'FIN-P&amp;L_CWS'!AB208</f>
        <v>-170118504.99999997</v>
      </c>
      <c r="AB43" s="250">
        <f>+'FIN-P&amp;L_CWS'!AC208</f>
        <v>-178361366.83229163</v>
      </c>
      <c r="AC43" s="250">
        <f>+'FIN-P&amp;L_CWS'!AD208</f>
        <v>-186538184.36458331</v>
      </c>
      <c r="AD43" s="250">
        <f>+'FIN-P&amp;L_CWS'!AE208</f>
        <v>-194687678.79687497</v>
      </c>
      <c r="AE43" s="250">
        <f>+'FIN-P&amp;L_CWS'!AF208</f>
        <v>-202843278.22916663</v>
      </c>
      <c r="AF43" s="250">
        <f>+'FIN-P&amp;L_CWS'!AG208</f>
        <v>-210973881.81145829</v>
      </c>
      <c r="AG43" s="250">
        <f>+'FIN-P&amp;L_CWS'!AH208</f>
        <v>-219085982.29374996</v>
      </c>
      <c r="AH43" s="250">
        <f>+'FIN-P&amp;L_CWS'!AI208</f>
        <v>-227236831.72604162</v>
      </c>
      <c r="AI43" s="250">
        <f>+'FIN-P&amp;L_CWS'!AJ208</f>
        <v>-235370685.30833328</v>
      </c>
      <c r="AJ43" s="250">
        <f>+'FIN-P&amp;L_CWS'!AK208</f>
        <v>-243541932.84062496</v>
      </c>
      <c r="AK43" s="250">
        <f>+'FIN-P&amp;L_CWS'!AL208</f>
        <v>-251717785.37291664</v>
      </c>
      <c r="AL43" s="250">
        <f>+'FIN-P&amp;L_CWS'!AM208</f>
        <v>-259889032.90520832</v>
      </c>
      <c r="AM43" s="250">
        <f>+'FIN-P&amp;L_CWS'!AN208</f>
        <v>-268128789.73749998</v>
      </c>
      <c r="AN43" s="250">
        <f>+'FIN-P&amp;L_CWS'!AO208</f>
        <v>-277918334.98368227</v>
      </c>
      <c r="AO43" s="250">
        <f>+'FIN-P&amp;L_CWS'!AP208</f>
        <v>-287561445.19886458</v>
      </c>
      <c r="AP43" s="250">
        <f>+'FIN-P&amp;L_CWS'!AQ208</f>
        <v>-297154753.78004688</v>
      </c>
      <c r="AQ43" s="250">
        <f>+'FIN-P&amp;L_CWS'!AR208</f>
        <v>-306754167.36122918</v>
      </c>
      <c r="AR43" s="250">
        <f>+'FIN-P&amp;L_CWS'!AS208</f>
        <v>-316300924.30841148</v>
      </c>
      <c r="AS43" s="250">
        <f>+'FIN-P&amp;L_CWS'!AT208</f>
        <v>-325804379.62159377</v>
      </c>
      <c r="AT43" s="250">
        <f>+'FIN-P&amp;L_CWS'!AU208</f>
        <v>-335399043.20277607</v>
      </c>
      <c r="AU43" s="250">
        <f>+'FIN-P&amp;L_CWS'!AV208</f>
        <v>-344949050.14995837</v>
      </c>
      <c r="AV43" s="250">
        <f>+'FIN-P&amp;L_CWS'!AW208</f>
        <v>-354588910.36514068</v>
      </c>
      <c r="AW43" s="250">
        <f>+'FIN-P&amp;L_CWS'!AX208</f>
        <v>-364233375.58032298</v>
      </c>
      <c r="AX43" s="250">
        <f>+'FIN-P&amp;L_CWS'!AY208</f>
        <v>-373873235.79550529</v>
      </c>
      <c r="AY43" s="250">
        <f>+'FIN-P&amp;L_CWS'!AZ208</f>
        <v>-383659676.04168755</v>
      </c>
      <c r="AZ43" s="250">
        <f>+'FIN-P&amp;L_CWS'!BA208</f>
        <v>-397021260.16089272</v>
      </c>
      <c r="BA43" s="250">
        <f>+'FIN-P&amp;L_CWS'!BB208</f>
        <v>-410215889.77884793</v>
      </c>
      <c r="BB43" s="250">
        <f>+'FIN-P&amp;L_CWS'!BC208</f>
        <v>-423357459.14842314</v>
      </c>
      <c r="BC43" s="250">
        <f>+'FIN-P&amp;L_CWS'!BD208</f>
        <v>-436505133.51799834</v>
      </c>
      <c r="BD43" s="250">
        <f>+'FIN-P&amp;L_CWS'!BE208</f>
        <v>-449589683.2611385</v>
      </c>
      <c r="BE43" s="250">
        <f>+'FIN-P&amp;L_CWS'!BF208</f>
        <v>-462627672.75589865</v>
      </c>
      <c r="BF43" s="250">
        <f>+'FIN-P&amp;L_CWS'!BG208</f>
        <v>-475770597.12547386</v>
      </c>
      <c r="BG43" s="250">
        <f>+'FIN-P&amp;L_CWS'!BH208</f>
        <v>-488858396.86861402</v>
      </c>
      <c r="BH43" s="250">
        <f>+'FIN-P&amp;L_CWS'!BI208</f>
        <v>-502049776.48656923</v>
      </c>
      <c r="BI43" s="250">
        <f>+'FIN-P&amp;L_CWS'!BJ208</f>
        <v>-515245761.10452443</v>
      </c>
      <c r="BJ43" s="250">
        <f>+'FIN-P&amp;L_CWS'!BK208</f>
        <v>-528437140.72247964</v>
      </c>
      <c r="BK43" s="250">
        <f>+'FIN-P&amp;L_CWS'!BL208</f>
        <v>-541790049.84168482</v>
      </c>
    </row>
    <row r="44" spans="1:64" x14ac:dyDescent="0.15">
      <c r="B44" s="33" t="s">
        <v>1101</v>
      </c>
      <c r="C44" s="250">
        <f>+'FIN-CASHFLOW_CWS'!C67</f>
        <v>-27652</v>
      </c>
      <c r="D44" s="250">
        <f>+'FIN-CASHFLOW_CWS'!D67</f>
        <v>-5918059</v>
      </c>
      <c r="E44" s="250">
        <f>+'FIN-CASHFLOW_CWS'!E67</f>
        <v>-5892209</v>
      </c>
      <c r="F44" s="250">
        <f>+'FIN-CASHFLOW_CWS'!F67</f>
        <v>-5926549</v>
      </c>
      <c r="G44" s="250">
        <f>+'FIN-CASHFLOW_CWS'!G67</f>
        <v>-13700899</v>
      </c>
      <c r="H44" s="250">
        <f>+'FIN-CASHFLOW_CWS'!H67</f>
        <v>-9393049</v>
      </c>
      <c r="I44" s="250">
        <f>+'FIN-CASHFLOW_CWS'!I67</f>
        <v>-7849379</v>
      </c>
      <c r="J44" s="250">
        <f>+'FIN-CASHFLOW_CWS'!J67</f>
        <v>-5878539</v>
      </c>
      <c r="K44" s="250">
        <f>+'FIN-CASHFLOW_CWS'!K67</f>
        <v>-5858259</v>
      </c>
      <c r="L44" s="250">
        <f>+'FIN-CASHFLOW_CWS'!L67</f>
        <v>-5834719</v>
      </c>
      <c r="M44" s="250">
        <f>+'FIN-CASHFLOW_CWS'!M67</f>
        <v>-5844894</v>
      </c>
      <c r="N44" s="250">
        <f>+'FIN-CASHFLOW_CWS'!N67</f>
        <v>-5820419</v>
      </c>
      <c r="O44" s="250">
        <f>+'FIN-CASHFLOW_CWS'!O67</f>
        <v>-5906024</v>
      </c>
      <c r="P44" s="250">
        <f>+'FIN-CASHFLOW_CWS'!P67</f>
        <v>-8571585.625</v>
      </c>
      <c r="Q44" s="250">
        <f>+'FIN-CASHFLOW_CWS'!Q67</f>
        <v>-8434140.625</v>
      </c>
      <c r="R44" s="250">
        <f>+'FIN-CASHFLOW_CWS'!R67</f>
        <v>-8230520.625</v>
      </c>
      <c r="S44" s="250">
        <f>+'FIN-CASHFLOW_CWS'!S67</f>
        <v>-7198360.625</v>
      </c>
      <c r="T44" s="250">
        <f>+'FIN-CASHFLOW_CWS'!T67</f>
        <v>-7250005.625</v>
      </c>
      <c r="U44" s="250">
        <f>+'FIN-CASHFLOW_CWS'!U67</f>
        <v>-7162855.625</v>
      </c>
      <c r="V44" s="250">
        <f>+'FIN-CASHFLOW_CWS'!V67</f>
        <v>-7081665.625</v>
      </c>
      <c r="W44" s="250">
        <f>+'FIN-CASHFLOW_CWS'!W67</f>
        <v>-7164885.625</v>
      </c>
      <c r="X44" s="250">
        <f>+'FIN-CASHFLOW_CWS'!X67</f>
        <v>-7072150.625</v>
      </c>
      <c r="Y44" s="250">
        <f>+'FIN-CASHFLOW_CWS'!Y67</f>
        <v>-7198250.625</v>
      </c>
      <c r="Z44" s="250">
        <f>+'FIN-CASHFLOW_CWS'!Z67</f>
        <v>-7118695.625</v>
      </c>
      <c r="AA44" s="250">
        <f>+'FIN-CASHFLOW_CWS'!AA67</f>
        <v>-7055050.625</v>
      </c>
      <c r="AB44" s="250">
        <f>+'FIN-CASHFLOW_CWS'!AB67</f>
        <v>-8625219.4656249993</v>
      </c>
      <c r="AC44" s="250">
        <f>+'FIN-CASHFLOW_CWS'!AC67</f>
        <v>-8541562.9656249993</v>
      </c>
      <c r="AD44" s="250">
        <f>+'FIN-CASHFLOW_CWS'!AD67</f>
        <v>-8224462.4656249993</v>
      </c>
      <c r="AE44" s="250">
        <f>+'FIN-CASHFLOW_CWS'!AE67</f>
        <v>-8127997.2656249991</v>
      </c>
      <c r="AF44" s="250">
        <f>+'FIN-CASHFLOW_CWS'!AF67</f>
        <v>-8217491.4156249994</v>
      </c>
      <c r="AG44" s="250">
        <f>+'FIN-CASHFLOW_CWS'!AG67</f>
        <v>-8099114.5156249991</v>
      </c>
      <c r="AH44" s="250">
        <f>+'FIN-CASHFLOW_CWS'!AH67</f>
        <v>-7862210.0656249998</v>
      </c>
      <c r="AI44" s="250">
        <f>+'FIN-CASHFLOW_CWS'!AI67</f>
        <v>-8088810.4156249994</v>
      </c>
      <c r="AJ44" s="250">
        <f>+'FIN-CASHFLOW_CWS'!AJ67</f>
        <v>-7838631.1656250004</v>
      </c>
      <c r="AK44" s="250">
        <f>+'FIN-CASHFLOW_CWS'!AK67</f>
        <v>-8104273.3656249996</v>
      </c>
      <c r="AL44" s="250">
        <f>+'FIN-CASHFLOW_CWS'!AL67</f>
        <v>-7967737.3656249996</v>
      </c>
      <c r="AM44" s="250">
        <f>+'FIN-CASHFLOW_CWS'!AM67</f>
        <v>-7977739.0656249998</v>
      </c>
      <c r="AN44" s="250">
        <f>+'FIN-CASHFLOW_CWS'!AN67</f>
        <v>-10912483.210015625</v>
      </c>
      <c r="AO44" s="250">
        <f>+'FIN-CASHFLOW_CWS'!AO67</f>
        <v>-11078784.515515625</v>
      </c>
      <c r="AP44" s="250">
        <f>+'FIN-CASHFLOW_CWS'!AP67</f>
        <v>-9747758.848015625</v>
      </c>
      <c r="AQ44" s="250">
        <f>+'FIN-CASHFLOW_CWS'!AQ67</f>
        <v>-9529109.4145156257</v>
      </c>
      <c r="AR44" s="250">
        <f>+'FIN-CASHFLOW_CWS'!AR67</f>
        <v>-9702482.2140156254</v>
      </c>
      <c r="AS44" s="250">
        <f>+'FIN-CASHFLOW_CWS'!AS67</f>
        <v>-9655328.5800156239</v>
      </c>
      <c r="AT44" s="250">
        <f>+'FIN-CASHFLOW_CWS'!AT67</f>
        <v>-9072327.5475156251</v>
      </c>
      <c r="AU44" s="250">
        <f>+'FIN-CASHFLOW_CWS'!AU67</f>
        <v>-9701880.2140156254</v>
      </c>
      <c r="AV44" s="250">
        <f>+'FIN-CASHFLOW_CWS'!AV67</f>
        <v>-9116240.1815156247</v>
      </c>
      <c r="AW44" s="250">
        <f>+'FIN-CASHFLOW_CWS'!AW67</f>
        <v>-9572886.0485156253</v>
      </c>
      <c r="AX44" s="250">
        <f>+'FIN-CASHFLOW_CWS'!AX67</f>
        <v>-9564215.0485156253</v>
      </c>
      <c r="AY44" s="250">
        <f>+'FIN-CASHFLOW_CWS'!AY67</f>
        <v>-9018239.6125156246</v>
      </c>
      <c r="AZ44" s="250">
        <f>+'FIN-CASHFLOW_CWS'!AZ67</f>
        <v>-12946338.192378514</v>
      </c>
      <c r="BA44" s="250">
        <f>+'FIN-CASHFLOW_CWS'!BA67</f>
        <v>-13172226.525113516</v>
      </c>
      <c r="BB44" s="250">
        <f>+'FIN-CASHFLOW_CWS'!BB67</f>
        <v>-13297117.252038516</v>
      </c>
      <c r="BC44" s="250">
        <f>+'FIN-CASHFLOW_CWS'!BC67</f>
        <v>-13172257.802908516</v>
      </c>
      <c r="BD44" s="250">
        <f>+'FIN-CASHFLOW_CWS'!BD67</f>
        <v>-13349392.743808515</v>
      </c>
      <c r="BE44" s="250">
        <f>+'FIN-CASHFLOW_CWS'!BE67</f>
        <v>-13018200.967248516</v>
      </c>
      <c r="BF44" s="250">
        <f>+'FIN-CASHFLOW_CWS'!BF67</f>
        <v>-12683132.396418516</v>
      </c>
      <c r="BG44" s="250">
        <f>+'FIN-CASHFLOW_CWS'!BG67</f>
        <v>-13091605.543808514</v>
      </c>
      <c r="BH44" s="250">
        <f>+'FIN-CASHFLOW_CWS'!BH67</f>
        <v>-12638693.034823516</v>
      </c>
      <c r="BI44" s="250">
        <f>+'FIN-CASHFLOW_CWS'!BI67</f>
        <v>-13124405.451288514</v>
      </c>
      <c r="BJ44" s="250">
        <f>+'FIN-CASHFLOW_CWS'!BJ67</f>
        <v>-12845024.451288514</v>
      </c>
      <c r="BK44" s="250">
        <f>+'FIN-CASHFLOW_CWS'!BK67</f>
        <v>-18932643.078713514</v>
      </c>
      <c r="BL44" s="66"/>
    </row>
    <row r="45" spans="1:64" x14ac:dyDescent="0.15">
      <c r="B45" s="33" t="s">
        <v>1100</v>
      </c>
      <c r="C45" s="250">
        <f>+'FIN-CASHFLOW_CWS'!C70</f>
        <v>-27652</v>
      </c>
      <c r="D45" s="250">
        <f>+'FIN-CASHFLOW_CWS'!D70</f>
        <v>-5945711</v>
      </c>
      <c r="E45" s="250">
        <f>+'FIN-CASHFLOW_CWS'!E70</f>
        <v>-11837920</v>
      </c>
      <c r="F45" s="250">
        <f>+'FIN-CASHFLOW_CWS'!F70</f>
        <v>-17764469</v>
      </c>
      <c r="G45" s="250">
        <f>+'FIN-CASHFLOW_CWS'!G70</f>
        <v>-31465368</v>
      </c>
      <c r="H45" s="250">
        <f>+'FIN-CASHFLOW_CWS'!H70</f>
        <v>-40858417</v>
      </c>
      <c r="I45" s="250">
        <f>+'FIN-CASHFLOW_CWS'!I70</f>
        <v>-48707796</v>
      </c>
      <c r="J45" s="250">
        <f>+'FIN-CASHFLOW_CWS'!J70</f>
        <v>-54586335</v>
      </c>
      <c r="K45" s="250">
        <f>+'FIN-CASHFLOW_CWS'!K70</f>
        <v>-60444594</v>
      </c>
      <c r="L45" s="250">
        <f>+'FIN-CASHFLOW_CWS'!L70</f>
        <v>-66279313</v>
      </c>
      <c r="M45" s="250">
        <f>+'FIN-CASHFLOW_CWS'!M70</f>
        <v>-72124207</v>
      </c>
      <c r="N45" s="250">
        <f>+'FIN-CASHFLOW_CWS'!N70</f>
        <v>-77944626</v>
      </c>
      <c r="O45" s="250">
        <f>+'FIN-CASHFLOW_CWS'!O70</f>
        <v>-83850650</v>
      </c>
      <c r="P45" s="250">
        <f>+'FIN-CASHFLOW_CWS'!P70</f>
        <v>-92422235.625</v>
      </c>
      <c r="Q45" s="250">
        <f>+'FIN-CASHFLOW_CWS'!Q70</f>
        <v>-100856376.25</v>
      </c>
      <c r="R45" s="250">
        <f>+'FIN-CASHFLOW_CWS'!R70</f>
        <v>-109086896.875</v>
      </c>
      <c r="S45" s="250">
        <f>+'FIN-CASHFLOW_CWS'!S70</f>
        <v>-116285257.5</v>
      </c>
      <c r="T45" s="250">
        <f>+'FIN-CASHFLOW_CWS'!T70</f>
        <v>-123535263.125</v>
      </c>
      <c r="U45" s="250">
        <f>+'FIN-CASHFLOW_CWS'!U70</f>
        <v>-130698118.75</v>
      </c>
      <c r="V45" s="250">
        <f>+'FIN-CASHFLOW_CWS'!V70</f>
        <v>-137779784.375</v>
      </c>
      <c r="W45" s="250">
        <f>+'FIN-CASHFLOW_CWS'!W70</f>
        <v>-144944670</v>
      </c>
      <c r="X45" s="250">
        <f>+'FIN-CASHFLOW_CWS'!X70</f>
        <v>-152016820.625</v>
      </c>
      <c r="Y45" s="250">
        <f>+'FIN-CASHFLOW_CWS'!Y70</f>
        <v>-159215071.25</v>
      </c>
      <c r="Z45" s="250">
        <f>+'FIN-CASHFLOW_CWS'!Z70</f>
        <v>-166333766.875</v>
      </c>
      <c r="AA45" s="250">
        <f>+'FIN-CASHFLOW_CWS'!AA70</f>
        <v>-173388817.5</v>
      </c>
      <c r="AB45" s="250">
        <f>+'FIN-CASHFLOW_CWS'!AB70</f>
        <v>-182014036.96562499</v>
      </c>
      <c r="AC45" s="250">
        <f>+'FIN-CASHFLOW_CWS'!AC70</f>
        <v>-190555599.93124998</v>
      </c>
      <c r="AD45" s="250">
        <f>+'FIN-CASHFLOW_CWS'!AD70</f>
        <v>-198780062.39687496</v>
      </c>
      <c r="AE45" s="250">
        <f>+'FIN-CASHFLOW_CWS'!AE70</f>
        <v>-206908059.66249996</v>
      </c>
      <c r="AF45" s="250">
        <f>+'FIN-CASHFLOW_CWS'!AF70</f>
        <v>-215125551.07812497</v>
      </c>
      <c r="AG45" s="250">
        <f>+'FIN-CASHFLOW_CWS'!AG70</f>
        <v>-223224665.59374997</v>
      </c>
      <c r="AH45" s="250">
        <f>+'FIN-CASHFLOW_CWS'!AH70</f>
        <v>-231086875.65937498</v>
      </c>
      <c r="AI45" s="250">
        <f>+'FIN-CASHFLOW_CWS'!AI70</f>
        <v>-239175686.07499999</v>
      </c>
      <c r="AJ45" s="250">
        <f>+'FIN-CASHFLOW_CWS'!AJ70</f>
        <v>-247014317.24062499</v>
      </c>
      <c r="AK45" s="250">
        <f>+'FIN-CASHFLOW_CWS'!AK70</f>
        <v>-255118590.60624999</v>
      </c>
      <c r="AL45" s="250">
        <f>+'FIN-CASHFLOW_CWS'!AL70</f>
        <v>-263086327.97187498</v>
      </c>
      <c r="AM45" s="250">
        <f>+'FIN-CASHFLOW_CWS'!AM70</f>
        <v>-271064067.03749996</v>
      </c>
      <c r="AN45" s="250">
        <f>+'FIN-CASHFLOW_CWS'!AN70</f>
        <v>-281976550.24751556</v>
      </c>
      <c r="AO45" s="250">
        <f>+'FIN-CASHFLOW_CWS'!AO70</f>
        <v>-293055334.76303118</v>
      </c>
      <c r="AP45" s="250">
        <f>+'FIN-CASHFLOW_CWS'!AP70</f>
        <v>-302803093.61104679</v>
      </c>
      <c r="AQ45" s="250">
        <f>+'FIN-CASHFLOW_CWS'!AQ70</f>
        <v>-312332203.02556241</v>
      </c>
      <c r="AR45" s="250">
        <f>+'FIN-CASHFLOW_CWS'!AR70</f>
        <v>-322034685.23957801</v>
      </c>
      <c r="AS45" s="250">
        <f>+'FIN-CASHFLOW_CWS'!AS70</f>
        <v>-331690013.81959361</v>
      </c>
      <c r="AT45" s="250">
        <f>+'FIN-CASHFLOW_CWS'!AT70</f>
        <v>-340762341.36710924</v>
      </c>
      <c r="AU45" s="250">
        <f>+'FIN-CASHFLOW_CWS'!AU70</f>
        <v>-350464221.58112484</v>
      </c>
      <c r="AV45" s="250">
        <f>+'FIN-CASHFLOW_CWS'!AV70</f>
        <v>-359580461.76264048</v>
      </c>
      <c r="AW45" s="250">
        <f>+'FIN-CASHFLOW_CWS'!AW70</f>
        <v>-369153347.81115609</v>
      </c>
      <c r="AX45" s="250">
        <f>+'FIN-CASHFLOW_CWS'!AX70</f>
        <v>-378717562.85967171</v>
      </c>
      <c r="AY45" s="250">
        <f>+'FIN-CASHFLOW_CWS'!AY70</f>
        <v>-387735802.47218734</v>
      </c>
      <c r="AZ45" s="250">
        <f>+'FIN-CASHFLOW_CWS'!AZ70</f>
        <v>-400682140.66456586</v>
      </c>
      <c r="BA45" s="250">
        <f>+'FIN-CASHFLOW_CWS'!BA70</f>
        <v>-413854367.18967938</v>
      </c>
      <c r="BB45" s="250">
        <f>+'FIN-CASHFLOW_CWS'!BB70</f>
        <v>-427151484.44171792</v>
      </c>
      <c r="BC45" s="250">
        <f>+'FIN-CASHFLOW_CWS'!BC70</f>
        <v>-440323742.24462646</v>
      </c>
      <c r="BD45" s="250">
        <f>+'FIN-CASHFLOW_CWS'!BD70</f>
        <v>-453673134.98843497</v>
      </c>
      <c r="BE45" s="250">
        <f>+'FIN-CASHFLOW_CWS'!BE70</f>
        <v>-466691335.95568347</v>
      </c>
      <c r="BF45" s="250">
        <f>+'FIN-CASHFLOW_CWS'!BF70</f>
        <v>-479374468.35210198</v>
      </c>
      <c r="BG45" s="250">
        <f>+'FIN-CASHFLOW_CWS'!BG70</f>
        <v>-492466073.8959105</v>
      </c>
      <c r="BH45" s="250">
        <f>+'FIN-CASHFLOW_CWS'!BH70</f>
        <v>-505104766.93073404</v>
      </c>
      <c r="BI45" s="250">
        <f>+'FIN-CASHFLOW_CWS'!BI70</f>
        <v>-518229172.38202256</v>
      </c>
      <c r="BJ45" s="250">
        <f>+'FIN-CASHFLOW_CWS'!BJ70</f>
        <v>-531074196.83331108</v>
      </c>
      <c r="BK45" s="250">
        <f>+'FIN-CASHFLOW_CWS'!BK70</f>
        <v>-550006839.91202462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-27652</v>
      </c>
      <c r="D49" s="250">
        <f t="shared" ref="D49:BK49" si="3">+D42</f>
        <v>-5884625.666666667</v>
      </c>
      <c r="E49" s="250">
        <f t="shared" si="3"/>
        <v>-5857867.333333333</v>
      </c>
      <c r="F49" s="250">
        <f t="shared" si="3"/>
        <v>-5857874</v>
      </c>
      <c r="G49" s="250">
        <f t="shared" si="3"/>
        <v>-9402625.666666666</v>
      </c>
      <c r="H49" s="250">
        <f t="shared" si="3"/>
        <v>-9436085.666666666</v>
      </c>
      <c r="I49" s="250">
        <f t="shared" si="3"/>
        <v>-7931119.833333333</v>
      </c>
      <c r="J49" s="250">
        <f t="shared" si="3"/>
        <v>-5973419.833333333</v>
      </c>
      <c r="K49" s="250">
        <f t="shared" si="3"/>
        <v>-5937295.666666667</v>
      </c>
      <c r="L49" s="250">
        <f t="shared" si="3"/>
        <v>-5941395.666666667</v>
      </c>
      <c r="M49" s="250">
        <f t="shared" si="3"/>
        <v>-5916310.666666667</v>
      </c>
      <c r="N49" s="250">
        <f t="shared" si="3"/>
        <v>-5915835.666666667</v>
      </c>
      <c r="O49" s="250">
        <f t="shared" si="3"/>
        <v>-5923130.666666667</v>
      </c>
      <c r="P49" s="250">
        <f t="shared" si="3"/>
        <v>-8308873.125</v>
      </c>
      <c r="Q49" s="250">
        <f t="shared" si="3"/>
        <v>-8261858.125</v>
      </c>
      <c r="R49" s="250">
        <f t="shared" si="3"/>
        <v>-8241528.125</v>
      </c>
      <c r="S49" s="250">
        <f t="shared" si="3"/>
        <v>-7246847.291666667</v>
      </c>
      <c r="T49" s="250">
        <f t="shared" si="3"/>
        <v>-7232658.125</v>
      </c>
      <c r="U49" s="250">
        <f t="shared" si="3"/>
        <v>-7219873.125</v>
      </c>
      <c r="V49" s="250">
        <f t="shared" si="3"/>
        <v>-7249499.791666667</v>
      </c>
      <c r="W49" s="250">
        <f t="shared" si="3"/>
        <v>-7237534.791666667</v>
      </c>
      <c r="X49" s="250">
        <f t="shared" si="3"/>
        <v>-7267314.791666667</v>
      </c>
      <c r="Y49" s="250">
        <f t="shared" si="3"/>
        <v>-7269829.791666667</v>
      </c>
      <c r="Z49" s="250">
        <f t="shared" si="3"/>
        <v>-7267314.791666667</v>
      </c>
      <c r="AA49" s="250">
        <f t="shared" si="3"/>
        <v>-7310134.791666667</v>
      </c>
      <c r="AB49" s="250">
        <f t="shared" si="3"/>
        <v>-8242861.8322916664</v>
      </c>
      <c r="AC49" s="250">
        <f t="shared" si="3"/>
        <v>-8176817.5322916666</v>
      </c>
      <c r="AD49" s="250">
        <f t="shared" si="3"/>
        <v>-8149494.432291666</v>
      </c>
      <c r="AE49" s="250">
        <f t="shared" si="3"/>
        <v>-8155599.432291666</v>
      </c>
      <c r="AF49" s="250">
        <f t="shared" si="3"/>
        <v>-8130603.5822916664</v>
      </c>
      <c r="AG49" s="250">
        <f t="shared" si="3"/>
        <v>-8112100.4822916659</v>
      </c>
      <c r="AH49" s="250">
        <f t="shared" si="3"/>
        <v>-8150849.432291666</v>
      </c>
      <c r="AI49" s="250">
        <f t="shared" si="3"/>
        <v>-8133853.5822916664</v>
      </c>
      <c r="AJ49" s="250">
        <f t="shared" si="3"/>
        <v>-8171247.5322916666</v>
      </c>
      <c r="AK49" s="250">
        <f t="shared" si="3"/>
        <v>-8175852.5322916666</v>
      </c>
      <c r="AL49" s="250">
        <f t="shared" si="3"/>
        <v>-8171247.5322916666</v>
      </c>
      <c r="AM49" s="250">
        <f t="shared" si="3"/>
        <v>-8239756.8322916664</v>
      </c>
      <c r="AN49" s="250">
        <f t="shared" si="3"/>
        <v>-9789545.2461822908</v>
      </c>
      <c r="AO49" s="250">
        <f t="shared" si="3"/>
        <v>-9643110.2151822913</v>
      </c>
      <c r="AP49" s="250">
        <f t="shared" si="3"/>
        <v>-9593308.5811822917</v>
      </c>
      <c r="AQ49" s="250">
        <f t="shared" si="3"/>
        <v>-9599413.5811822917</v>
      </c>
      <c r="AR49" s="250">
        <f t="shared" si="3"/>
        <v>-9546756.9471822921</v>
      </c>
      <c r="AS49" s="250">
        <f t="shared" si="3"/>
        <v>-9503455.3131822906</v>
      </c>
      <c r="AT49" s="250">
        <f t="shared" si="3"/>
        <v>-9594663.5811822917</v>
      </c>
      <c r="AU49" s="250">
        <f t="shared" si="3"/>
        <v>-9550006.9471822921</v>
      </c>
      <c r="AV49" s="250">
        <f t="shared" si="3"/>
        <v>-9639860.2151822913</v>
      </c>
      <c r="AW49" s="250">
        <f t="shared" si="3"/>
        <v>-9644465.2151822913</v>
      </c>
      <c r="AX49" s="250">
        <f t="shared" si="3"/>
        <v>-9639860.2151822913</v>
      </c>
      <c r="AY49" s="250">
        <f t="shared" si="3"/>
        <v>-9786440.2461822908</v>
      </c>
      <c r="AZ49" s="250">
        <f t="shared" si="3"/>
        <v>-13361584.119205181</v>
      </c>
      <c r="BA49" s="250">
        <f t="shared" si="3"/>
        <v>-13194629.617955182</v>
      </c>
      <c r="BB49" s="250">
        <f t="shared" si="3"/>
        <v>-13141569.369575182</v>
      </c>
      <c r="BC49" s="250">
        <f t="shared" si="3"/>
        <v>-13147674.369575182</v>
      </c>
      <c r="BD49" s="250">
        <f t="shared" si="3"/>
        <v>-13084549.743140182</v>
      </c>
      <c r="BE49" s="250">
        <f t="shared" si="3"/>
        <v>-13037989.494760182</v>
      </c>
      <c r="BF49" s="250">
        <f t="shared" si="3"/>
        <v>-13142924.369575182</v>
      </c>
      <c r="BG49" s="250">
        <f t="shared" si="3"/>
        <v>-13087799.743140182</v>
      </c>
      <c r="BH49" s="250">
        <f t="shared" si="3"/>
        <v>-13191379.617955182</v>
      </c>
      <c r="BI49" s="250">
        <f t="shared" si="3"/>
        <v>-13195984.617955182</v>
      </c>
      <c r="BJ49" s="250">
        <f t="shared" si="3"/>
        <v>-13191379.617955182</v>
      </c>
      <c r="BK49" s="250">
        <f t="shared" si="3"/>
        <v>-13352909.119205181</v>
      </c>
    </row>
    <row r="50" spans="1:64" x14ac:dyDescent="0.15">
      <c r="B50" s="33" t="s">
        <v>940</v>
      </c>
      <c r="C50" s="250">
        <f>+C44</f>
        <v>-27652</v>
      </c>
      <c r="D50" s="250">
        <f t="shared" ref="D50:BK50" si="4">+D44</f>
        <v>-5918059</v>
      </c>
      <c r="E50" s="250">
        <f t="shared" si="4"/>
        <v>-5892209</v>
      </c>
      <c r="F50" s="250">
        <f t="shared" si="4"/>
        <v>-5926549</v>
      </c>
      <c r="G50" s="250">
        <f t="shared" si="4"/>
        <v>-13700899</v>
      </c>
      <c r="H50" s="250">
        <f t="shared" si="4"/>
        <v>-9393049</v>
      </c>
      <c r="I50" s="250">
        <f t="shared" si="4"/>
        <v>-7849379</v>
      </c>
      <c r="J50" s="250">
        <f t="shared" si="4"/>
        <v>-5878539</v>
      </c>
      <c r="K50" s="250">
        <f t="shared" si="4"/>
        <v>-5858259</v>
      </c>
      <c r="L50" s="250">
        <f t="shared" si="4"/>
        <v>-5834719</v>
      </c>
      <c r="M50" s="250">
        <f t="shared" si="4"/>
        <v>-5844894</v>
      </c>
      <c r="N50" s="250">
        <f t="shared" si="4"/>
        <v>-5820419</v>
      </c>
      <c r="O50" s="250">
        <f t="shared" si="4"/>
        <v>-5906024</v>
      </c>
      <c r="P50" s="250">
        <f t="shared" si="4"/>
        <v>-8571585.625</v>
      </c>
      <c r="Q50" s="250">
        <f t="shared" si="4"/>
        <v>-8434140.625</v>
      </c>
      <c r="R50" s="250">
        <f t="shared" si="4"/>
        <v>-8230520.625</v>
      </c>
      <c r="S50" s="250">
        <f t="shared" si="4"/>
        <v>-7198360.625</v>
      </c>
      <c r="T50" s="250">
        <f t="shared" si="4"/>
        <v>-7250005.625</v>
      </c>
      <c r="U50" s="250">
        <f t="shared" si="4"/>
        <v>-7162855.625</v>
      </c>
      <c r="V50" s="250">
        <f t="shared" si="4"/>
        <v>-7081665.625</v>
      </c>
      <c r="W50" s="250">
        <f t="shared" si="4"/>
        <v>-7164885.625</v>
      </c>
      <c r="X50" s="250">
        <f t="shared" si="4"/>
        <v>-7072150.625</v>
      </c>
      <c r="Y50" s="250">
        <f t="shared" si="4"/>
        <v>-7198250.625</v>
      </c>
      <c r="Z50" s="250">
        <f t="shared" si="4"/>
        <v>-7118695.625</v>
      </c>
      <c r="AA50" s="250">
        <f t="shared" si="4"/>
        <v>-7055050.625</v>
      </c>
      <c r="AB50" s="250">
        <f t="shared" si="4"/>
        <v>-8625219.4656249993</v>
      </c>
      <c r="AC50" s="250">
        <f t="shared" si="4"/>
        <v>-8541562.9656249993</v>
      </c>
      <c r="AD50" s="250">
        <f t="shared" si="4"/>
        <v>-8224462.4656249993</v>
      </c>
      <c r="AE50" s="250">
        <f t="shared" si="4"/>
        <v>-8127997.2656249991</v>
      </c>
      <c r="AF50" s="250">
        <f t="shared" si="4"/>
        <v>-8217491.4156249994</v>
      </c>
      <c r="AG50" s="250">
        <f t="shared" si="4"/>
        <v>-8099114.5156249991</v>
      </c>
      <c r="AH50" s="250">
        <f t="shared" si="4"/>
        <v>-7862210.0656249998</v>
      </c>
      <c r="AI50" s="250">
        <f t="shared" si="4"/>
        <v>-8088810.4156249994</v>
      </c>
      <c r="AJ50" s="250">
        <f t="shared" si="4"/>
        <v>-7838631.1656250004</v>
      </c>
      <c r="AK50" s="250">
        <f t="shared" si="4"/>
        <v>-8104273.3656249996</v>
      </c>
      <c r="AL50" s="250">
        <f t="shared" si="4"/>
        <v>-7967737.3656249996</v>
      </c>
      <c r="AM50" s="250">
        <f t="shared" si="4"/>
        <v>-7977739.0656249998</v>
      </c>
      <c r="AN50" s="250">
        <f t="shared" si="4"/>
        <v>-10912483.210015625</v>
      </c>
      <c r="AO50" s="250">
        <f t="shared" si="4"/>
        <v>-11078784.515515625</v>
      </c>
      <c r="AP50" s="250">
        <f t="shared" si="4"/>
        <v>-9747758.848015625</v>
      </c>
      <c r="AQ50" s="250">
        <f t="shared" si="4"/>
        <v>-9529109.4145156257</v>
      </c>
      <c r="AR50" s="250">
        <f t="shared" si="4"/>
        <v>-9702482.2140156254</v>
      </c>
      <c r="AS50" s="250">
        <f t="shared" si="4"/>
        <v>-9655328.5800156239</v>
      </c>
      <c r="AT50" s="250">
        <f t="shared" si="4"/>
        <v>-9072327.5475156251</v>
      </c>
      <c r="AU50" s="250">
        <f t="shared" si="4"/>
        <v>-9701880.2140156254</v>
      </c>
      <c r="AV50" s="250">
        <f t="shared" si="4"/>
        <v>-9116240.1815156247</v>
      </c>
      <c r="AW50" s="250">
        <f t="shared" si="4"/>
        <v>-9572886.0485156253</v>
      </c>
      <c r="AX50" s="250">
        <f t="shared" si="4"/>
        <v>-9564215.0485156253</v>
      </c>
      <c r="AY50" s="250">
        <f t="shared" si="4"/>
        <v>-9018239.6125156246</v>
      </c>
      <c r="AZ50" s="250">
        <f t="shared" si="4"/>
        <v>-12946338.192378514</v>
      </c>
      <c r="BA50" s="250">
        <f t="shared" si="4"/>
        <v>-13172226.525113516</v>
      </c>
      <c r="BB50" s="250">
        <f t="shared" si="4"/>
        <v>-13297117.252038516</v>
      </c>
      <c r="BC50" s="250">
        <f t="shared" si="4"/>
        <v>-13172257.802908516</v>
      </c>
      <c r="BD50" s="250">
        <f t="shared" si="4"/>
        <v>-13349392.743808515</v>
      </c>
      <c r="BE50" s="250">
        <f t="shared" si="4"/>
        <v>-13018200.967248516</v>
      </c>
      <c r="BF50" s="250">
        <f t="shared" si="4"/>
        <v>-12683132.396418516</v>
      </c>
      <c r="BG50" s="250">
        <f t="shared" si="4"/>
        <v>-13091605.543808514</v>
      </c>
      <c r="BH50" s="250">
        <f t="shared" si="4"/>
        <v>-12638693.034823516</v>
      </c>
      <c r="BI50" s="250">
        <f t="shared" si="4"/>
        <v>-13124405.451288514</v>
      </c>
      <c r="BJ50" s="250">
        <f t="shared" si="4"/>
        <v>-12845024.451288514</v>
      </c>
      <c r="BK50" s="250">
        <f t="shared" si="4"/>
        <v>-18932643.078713514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-27652</v>
      </c>
      <c r="D55" s="250">
        <f t="shared" ref="D55:BK58" si="5">+D42</f>
        <v>-5884625.666666667</v>
      </c>
      <c r="E55" s="250">
        <f t="shared" si="5"/>
        <v>-5857867.333333333</v>
      </c>
      <c r="F55" s="250">
        <f t="shared" si="5"/>
        <v>-5857874</v>
      </c>
      <c r="G55" s="250">
        <f t="shared" si="5"/>
        <v>-9402625.666666666</v>
      </c>
      <c r="H55" s="250">
        <f t="shared" si="5"/>
        <v>-9436085.666666666</v>
      </c>
      <c r="I55" s="250">
        <f t="shared" si="5"/>
        <v>-7931119.833333333</v>
      </c>
      <c r="J55" s="250">
        <f t="shared" si="5"/>
        <v>-5973419.833333333</v>
      </c>
      <c r="K55" s="250">
        <f t="shared" si="5"/>
        <v>-5937295.666666667</v>
      </c>
      <c r="L55" s="250">
        <f t="shared" si="5"/>
        <v>-5941395.666666667</v>
      </c>
      <c r="M55" s="250">
        <f t="shared" si="5"/>
        <v>-5916310.666666667</v>
      </c>
      <c r="N55" s="250">
        <f t="shared" si="5"/>
        <v>-5915835.666666667</v>
      </c>
      <c r="O55" s="250">
        <f t="shared" si="5"/>
        <v>-5923130.666666667</v>
      </c>
      <c r="P55" s="250">
        <f t="shared" si="5"/>
        <v>-8308873.125</v>
      </c>
      <c r="Q55" s="250">
        <f t="shared" si="5"/>
        <v>-8261858.125</v>
      </c>
      <c r="R55" s="250">
        <f t="shared" si="5"/>
        <v>-8241528.125</v>
      </c>
      <c r="S55" s="250">
        <f t="shared" si="5"/>
        <v>-7246847.291666667</v>
      </c>
      <c r="T55" s="250">
        <f t="shared" si="5"/>
        <v>-7232658.125</v>
      </c>
      <c r="U55" s="250">
        <f t="shared" si="5"/>
        <v>-7219873.125</v>
      </c>
      <c r="V55" s="250">
        <f t="shared" si="5"/>
        <v>-7249499.791666667</v>
      </c>
      <c r="W55" s="250">
        <f t="shared" si="5"/>
        <v>-7237534.791666667</v>
      </c>
      <c r="X55" s="250">
        <f t="shared" si="5"/>
        <v>-7267314.791666667</v>
      </c>
      <c r="Y55" s="250">
        <f t="shared" si="5"/>
        <v>-7269829.791666667</v>
      </c>
      <c r="Z55" s="250">
        <f t="shared" si="5"/>
        <v>-7267314.791666667</v>
      </c>
      <c r="AA55" s="250">
        <f t="shared" si="5"/>
        <v>-7310134.791666667</v>
      </c>
      <c r="AB55" s="250">
        <f t="shared" si="5"/>
        <v>-8242861.8322916664</v>
      </c>
      <c r="AC55" s="250">
        <f t="shared" si="5"/>
        <v>-8176817.5322916666</v>
      </c>
      <c r="AD55" s="250">
        <f t="shared" si="5"/>
        <v>-8149494.432291666</v>
      </c>
      <c r="AE55" s="250">
        <f t="shared" si="5"/>
        <v>-8155599.432291666</v>
      </c>
      <c r="AF55" s="250">
        <f t="shared" si="5"/>
        <v>-8130603.5822916664</v>
      </c>
      <c r="AG55" s="250">
        <f t="shared" si="5"/>
        <v>-8112100.4822916659</v>
      </c>
      <c r="AH55" s="250">
        <f t="shared" si="5"/>
        <v>-8150849.432291666</v>
      </c>
      <c r="AI55" s="250">
        <f t="shared" si="5"/>
        <v>-8133853.5822916664</v>
      </c>
      <c r="AJ55" s="250">
        <f t="shared" si="5"/>
        <v>-8171247.5322916666</v>
      </c>
      <c r="AK55" s="250">
        <f t="shared" si="5"/>
        <v>-8175852.5322916666</v>
      </c>
      <c r="AL55" s="250">
        <f t="shared" si="5"/>
        <v>-8171247.5322916666</v>
      </c>
      <c r="AM55" s="250">
        <f t="shared" si="5"/>
        <v>-8239756.8322916664</v>
      </c>
      <c r="AN55" s="250">
        <f t="shared" si="5"/>
        <v>-9789545.2461822908</v>
      </c>
      <c r="AO55" s="250">
        <f t="shared" si="5"/>
        <v>-9643110.2151822913</v>
      </c>
      <c r="AP55" s="250">
        <f t="shared" si="5"/>
        <v>-9593308.5811822917</v>
      </c>
      <c r="AQ55" s="250">
        <f t="shared" si="5"/>
        <v>-9599413.5811822917</v>
      </c>
      <c r="AR55" s="250">
        <f t="shared" si="5"/>
        <v>-9546756.9471822921</v>
      </c>
      <c r="AS55" s="250">
        <f t="shared" si="5"/>
        <v>-9503455.3131822906</v>
      </c>
      <c r="AT55" s="250">
        <f t="shared" si="5"/>
        <v>-9594663.5811822917</v>
      </c>
      <c r="AU55" s="250">
        <f t="shared" si="5"/>
        <v>-9550006.9471822921</v>
      </c>
      <c r="AV55" s="250">
        <f t="shared" si="5"/>
        <v>-9639860.2151822913</v>
      </c>
      <c r="AW55" s="250">
        <f t="shared" si="5"/>
        <v>-9644465.2151822913</v>
      </c>
      <c r="AX55" s="250">
        <f t="shared" si="5"/>
        <v>-9639860.2151822913</v>
      </c>
      <c r="AY55" s="250">
        <f t="shared" si="5"/>
        <v>-9786440.2461822908</v>
      </c>
      <c r="AZ55" s="250">
        <f t="shared" si="5"/>
        <v>-13361584.119205181</v>
      </c>
      <c r="BA55" s="250">
        <f t="shared" si="5"/>
        <v>-13194629.617955182</v>
      </c>
      <c r="BB55" s="250">
        <f t="shared" si="5"/>
        <v>-13141569.369575182</v>
      </c>
      <c r="BC55" s="250">
        <f t="shared" si="5"/>
        <v>-13147674.369575182</v>
      </c>
      <c r="BD55" s="250">
        <f t="shared" si="5"/>
        <v>-13084549.743140182</v>
      </c>
      <c r="BE55" s="250">
        <f t="shared" si="5"/>
        <v>-13037989.494760182</v>
      </c>
      <c r="BF55" s="250">
        <f t="shared" si="5"/>
        <v>-13142924.369575182</v>
      </c>
      <c r="BG55" s="250">
        <f t="shared" si="5"/>
        <v>-13087799.743140182</v>
      </c>
      <c r="BH55" s="250">
        <f t="shared" si="5"/>
        <v>-13191379.617955182</v>
      </c>
      <c r="BI55" s="250">
        <f t="shared" si="5"/>
        <v>-13195984.617955182</v>
      </c>
      <c r="BJ55" s="250">
        <f t="shared" si="5"/>
        <v>-13191379.617955182</v>
      </c>
      <c r="BK55" s="250">
        <f t="shared" si="5"/>
        <v>-13352909.119205181</v>
      </c>
    </row>
    <row r="56" spans="1:64" x14ac:dyDescent="0.15">
      <c r="B56" s="33" t="s">
        <v>1099</v>
      </c>
      <c r="C56" s="250">
        <f>+C43</f>
        <v>-27652</v>
      </c>
      <c r="D56" s="250">
        <f t="shared" ref="D56:R56" si="6">+D43</f>
        <v>-5912277.666666667</v>
      </c>
      <c r="E56" s="250">
        <f t="shared" si="6"/>
        <v>-11770145</v>
      </c>
      <c r="F56" s="250">
        <f t="shared" si="6"/>
        <v>-17628019</v>
      </c>
      <c r="G56" s="250">
        <f t="shared" si="6"/>
        <v>-27030644.666666664</v>
      </c>
      <c r="H56" s="250">
        <f t="shared" si="6"/>
        <v>-36466730.333333328</v>
      </c>
      <c r="I56" s="250">
        <f t="shared" si="6"/>
        <v>-44397850.166666664</v>
      </c>
      <c r="J56" s="250">
        <f t="shared" si="6"/>
        <v>-50371270</v>
      </c>
      <c r="K56" s="250">
        <f t="shared" si="6"/>
        <v>-56308565.666666664</v>
      </c>
      <c r="L56" s="250">
        <f t="shared" si="6"/>
        <v>-62249961.333333328</v>
      </c>
      <c r="M56" s="250">
        <f t="shared" si="6"/>
        <v>-68166272</v>
      </c>
      <c r="N56" s="250">
        <f t="shared" si="6"/>
        <v>-74082107.666666672</v>
      </c>
      <c r="O56" s="250">
        <f t="shared" si="6"/>
        <v>-80005238.333333343</v>
      </c>
      <c r="P56" s="250">
        <f t="shared" si="6"/>
        <v>-88314111.458333343</v>
      </c>
      <c r="Q56" s="250">
        <f t="shared" si="6"/>
        <v>-96575969.583333343</v>
      </c>
      <c r="R56" s="250">
        <f t="shared" si="6"/>
        <v>-104817497.70833334</v>
      </c>
      <c r="S56" s="250">
        <f t="shared" si="5"/>
        <v>-112064345.00000001</v>
      </c>
      <c r="T56" s="250">
        <f t="shared" si="5"/>
        <v>-119297003.12500001</v>
      </c>
      <c r="U56" s="250">
        <f t="shared" si="5"/>
        <v>-126516876.25000001</v>
      </c>
      <c r="V56" s="250">
        <f t="shared" si="5"/>
        <v>-133766376.04166669</v>
      </c>
      <c r="W56" s="250">
        <f t="shared" si="5"/>
        <v>-141003910.83333334</v>
      </c>
      <c r="X56" s="250">
        <f t="shared" si="5"/>
        <v>-148271225.625</v>
      </c>
      <c r="Y56" s="250">
        <f t="shared" si="5"/>
        <v>-155541055.41666666</v>
      </c>
      <c r="Z56" s="250">
        <f t="shared" si="5"/>
        <v>-162808370.20833331</v>
      </c>
      <c r="AA56" s="250">
        <f t="shared" si="5"/>
        <v>-170118504.99999997</v>
      </c>
      <c r="AB56" s="250">
        <f t="shared" si="5"/>
        <v>-178361366.83229163</v>
      </c>
      <c r="AC56" s="250">
        <f t="shared" si="5"/>
        <v>-186538184.36458331</v>
      </c>
      <c r="AD56" s="250">
        <f t="shared" si="5"/>
        <v>-194687678.79687497</v>
      </c>
      <c r="AE56" s="250">
        <f t="shared" si="5"/>
        <v>-202843278.22916663</v>
      </c>
      <c r="AF56" s="250">
        <f t="shared" si="5"/>
        <v>-210973881.81145829</v>
      </c>
      <c r="AG56" s="250">
        <f t="shared" si="5"/>
        <v>-219085982.29374996</v>
      </c>
      <c r="AH56" s="250">
        <f t="shared" si="5"/>
        <v>-227236831.72604162</v>
      </c>
      <c r="AI56" s="250">
        <f t="shared" si="5"/>
        <v>-235370685.30833328</v>
      </c>
      <c r="AJ56" s="250">
        <f t="shared" si="5"/>
        <v>-243541932.84062496</v>
      </c>
      <c r="AK56" s="250">
        <f t="shared" si="5"/>
        <v>-251717785.37291664</v>
      </c>
      <c r="AL56" s="250">
        <f t="shared" si="5"/>
        <v>-259889032.90520832</v>
      </c>
      <c r="AM56" s="250">
        <f t="shared" si="5"/>
        <v>-268128789.73749998</v>
      </c>
      <c r="AN56" s="250">
        <f t="shared" si="5"/>
        <v>-277918334.98368227</v>
      </c>
      <c r="AO56" s="250">
        <f t="shared" si="5"/>
        <v>-287561445.19886458</v>
      </c>
      <c r="AP56" s="250">
        <f t="shared" si="5"/>
        <v>-297154753.78004688</v>
      </c>
      <c r="AQ56" s="250">
        <f t="shared" si="5"/>
        <v>-306754167.36122918</v>
      </c>
      <c r="AR56" s="250">
        <f t="shared" si="5"/>
        <v>-316300924.30841148</v>
      </c>
      <c r="AS56" s="250">
        <f t="shared" si="5"/>
        <v>-325804379.62159377</v>
      </c>
      <c r="AT56" s="250">
        <f t="shared" si="5"/>
        <v>-335399043.20277607</v>
      </c>
      <c r="AU56" s="250">
        <f t="shared" si="5"/>
        <v>-344949050.14995837</v>
      </c>
      <c r="AV56" s="250">
        <f t="shared" si="5"/>
        <v>-354588910.36514068</v>
      </c>
      <c r="AW56" s="250">
        <f t="shared" si="5"/>
        <v>-364233375.58032298</v>
      </c>
      <c r="AX56" s="250">
        <f t="shared" si="5"/>
        <v>-373873235.79550529</v>
      </c>
      <c r="AY56" s="250">
        <f t="shared" si="5"/>
        <v>-383659676.04168755</v>
      </c>
      <c r="AZ56" s="250">
        <f t="shared" si="5"/>
        <v>-397021260.16089272</v>
      </c>
      <c r="BA56" s="250">
        <f t="shared" si="5"/>
        <v>-410215889.77884793</v>
      </c>
      <c r="BB56" s="250">
        <f t="shared" si="5"/>
        <v>-423357459.14842314</v>
      </c>
      <c r="BC56" s="250">
        <f t="shared" si="5"/>
        <v>-436505133.51799834</v>
      </c>
      <c r="BD56" s="250">
        <f t="shared" si="5"/>
        <v>-449589683.2611385</v>
      </c>
      <c r="BE56" s="250">
        <f t="shared" si="5"/>
        <v>-462627672.75589865</v>
      </c>
      <c r="BF56" s="250">
        <f t="shared" si="5"/>
        <v>-475770597.12547386</v>
      </c>
      <c r="BG56" s="250">
        <f t="shared" si="5"/>
        <v>-488858396.86861402</v>
      </c>
      <c r="BH56" s="250">
        <f t="shared" si="5"/>
        <v>-502049776.48656923</v>
      </c>
      <c r="BI56" s="250">
        <f t="shared" si="5"/>
        <v>-515245761.10452443</v>
      </c>
      <c r="BJ56" s="250">
        <f t="shared" si="5"/>
        <v>-528437140.72247964</v>
      </c>
      <c r="BK56" s="250">
        <f t="shared" si="5"/>
        <v>-541790049.84168482</v>
      </c>
    </row>
    <row r="57" spans="1:64" x14ac:dyDescent="0.15">
      <c r="B57" s="33" t="s">
        <v>940</v>
      </c>
      <c r="C57" s="250">
        <f>+C44</f>
        <v>-27652</v>
      </c>
      <c r="D57" s="250">
        <f t="shared" si="5"/>
        <v>-5918059</v>
      </c>
      <c r="E57" s="250">
        <f t="shared" si="5"/>
        <v>-5892209</v>
      </c>
      <c r="F57" s="250">
        <f t="shared" si="5"/>
        <v>-5926549</v>
      </c>
      <c r="G57" s="250">
        <f t="shared" si="5"/>
        <v>-13700899</v>
      </c>
      <c r="H57" s="250">
        <f t="shared" si="5"/>
        <v>-9393049</v>
      </c>
      <c r="I57" s="250">
        <f t="shared" si="5"/>
        <v>-7849379</v>
      </c>
      <c r="J57" s="250">
        <f t="shared" si="5"/>
        <v>-5878539</v>
      </c>
      <c r="K57" s="250">
        <f t="shared" si="5"/>
        <v>-5858259</v>
      </c>
      <c r="L57" s="250">
        <f t="shared" si="5"/>
        <v>-5834719</v>
      </c>
      <c r="M57" s="250">
        <f t="shared" si="5"/>
        <v>-5844894</v>
      </c>
      <c r="N57" s="250">
        <f t="shared" si="5"/>
        <v>-5820419</v>
      </c>
      <c r="O57" s="250">
        <f t="shared" si="5"/>
        <v>-5906024</v>
      </c>
      <c r="P57" s="250">
        <f t="shared" si="5"/>
        <v>-8571585.625</v>
      </c>
      <c r="Q57" s="250">
        <f t="shared" si="5"/>
        <v>-8434140.625</v>
      </c>
      <c r="R57" s="250">
        <f t="shared" si="5"/>
        <v>-8230520.625</v>
      </c>
      <c r="S57" s="250">
        <f t="shared" si="5"/>
        <v>-7198360.625</v>
      </c>
      <c r="T57" s="250">
        <f t="shared" si="5"/>
        <v>-7250005.625</v>
      </c>
      <c r="U57" s="250">
        <f t="shared" si="5"/>
        <v>-7162855.625</v>
      </c>
      <c r="V57" s="250">
        <f t="shared" si="5"/>
        <v>-7081665.625</v>
      </c>
      <c r="W57" s="250">
        <f t="shared" si="5"/>
        <v>-7164885.625</v>
      </c>
      <c r="X57" s="250">
        <f t="shared" si="5"/>
        <v>-7072150.625</v>
      </c>
      <c r="Y57" s="250">
        <f t="shared" si="5"/>
        <v>-7198250.625</v>
      </c>
      <c r="Z57" s="250">
        <f t="shared" si="5"/>
        <v>-7118695.625</v>
      </c>
      <c r="AA57" s="250">
        <f t="shared" si="5"/>
        <v>-7055050.625</v>
      </c>
      <c r="AB57" s="250">
        <f t="shared" si="5"/>
        <v>-8625219.4656249993</v>
      </c>
      <c r="AC57" s="250">
        <f t="shared" si="5"/>
        <v>-8541562.9656249993</v>
      </c>
      <c r="AD57" s="250">
        <f t="shared" si="5"/>
        <v>-8224462.4656249993</v>
      </c>
      <c r="AE57" s="250">
        <f t="shared" si="5"/>
        <v>-8127997.2656249991</v>
      </c>
      <c r="AF57" s="250">
        <f t="shared" si="5"/>
        <v>-8217491.4156249994</v>
      </c>
      <c r="AG57" s="250">
        <f t="shared" si="5"/>
        <v>-8099114.5156249991</v>
      </c>
      <c r="AH57" s="250">
        <f t="shared" si="5"/>
        <v>-7862210.0656249998</v>
      </c>
      <c r="AI57" s="250">
        <f t="shared" si="5"/>
        <v>-8088810.4156249994</v>
      </c>
      <c r="AJ57" s="250">
        <f t="shared" si="5"/>
        <v>-7838631.1656250004</v>
      </c>
      <c r="AK57" s="250">
        <f t="shared" si="5"/>
        <v>-8104273.3656249996</v>
      </c>
      <c r="AL57" s="250">
        <f t="shared" si="5"/>
        <v>-7967737.3656249996</v>
      </c>
      <c r="AM57" s="250">
        <f t="shared" si="5"/>
        <v>-7977739.0656249998</v>
      </c>
      <c r="AN57" s="250">
        <f t="shared" si="5"/>
        <v>-10912483.210015625</v>
      </c>
      <c r="AO57" s="250">
        <f t="shared" si="5"/>
        <v>-11078784.515515625</v>
      </c>
      <c r="AP57" s="250">
        <f t="shared" si="5"/>
        <v>-9747758.848015625</v>
      </c>
      <c r="AQ57" s="250">
        <f t="shared" si="5"/>
        <v>-9529109.4145156257</v>
      </c>
      <c r="AR57" s="250">
        <f t="shared" si="5"/>
        <v>-9702482.2140156254</v>
      </c>
      <c r="AS57" s="250">
        <f t="shared" si="5"/>
        <v>-9655328.5800156239</v>
      </c>
      <c r="AT57" s="250">
        <f t="shared" si="5"/>
        <v>-9072327.5475156251</v>
      </c>
      <c r="AU57" s="250">
        <f t="shared" si="5"/>
        <v>-9701880.2140156254</v>
      </c>
      <c r="AV57" s="250">
        <f t="shared" si="5"/>
        <v>-9116240.1815156247</v>
      </c>
      <c r="AW57" s="250">
        <f t="shared" si="5"/>
        <v>-9572886.0485156253</v>
      </c>
      <c r="AX57" s="250">
        <f t="shared" si="5"/>
        <v>-9564215.0485156253</v>
      </c>
      <c r="AY57" s="250">
        <f t="shared" si="5"/>
        <v>-9018239.6125156246</v>
      </c>
      <c r="AZ57" s="250">
        <f t="shared" si="5"/>
        <v>-12946338.192378514</v>
      </c>
      <c r="BA57" s="250">
        <f t="shared" si="5"/>
        <v>-13172226.525113516</v>
      </c>
      <c r="BB57" s="250">
        <f t="shared" si="5"/>
        <v>-13297117.252038516</v>
      </c>
      <c r="BC57" s="250">
        <f t="shared" si="5"/>
        <v>-13172257.802908516</v>
      </c>
      <c r="BD57" s="250">
        <f t="shared" si="5"/>
        <v>-13349392.743808515</v>
      </c>
      <c r="BE57" s="250">
        <f t="shared" si="5"/>
        <v>-13018200.967248516</v>
      </c>
      <c r="BF57" s="250">
        <f t="shared" si="5"/>
        <v>-12683132.396418516</v>
      </c>
      <c r="BG57" s="250">
        <f t="shared" si="5"/>
        <v>-13091605.543808514</v>
      </c>
      <c r="BH57" s="250">
        <f t="shared" si="5"/>
        <v>-12638693.034823516</v>
      </c>
      <c r="BI57" s="250">
        <f t="shared" si="5"/>
        <v>-13124405.451288514</v>
      </c>
      <c r="BJ57" s="250">
        <f t="shared" si="5"/>
        <v>-12845024.451288514</v>
      </c>
      <c r="BK57" s="250">
        <f t="shared" si="5"/>
        <v>-18932643.078713514</v>
      </c>
      <c r="BL57" s="66"/>
    </row>
    <row r="58" spans="1:64" x14ac:dyDescent="0.15">
      <c r="B58" s="33" t="s">
        <v>1100</v>
      </c>
      <c r="C58" s="250">
        <f>+C45</f>
        <v>-27652</v>
      </c>
      <c r="D58" s="250">
        <f t="shared" si="5"/>
        <v>-5945711</v>
      </c>
      <c r="E58" s="250">
        <f t="shared" si="5"/>
        <v>-11837920</v>
      </c>
      <c r="F58" s="250">
        <f t="shared" si="5"/>
        <v>-17764469</v>
      </c>
      <c r="G58" s="250">
        <f t="shared" si="5"/>
        <v>-31465368</v>
      </c>
      <c r="H58" s="250">
        <f t="shared" si="5"/>
        <v>-40858417</v>
      </c>
      <c r="I58" s="250">
        <f t="shared" si="5"/>
        <v>-48707796</v>
      </c>
      <c r="J58" s="250">
        <f t="shared" si="5"/>
        <v>-54586335</v>
      </c>
      <c r="K58" s="250">
        <f t="shared" si="5"/>
        <v>-60444594</v>
      </c>
      <c r="L58" s="250">
        <f t="shared" si="5"/>
        <v>-66279313</v>
      </c>
      <c r="M58" s="250">
        <f t="shared" si="5"/>
        <v>-72124207</v>
      </c>
      <c r="N58" s="250">
        <f t="shared" si="5"/>
        <v>-77944626</v>
      </c>
      <c r="O58" s="250">
        <f t="shared" si="5"/>
        <v>-83850650</v>
      </c>
      <c r="P58" s="250">
        <f t="shared" si="5"/>
        <v>-92422235.625</v>
      </c>
      <c r="Q58" s="250">
        <f t="shared" si="5"/>
        <v>-100856376.25</v>
      </c>
      <c r="R58" s="250">
        <f t="shared" si="5"/>
        <v>-109086896.875</v>
      </c>
      <c r="S58" s="250">
        <f t="shared" si="5"/>
        <v>-116285257.5</v>
      </c>
      <c r="T58" s="250">
        <f t="shared" si="5"/>
        <v>-123535263.125</v>
      </c>
      <c r="U58" s="250">
        <f t="shared" si="5"/>
        <v>-130698118.75</v>
      </c>
      <c r="V58" s="250">
        <f t="shared" si="5"/>
        <v>-137779784.375</v>
      </c>
      <c r="W58" s="250">
        <f t="shared" si="5"/>
        <v>-144944670</v>
      </c>
      <c r="X58" s="250">
        <f t="shared" si="5"/>
        <v>-152016820.625</v>
      </c>
      <c r="Y58" s="250">
        <f t="shared" si="5"/>
        <v>-159215071.25</v>
      </c>
      <c r="Z58" s="250">
        <f t="shared" si="5"/>
        <v>-166333766.875</v>
      </c>
      <c r="AA58" s="250">
        <f t="shared" si="5"/>
        <v>-173388817.5</v>
      </c>
      <c r="AB58" s="250">
        <f t="shared" si="5"/>
        <v>-182014036.96562499</v>
      </c>
      <c r="AC58" s="250">
        <f t="shared" si="5"/>
        <v>-190555599.93124998</v>
      </c>
      <c r="AD58" s="250">
        <f t="shared" si="5"/>
        <v>-198780062.39687496</v>
      </c>
      <c r="AE58" s="250">
        <f t="shared" si="5"/>
        <v>-206908059.66249996</v>
      </c>
      <c r="AF58" s="250">
        <f t="shared" si="5"/>
        <v>-215125551.07812497</v>
      </c>
      <c r="AG58" s="250">
        <f t="shared" si="5"/>
        <v>-223224665.59374997</v>
      </c>
      <c r="AH58" s="250">
        <f t="shared" si="5"/>
        <v>-231086875.65937498</v>
      </c>
      <c r="AI58" s="250">
        <f t="shared" si="5"/>
        <v>-239175686.07499999</v>
      </c>
      <c r="AJ58" s="250">
        <f t="shared" si="5"/>
        <v>-247014317.24062499</v>
      </c>
      <c r="AK58" s="250">
        <f t="shared" si="5"/>
        <v>-255118590.60624999</v>
      </c>
      <c r="AL58" s="250">
        <f t="shared" si="5"/>
        <v>-263086327.97187498</v>
      </c>
      <c r="AM58" s="250">
        <f t="shared" si="5"/>
        <v>-271064067.03749996</v>
      </c>
      <c r="AN58" s="250">
        <f t="shared" si="5"/>
        <v>-281976550.24751556</v>
      </c>
      <c r="AO58" s="250">
        <f t="shared" si="5"/>
        <v>-293055334.76303118</v>
      </c>
      <c r="AP58" s="250">
        <f t="shared" si="5"/>
        <v>-302803093.61104679</v>
      </c>
      <c r="AQ58" s="250">
        <f t="shared" si="5"/>
        <v>-312332203.02556241</v>
      </c>
      <c r="AR58" s="250">
        <f t="shared" si="5"/>
        <v>-322034685.23957801</v>
      </c>
      <c r="AS58" s="250">
        <f t="shared" si="5"/>
        <v>-331690013.81959361</v>
      </c>
      <c r="AT58" s="250">
        <f t="shared" si="5"/>
        <v>-340762341.36710924</v>
      </c>
      <c r="AU58" s="250">
        <f t="shared" si="5"/>
        <v>-350464221.58112484</v>
      </c>
      <c r="AV58" s="250">
        <f t="shared" si="5"/>
        <v>-359580461.76264048</v>
      </c>
      <c r="AW58" s="250">
        <f t="shared" si="5"/>
        <v>-369153347.81115609</v>
      </c>
      <c r="AX58" s="250">
        <f t="shared" si="5"/>
        <v>-378717562.85967171</v>
      </c>
      <c r="AY58" s="250">
        <f t="shared" si="5"/>
        <v>-387735802.47218734</v>
      </c>
      <c r="AZ58" s="250">
        <f t="shared" si="5"/>
        <v>-400682140.66456586</v>
      </c>
      <c r="BA58" s="250">
        <f t="shared" si="5"/>
        <v>-413854367.18967938</v>
      </c>
      <c r="BB58" s="250">
        <f t="shared" si="5"/>
        <v>-427151484.44171792</v>
      </c>
      <c r="BC58" s="250">
        <f t="shared" si="5"/>
        <v>-440323742.24462646</v>
      </c>
      <c r="BD58" s="250">
        <f t="shared" si="5"/>
        <v>-453673134.98843497</v>
      </c>
      <c r="BE58" s="250">
        <f t="shared" si="5"/>
        <v>-466691335.95568347</v>
      </c>
      <c r="BF58" s="250">
        <f t="shared" si="5"/>
        <v>-479374468.35210198</v>
      </c>
      <c r="BG58" s="250">
        <f t="shared" si="5"/>
        <v>-492466073.8959105</v>
      </c>
      <c r="BH58" s="250">
        <f t="shared" si="5"/>
        <v>-505104766.93073404</v>
      </c>
      <c r="BI58" s="250">
        <f t="shared" si="5"/>
        <v>-518229172.38202256</v>
      </c>
      <c r="BJ58" s="250">
        <f t="shared" si="5"/>
        <v>-531074196.83331108</v>
      </c>
      <c r="BK58" s="250">
        <f t="shared" si="5"/>
        <v>-550006839.91202462</v>
      </c>
    </row>
    <row r="59" spans="1:64" x14ac:dyDescent="0.15">
      <c r="B59" s="33" t="s">
        <v>1102</v>
      </c>
      <c r="C59" s="259">
        <f>+'FIN-CASHFLOW_CWS'!C58</f>
        <v>40830765</v>
      </c>
      <c r="D59" s="259">
        <f>+'FIN-CASHFLOW_CWS'!D58</f>
        <v>34912706</v>
      </c>
      <c r="E59" s="259">
        <f>+'FIN-CASHFLOW_CWS'!E58</f>
        <v>29020497</v>
      </c>
      <c r="F59" s="259">
        <f>+'FIN-CASHFLOW_CWS'!F58</f>
        <v>23093948</v>
      </c>
      <c r="G59" s="259">
        <f>+'FIN-CASHFLOW_CWS'!G58</f>
        <v>9393049</v>
      </c>
      <c r="H59" s="259">
        <f>+'FIN-CASHFLOW_CWS'!H58</f>
        <v>37086209</v>
      </c>
      <c r="I59" s="259">
        <f>+'FIN-CASHFLOW_CWS'!I58</f>
        <v>29236830</v>
      </c>
      <c r="J59" s="259">
        <f>+'FIN-CASHFLOW_CWS'!J58</f>
        <v>23358291</v>
      </c>
      <c r="K59" s="259">
        <f>+'FIN-CASHFLOW_CWS'!K58</f>
        <v>17500032</v>
      </c>
      <c r="L59" s="259">
        <f>+'FIN-CASHFLOW_CWS'!L58</f>
        <v>11665313</v>
      </c>
      <c r="M59" s="259">
        <f>+'FIN-CASHFLOW_CWS'!M58</f>
        <v>5820419</v>
      </c>
      <c r="N59" s="259">
        <f>+'FIN-CASHFLOW_CWS'!N58</f>
        <v>38340631.5</v>
      </c>
      <c r="O59" s="259">
        <f>+'FIN-CASHFLOW_CWS'!O58</f>
        <v>32434607.5</v>
      </c>
      <c r="P59" s="259">
        <f>+'FIN-CASHFLOW_CWS'!P58</f>
        <v>23863021.875</v>
      </c>
      <c r="Q59" s="259">
        <f>+'FIN-CASHFLOW_CWS'!Q58</f>
        <v>15428881.25</v>
      </c>
      <c r="R59" s="259">
        <f>+'FIN-CASHFLOW_CWS'!R58</f>
        <v>7198360.625</v>
      </c>
      <c r="S59" s="259">
        <f>+'FIN-CASHFLOW_CWS'!S58</f>
        <v>0</v>
      </c>
      <c r="T59" s="259">
        <f>+'FIN-CASHFLOW_CWS'!T58</f>
        <v>-7250005.625</v>
      </c>
      <c r="U59" s="259">
        <f>+'FIN-CASHFLOW_CWS'!U58</f>
        <v>-14412861.25</v>
      </c>
      <c r="V59" s="259">
        <f>+'FIN-CASHFLOW_CWS'!V58</f>
        <v>-21494526.875</v>
      </c>
      <c r="W59" s="259">
        <f>+'FIN-CASHFLOW_CWS'!W58</f>
        <v>-28659412.5</v>
      </c>
      <c r="X59" s="259">
        <f>+'FIN-CASHFLOW_CWS'!X58</f>
        <v>-35731563.125</v>
      </c>
      <c r="Y59" s="259">
        <f>+'FIN-CASHFLOW_CWS'!Y58</f>
        <v>-42929813.75</v>
      </c>
      <c r="Z59" s="259">
        <f>+'FIN-CASHFLOW_CWS'!Z58</f>
        <v>-50048509.375</v>
      </c>
      <c r="AA59" s="259">
        <f>+'FIN-CASHFLOW_CWS'!AA58</f>
        <v>-57103560</v>
      </c>
      <c r="AB59" s="259">
        <f>+'FIN-CASHFLOW_CWS'!AB58</f>
        <v>-65728779.465625003</v>
      </c>
      <c r="AC59" s="259">
        <f>+'FIN-CASHFLOW_CWS'!AC58</f>
        <v>-74270342.431250006</v>
      </c>
      <c r="AD59" s="259">
        <f>+'FIN-CASHFLOW_CWS'!AD58</f>
        <v>-82494804.896875009</v>
      </c>
      <c r="AE59" s="259">
        <f>+'FIN-CASHFLOW_CWS'!AE58</f>
        <v>-90622802.162500009</v>
      </c>
      <c r="AF59" s="259">
        <f>+'FIN-CASHFLOW_CWS'!AF58</f>
        <v>-98840293.578125015</v>
      </c>
      <c r="AG59" s="259">
        <f>+'FIN-CASHFLOW_CWS'!AG58</f>
        <v>-106939408.09375001</v>
      </c>
      <c r="AH59" s="259">
        <f>+'FIN-CASHFLOW_CWS'!AH58</f>
        <v>-114801618.15937501</v>
      </c>
      <c r="AI59" s="259">
        <f>+'FIN-CASHFLOW_CWS'!AI58</f>
        <v>-122890428.57500002</v>
      </c>
      <c r="AJ59" s="259">
        <f>+'FIN-CASHFLOW_CWS'!AJ58</f>
        <v>-130729059.74062502</v>
      </c>
      <c r="AK59" s="259">
        <f>+'FIN-CASHFLOW_CWS'!AK58</f>
        <v>-138833333.10625002</v>
      </c>
      <c r="AL59" s="259">
        <f>+'FIN-CASHFLOW_CWS'!AL58</f>
        <v>-146801070.47187501</v>
      </c>
      <c r="AM59" s="259">
        <f>+'FIN-CASHFLOW_CWS'!AM58</f>
        <v>-154778809.53750002</v>
      </c>
      <c r="AN59" s="259">
        <f>+'FIN-CASHFLOW_CWS'!AN58</f>
        <v>-165691292.74751565</v>
      </c>
      <c r="AO59" s="259">
        <f>+'FIN-CASHFLOW_CWS'!AO58</f>
        <v>-176770077.26303127</v>
      </c>
      <c r="AP59" s="259">
        <f>+'FIN-CASHFLOW_CWS'!AP58</f>
        <v>-186517836.11104691</v>
      </c>
      <c r="AQ59" s="259">
        <f>+'FIN-CASHFLOW_CWS'!AQ58</f>
        <v>-196046945.52556252</v>
      </c>
      <c r="AR59" s="259">
        <f>+'FIN-CASHFLOW_CWS'!AR58</f>
        <v>-205749427.73957816</v>
      </c>
      <c r="AS59" s="259">
        <f>+'FIN-CASHFLOW_CWS'!AS58</f>
        <v>-215404756.31959379</v>
      </c>
      <c r="AT59" s="259">
        <f>+'FIN-CASHFLOW_CWS'!AT58</f>
        <v>-224477083.86710942</v>
      </c>
      <c r="AU59" s="259">
        <f>+'FIN-CASHFLOW_CWS'!AU58</f>
        <v>-234178964.08112505</v>
      </c>
      <c r="AV59" s="259">
        <f>+'FIN-CASHFLOW_CWS'!AV58</f>
        <v>-243295204.26264068</v>
      </c>
      <c r="AW59" s="259">
        <f>+'FIN-CASHFLOW_CWS'!AW58</f>
        <v>-252868090.3111563</v>
      </c>
      <c r="AX59" s="259">
        <f>+'FIN-CASHFLOW_CWS'!AX58</f>
        <v>-262432305.35967192</v>
      </c>
      <c r="AY59" s="259">
        <f>+'FIN-CASHFLOW_CWS'!AY58</f>
        <v>-271450544.97218752</v>
      </c>
      <c r="AZ59" s="259">
        <f>+'FIN-CASHFLOW_CWS'!AZ58</f>
        <v>-284396883.16456604</v>
      </c>
      <c r="BA59" s="259">
        <f>+'FIN-CASHFLOW_CWS'!BA58</f>
        <v>-297569109.68967956</v>
      </c>
      <c r="BB59" s="259">
        <f>+'FIN-CASHFLOW_CWS'!BB58</f>
        <v>-310866226.9417181</v>
      </c>
      <c r="BC59" s="259">
        <f>+'FIN-CASHFLOW_CWS'!BC58</f>
        <v>-324038484.74462664</v>
      </c>
      <c r="BD59" s="259">
        <f>+'FIN-CASHFLOW_CWS'!BD58</f>
        <v>-337387877.48843515</v>
      </c>
      <c r="BE59" s="259">
        <f>+'FIN-CASHFLOW_CWS'!BE58</f>
        <v>-350406078.45568365</v>
      </c>
      <c r="BF59" s="259">
        <f>+'FIN-CASHFLOW_CWS'!BF58</f>
        <v>-363089210.85210216</v>
      </c>
      <c r="BG59" s="259">
        <f>+'FIN-CASHFLOW_CWS'!BG58</f>
        <v>-376180816.39591068</v>
      </c>
      <c r="BH59" s="259">
        <f>+'FIN-CASHFLOW_CWS'!BH58</f>
        <v>-388819509.43073422</v>
      </c>
      <c r="BI59" s="259">
        <f>+'FIN-CASHFLOW_CWS'!BI58</f>
        <v>-401943914.88202274</v>
      </c>
      <c r="BJ59" s="259">
        <f>+'FIN-CASHFLOW_CWS'!BJ58</f>
        <v>-414788939.33331126</v>
      </c>
      <c r="BK59" s="259">
        <f>+'FIN-CASHFLOW_CWS'!BK58</f>
        <v>-433721582.4120248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167727.85000000003</v>
      </c>
      <c r="AD7" s="9">
        <f>'FIN-P&amp;L_CWS'!AE129</f>
        <v>189480.95</v>
      </c>
      <c r="AE7" s="9">
        <f>'FIN-P&amp;L_CWS'!AF129</f>
        <v>189480.95</v>
      </c>
      <c r="AF7" s="9">
        <f>'FIN-P&amp;L_CWS'!AG129</f>
        <v>208371.80000000005</v>
      </c>
      <c r="AG7" s="9">
        <f>'FIN-P&amp;L_CWS'!AH129</f>
        <v>230124.89999999997</v>
      </c>
      <c r="AH7" s="9">
        <f>'FIN-P&amp;L_CWS'!AI129</f>
        <v>189480.95</v>
      </c>
      <c r="AI7" s="9">
        <f>'FIN-P&amp;L_CWS'!AJ129</f>
        <v>208371.80000000005</v>
      </c>
      <c r="AJ7" s="9">
        <f>'FIN-P&amp;L_CWS'!AK129</f>
        <v>167727.85000000003</v>
      </c>
      <c r="AK7" s="9">
        <f>'FIN-P&amp;L_CWS'!AL129</f>
        <v>167727.85000000003</v>
      </c>
      <c r="AL7" s="9">
        <f>'FIN-P&amp;L_CWS'!AM129</f>
        <v>167727.85000000003</v>
      </c>
      <c r="AM7" s="9">
        <f>'FIN-P&amp;L_CWS'!AN129</f>
        <v>102468.54999999999</v>
      </c>
      <c r="AN7" s="9">
        <f>'FIN-P&amp;L_CWS'!AO129</f>
        <v>239495.90650000004</v>
      </c>
      <c r="AO7" s="9">
        <f>'FIN-P&amp;L_CWS'!AP129</f>
        <v>382825.93749999994</v>
      </c>
      <c r="AP7" s="9">
        <f>'FIN-P&amp;L_CWS'!AQ129</f>
        <v>429377.57149999996</v>
      </c>
      <c r="AQ7" s="9">
        <f>'FIN-P&amp;L_CWS'!AR129</f>
        <v>429377.57149999996</v>
      </c>
      <c r="AR7" s="9">
        <f>'FIN-P&amp;L_CWS'!AS129</f>
        <v>475929.20550000004</v>
      </c>
      <c r="AS7" s="9">
        <f>'FIN-P&amp;L_CWS'!AT129</f>
        <v>522480.83949999983</v>
      </c>
      <c r="AT7" s="9">
        <f>'FIN-P&amp;L_CWS'!AU129</f>
        <v>429377.57149999996</v>
      </c>
      <c r="AU7" s="9">
        <f>'FIN-P&amp;L_CWS'!AV129</f>
        <v>475929.20550000004</v>
      </c>
      <c r="AV7" s="9">
        <f>'FIN-P&amp;L_CWS'!AW129</f>
        <v>382825.93749999994</v>
      </c>
      <c r="AW7" s="9">
        <f>'FIN-P&amp;L_CWS'!AX129</f>
        <v>382825.93749999994</v>
      </c>
      <c r="AX7" s="9">
        <f>'FIN-P&amp;L_CWS'!AY129</f>
        <v>382825.93749999994</v>
      </c>
      <c r="AY7" s="9">
        <f>'FIN-P&amp;L_CWS'!AZ129</f>
        <v>239495.90650000004</v>
      </c>
      <c r="AZ7" s="9">
        <f>'FIN-P&amp;L_CWS'!BA129</f>
        <v>270679.37606500002</v>
      </c>
      <c r="BA7" s="9">
        <f>'FIN-P&amp;L_CWS'!BB129</f>
        <v>434528.87731500017</v>
      </c>
      <c r="BB7" s="9">
        <f>'FIN-P&amp;L_CWS'!BC129</f>
        <v>484339.12569500017</v>
      </c>
      <c r="BC7" s="9">
        <f>'FIN-P&amp;L_CWS'!BD129</f>
        <v>484339.12569500017</v>
      </c>
      <c r="BD7" s="9">
        <f>'FIN-P&amp;L_CWS'!BE129</f>
        <v>541358.75213000004</v>
      </c>
      <c r="BE7" s="9">
        <f>'FIN-P&amp;L_CWS'!BF129</f>
        <v>591169.00051000039</v>
      </c>
      <c r="BF7" s="9">
        <f>'FIN-P&amp;L_CWS'!BG129</f>
        <v>484339.12569500017</v>
      </c>
      <c r="BG7" s="9">
        <f>'FIN-P&amp;L_CWS'!BH129</f>
        <v>541358.75213000004</v>
      </c>
      <c r="BH7" s="9">
        <f>'FIN-P&amp;L_CWS'!BI129</f>
        <v>434528.87731500017</v>
      </c>
      <c r="BI7" s="9">
        <f>'FIN-P&amp;L_CWS'!BJ129</f>
        <v>434528.87731500017</v>
      </c>
      <c r="BJ7" s="9">
        <f>'FIN-P&amp;L_CWS'!BK129</f>
        <v>434528.87731500017</v>
      </c>
      <c r="BK7" s="9">
        <f>'FIN-P&amp;L_CWS'!BL129</f>
        <v>270679.37606500002</v>
      </c>
    </row>
    <row r="8" spans="1:63" x14ac:dyDescent="0.15">
      <c r="B8" s="44" t="s">
        <v>643</v>
      </c>
      <c r="C8" s="199"/>
      <c r="D8" s="9">
        <f>'FIN-P&amp;L_CWS'!E205</f>
        <v>5884625.666666667</v>
      </c>
      <c r="E8" s="9">
        <f>'FIN-P&amp;L_CWS'!F205</f>
        <v>5857867.333333333</v>
      </c>
      <c r="F8" s="9">
        <f>'FIN-P&amp;L_CWS'!G205</f>
        <v>5857874</v>
      </c>
      <c r="G8" s="9">
        <f>'FIN-P&amp;L_CWS'!H205</f>
        <v>9427025.666666666</v>
      </c>
      <c r="H8" s="9">
        <f>'FIN-P&amp;L_CWS'!I205</f>
        <v>9464365.666666666</v>
      </c>
      <c r="I8" s="9">
        <f>'FIN-P&amp;L_CWS'!J205</f>
        <v>7963279.833333333</v>
      </c>
      <c r="J8" s="9">
        <f>'FIN-P&amp;L_CWS'!K205</f>
        <v>5997819.833333333</v>
      </c>
      <c r="K8" s="9">
        <f>'FIN-P&amp;L_CWS'!L205</f>
        <v>5965575.666666667</v>
      </c>
      <c r="L8" s="9">
        <f>'FIN-P&amp;L_CWS'!M205</f>
        <v>5959415.666666667</v>
      </c>
      <c r="M8" s="9">
        <f>'FIN-P&amp;L_CWS'!N205</f>
        <v>5934330.666666667</v>
      </c>
      <c r="N8" s="9">
        <f>'FIN-P&amp;L_CWS'!O205</f>
        <v>5933855.666666667</v>
      </c>
      <c r="O8" s="9">
        <f>'FIN-P&amp;L_CWS'!P205</f>
        <v>5933390.666666667</v>
      </c>
      <c r="P8" s="9">
        <f>'FIN-P&amp;L_CWS'!Q205</f>
        <v>8381633.125</v>
      </c>
      <c r="Q8" s="9">
        <f>'FIN-P&amp;L_CWS'!R205</f>
        <v>8375278.125</v>
      </c>
      <c r="R8" s="9">
        <f>'FIN-P&amp;L_CWS'!S205</f>
        <v>8375278.125</v>
      </c>
      <c r="S8" s="9">
        <f>'FIN-P&amp;L_CWS'!T205</f>
        <v>7380597.291666667</v>
      </c>
      <c r="T8" s="9">
        <f>'FIN-P&amp;L_CWS'!U205</f>
        <v>7378178.125</v>
      </c>
      <c r="U8" s="9">
        <f>'FIN-P&amp;L_CWS'!V205</f>
        <v>7379838.125</v>
      </c>
      <c r="V8" s="9">
        <f>'FIN-P&amp;L_CWS'!W205</f>
        <v>7383249.791666667</v>
      </c>
      <c r="W8" s="9">
        <f>'FIN-P&amp;L_CWS'!X205</f>
        <v>7383054.791666667</v>
      </c>
      <c r="X8" s="9">
        <f>'FIN-P&amp;L_CWS'!Y205</f>
        <v>7380734.791666667</v>
      </c>
      <c r="Y8" s="9">
        <f>'FIN-P&amp;L_CWS'!Z205</f>
        <v>7383249.791666667</v>
      </c>
      <c r="Z8" s="9">
        <f>'FIN-P&amp;L_CWS'!AA205</f>
        <v>7380734.791666667</v>
      </c>
      <c r="AA8" s="9">
        <f>'FIN-P&amp;L_CWS'!AB205</f>
        <v>7382894.791666667</v>
      </c>
      <c r="AB8" s="9">
        <f>'FIN-P&amp;L_CWS'!AC205</f>
        <v>8345330.3822916662</v>
      </c>
      <c r="AC8" s="9">
        <f>'FIN-P&amp;L_CWS'!AD205</f>
        <v>8344545.3822916662</v>
      </c>
      <c r="AD8" s="9">
        <f>'FIN-P&amp;L_CWS'!AE205</f>
        <v>8338975.3822916662</v>
      </c>
      <c r="AE8" s="9">
        <f>'FIN-P&amp;L_CWS'!AF205</f>
        <v>8345080.3822916662</v>
      </c>
      <c r="AF8" s="9">
        <f>'FIN-P&amp;L_CWS'!AG205</f>
        <v>8338975.3822916662</v>
      </c>
      <c r="AG8" s="9">
        <f>'FIN-P&amp;L_CWS'!AH205</f>
        <v>8342225.3822916662</v>
      </c>
      <c r="AH8" s="9">
        <f>'FIN-P&amp;L_CWS'!AI205</f>
        <v>8340330.3822916662</v>
      </c>
      <c r="AI8" s="9">
        <f>'FIN-P&amp;L_CWS'!AJ205</f>
        <v>8342225.3822916662</v>
      </c>
      <c r="AJ8" s="9">
        <f>'FIN-P&amp;L_CWS'!AK205</f>
        <v>8338975.3822916662</v>
      </c>
      <c r="AK8" s="9">
        <f>'FIN-P&amp;L_CWS'!AL205</f>
        <v>8343580.3822916662</v>
      </c>
      <c r="AL8" s="9">
        <f>'FIN-P&amp;L_CWS'!AM205</f>
        <v>8338975.3822916662</v>
      </c>
      <c r="AM8" s="9">
        <f>'FIN-P&amp;L_CWS'!AN205</f>
        <v>8342225.3822916662</v>
      </c>
      <c r="AN8" s="9">
        <f>'FIN-P&amp;L_CWS'!AO205</f>
        <v>10029041.152682291</v>
      </c>
      <c r="AO8" s="9">
        <f>'FIN-P&amp;L_CWS'!AP205</f>
        <v>10025936.152682291</v>
      </c>
      <c r="AP8" s="9">
        <f>'FIN-P&amp;L_CWS'!AQ205</f>
        <v>10022686.152682291</v>
      </c>
      <c r="AQ8" s="9">
        <f>'FIN-P&amp;L_CWS'!AR205</f>
        <v>10028791.152682291</v>
      </c>
      <c r="AR8" s="9">
        <f>'FIN-P&amp;L_CWS'!AS205</f>
        <v>10022686.152682291</v>
      </c>
      <c r="AS8" s="9">
        <f>'FIN-P&amp;L_CWS'!AT205</f>
        <v>10025936.152682291</v>
      </c>
      <c r="AT8" s="9">
        <f>'FIN-P&amp;L_CWS'!AU205</f>
        <v>10024041.152682291</v>
      </c>
      <c r="AU8" s="9">
        <f>'FIN-P&amp;L_CWS'!AV205</f>
        <v>10025936.152682291</v>
      </c>
      <c r="AV8" s="9">
        <f>'FIN-P&amp;L_CWS'!AW205</f>
        <v>10022686.152682291</v>
      </c>
      <c r="AW8" s="9">
        <f>'FIN-P&amp;L_CWS'!AX205</f>
        <v>10027291.152682291</v>
      </c>
      <c r="AX8" s="9">
        <f>'FIN-P&amp;L_CWS'!AY205</f>
        <v>10022686.152682291</v>
      </c>
      <c r="AY8" s="9">
        <f>'FIN-P&amp;L_CWS'!AZ205</f>
        <v>10025936.152682291</v>
      </c>
      <c r="AZ8" s="9">
        <f>'FIN-P&amp;L_CWS'!BA205</f>
        <v>13632263.495270181</v>
      </c>
      <c r="BA8" s="9">
        <f>'FIN-P&amp;L_CWS'!BB205</f>
        <v>13629158.495270181</v>
      </c>
      <c r="BB8" s="9">
        <f>'FIN-P&amp;L_CWS'!BC205</f>
        <v>13625908.495270181</v>
      </c>
      <c r="BC8" s="9">
        <f>'FIN-P&amp;L_CWS'!BD205</f>
        <v>13632013.495270181</v>
      </c>
      <c r="BD8" s="9">
        <f>'FIN-P&amp;L_CWS'!BE205</f>
        <v>13625908.495270181</v>
      </c>
      <c r="BE8" s="9">
        <f>'FIN-P&amp;L_CWS'!BF205</f>
        <v>13629158.495270181</v>
      </c>
      <c r="BF8" s="9">
        <f>'FIN-P&amp;L_CWS'!BG205</f>
        <v>13627263.495270181</v>
      </c>
      <c r="BG8" s="9">
        <f>'FIN-P&amp;L_CWS'!BH205</f>
        <v>13629158.495270181</v>
      </c>
      <c r="BH8" s="9">
        <f>'FIN-P&amp;L_CWS'!BI205</f>
        <v>13625908.495270181</v>
      </c>
      <c r="BI8" s="9">
        <f>'FIN-P&amp;L_CWS'!BJ205</f>
        <v>13630513.495270181</v>
      </c>
      <c r="BJ8" s="9">
        <f>'FIN-P&amp;L_CWS'!BK205</f>
        <v>13625908.495270181</v>
      </c>
      <c r="BK8" s="9">
        <f>'FIN-P&amp;L_CWS'!BL205</f>
        <v>13623588.495270181</v>
      </c>
    </row>
    <row r="9" spans="1:63" x14ac:dyDescent="0.15">
      <c r="B9" s="44" t="s">
        <v>360</v>
      </c>
      <c r="C9" s="199"/>
      <c r="D9" s="9">
        <f>'FIN-P&amp;L_CWS'!E207</f>
        <v>-5884625.666666667</v>
      </c>
      <c r="E9" s="9">
        <f>'FIN-P&amp;L_CWS'!F207</f>
        <v>-5857867.333333333</v>
      </c>
      <c r="F9" s="9">
        <f>'FIN-P&amp;L_CWS'!G207</f>
        <v>-5857874</v>
      </c>
      <c r="G9" s="9">
        <f>'FIN-P&amp;L_CWS'!H207</f>
        <v>-9402625.666666666</v>
      </c>
      <c r="H9" s="9">
        <f>'FIN-P&amp;L_CWS'!I207</f>
        <v>-9436085.666666666</v>
      </c>
      <c r="I9" s="9">
        <f>'FIN-P&amp;L_CWS'!J207</f>
        <v>-7931119.833333333</v>
      </c>
      <c r="J9" s="9">
        <f>'FIN-P&amp;L_CWS'!K207</f>
        <v>-5973419.833333333</v>
      </c>
      <c r="K9" s="9">
        <f>'FIN-P&amp;L_CWS'!L207</f>
        <v>-5937295.666666667</v>
      </c>
      <c r="L9" s="9">
        <f>'FIN-P&amp;L_CWS'!M207</f>
        <v>-5941395.666666667</v>
      </c>
      <c r="M9" s="9">
        <f>'FIN-P&amp;L_CWS'!N207</f>
        <v>-5916310.666666667</v>
      </c>
      <c r="N9" s="9">
        <f>'FIN-P&amp;L_CWS'!O207</f>
        <v>-5915835.666666667</v>
      </c>
      <c r="O9" s="9">
        <f>'FIN-P&amp;L_CWS'!P207</f>
        <v>-5923130.666666667</v>
      </c>
      <c r="P9" s="9">
        <f>'FIN-P&amp;L_CWS'!Q207</f>
        <v>-8308873.125</v>
      </c>
      <c r="Q9" s="9">
        <f>'FIN-P&amp;L_CWS'!R207</f>
        <v>-8261858.125</v>
      </c>
      <c r="R9" s="9">
        <f>'FIN-P&amp;L_CWS'!S207</f>
        <v>-8241528.125</v>
      </c>
      <c r="S9" s="9">
        <f>'FIN-P&amp;L_CWS'!T207</f>
        <v>-7246847.291666667</v>
      </c>
      <c r="T9" s="9">
        <f>'FIN-P&amp;L_CWS'!U207</f>
        <v>-7232658.125</v>
      </c>
      <c r="U9" s="9">
        <f>'FIN-P&amp;L_CWS'!V207</f>
        <v>-7219873.125</v>
      </c>
      <c r="V9" s="9">
        <f>'FIN-P&amp;L_CWS'!W207</f>
        <v>-7249499.791666667</v>
      </c>
      <c r="W9" s="9">
        <f>'FIN-P&amp;L_CWS'!X207</f>
        <v>-7237534.791666667</v>
      </c>
      <c r="X9" s="9">
        <f>'FIN-P&amp;L_CWS'!Y207</f>
        <v>-7267314.791666667</v>
      </c>
      <c r="Y9" s="9">
        <f>'FIN-P&amp;L_CWS'!Z207</f>
        <v>-7269829.791666667</v>
      </c>
      <c r="Z9" s="9">
        <f>'FIN-P&amp;L_CWS'!AA207</f>
        <v>-7267314.791666667</v>
      </c>
      <c r="AA9" s="9">
        <f>'FIN-P&amp;L_CWS'!AB207</f>
        <v>-7310134.791666667</v>
      </c>
      <c r="AB9" s="9">
        <f>'FIN-P&amp;L_CWS'!AC207</f>
        <v>-8242861.8322916664</v>
      </c>
      <c r="AC9" s="9">
        <f>'FIN-P&amp;L_CWS'!AD207</f>
        <v>-8176817.5322916666</v>
      </c>
      <c r="AD9" s="9">
        <f>'FIN-P&amp;L_CWS'!AE207</f>
        <v>-8149494.432291666</v>
      </c>
      <c r="AE9" s="9">
        <f>'FIN-P&amp;L_CWS'!AF207</f>
        <v>-8155599.432291666</v>
      </c>
      <c r="AF9" s="9">
        <f>'FIN-P&amp;L_CWS'!AG207</f>
        <v>-8130603.5822916664</v>
      </c>
      <c r="AG9" s="9">
        <f>'FIN-P&amp;L_CWS'!AH207</f>
        <v>-8112100.4822916659</v>
      </c>
      <c r="AH9" s="9">
        <f>'FIN-P&amp;L_CWS'!AI207</f>
        <v>-8150849.432291666</v>
      </c>
      <c r="AI9" s="9">
        <f>'FIN-P&amp;L_CWS'!AJ207</f>
        <v>-8133853.5822916664</v>
      </c>
      <c r="AJ9" s="9">
        <f>'FIN-P&amp;L_CWS'!AK207</f>
        <v>-8171247.5322916666</v>
      </c>
      <c r="AK9" s="9">
        <f>'FIN-P&amp;L_CWS'!AL207</f>
        <v>-8175852.5322916666</v>
      </c>
      <c r="AL9" s="9">
        <f>'FIN-P&amp;L_CWS'!AM207</f>
        <v>-8171247.5322916666</v>
      </c>
      <c r="AM9" s="9">
        <f>'FIN-P&amp;L_CWS'!AN207</f>
        <v>-8239756.8322916664</v>
      </c>
      <c r="AN9" s="9">
        <f>'FIN-P&amp;L_CWS'!AO207</f>
        <v>-9789545.2461822908</v>
      </c>
      <c r="AO9" s="9">
        <f>'FIN-P&amp;L_CWS'!AP207</f>
        <v>-9643110.2151822913</v>
      </c>
      <c r="AP9" s="9">
        <f>'FIN-P&amp;L_CWS'!AQ207</f>
        <v>-9593308.5811822917</v>
      </c>
      <c r="AQ9" s="9">
        <f>'FIN-P&amp;L_CWS'!AR207</f>
        <v>-9599413.5811822917</v>
      </c>
      <c r="AR9" s="9">
        <f>'FIN-P&amp;L_CWS'!AS207</f>
        <v>-9546756.9471822921</v>
      </c>
      <c r="AS9" s="9">
        <f>'FIN-P&amp;L_CWS'!AT207</f>
        <v>-9503455.3131822906</v>
      </c>
      <c r="AT9" s="9">
        <f>'FIN-P&amp;L_CWS'!AU207</f>
        <v>-9594663.5811822917</v>
      </c>
      <c r="AU9" s="9">
        <f>'FIN-P&amp;L_CWS'!AV207</f>
        <v>-9550006.9471822921</v>
      </c>
      <c r="AV9" s="9">
        <f>'FIN-P&amp;L_CWS'!AW207</f>
        <v>-9639860.2151822913</v>
      </c>
      <c r="AW9" s="9">
        <f>'FIN-P&amp;L_CWS'!AX207</f>
        <v>-9644465.2151822913</v>
      </c>
      <c r="AX9" s="9">
        <f>'FIN-P&amp;L_CWS'!AY207</f>
        <v>-9639860.2151822913</v>
      </c>
      <c r="AY9" s="9">
        <f>'FIN-P&amp;L_CWS'!AZ207</f>
        <v>-9786440.2461822908</v>
      </c>
      <c r="AZ9" s="9">
        <f>'FIN-P&amp;L_CWS'!BA207</f>
        <v>-13361584.119205181</v>
      </c>
      <c r="BA9" s="9">
        <f>'FIN-P&amp;L_CWS'!BB207</f>
        <v>-13194629.617955182</v>
      </c>
      <c r="BB9" s="9">
        <f>'FIN-P&amp;L_CWS'!BC207</f>
        <v>-13141569.369575182</v>
      </c>
      <c r="BC9" s="9">
        <f>'FIN-P&amp;L_CWS'!BD207</f>
        <v>-13147674.369575182</v>
      </c>
      <c r="BD9" s="9">
        <f>'FIN-P&amp;L_CWS'!BE207</f>
        <v>-13084549.743140182</v>
      </c>
      <c r="BE9" s="9">
        <f>'FIN-P&amp;L_CWS'!BF207</f>
        <v>-13037989.494760182</v>
      </c>
      <c r="BF9" s="9">
        <f>'FIN-P&amp;L_CWS'!BG207</f>
        <v>-13142924.369575182</v>
      </c>
      <c r="BG9" s="9">
        <f>'FIN-P&amp;L_CWS'!BH207</f>
        <v>-13087799.743140182</v>
      </c>
      <c r="BH9" s="9">
        <f>'FIN-P&amp;L_CWS'!BI207</f>
        <v>-13191379.617955182</v>
      </c>
      <c r="BI9" s="9">
        <f>'FIN-P&amp;L_CWS'!BJ207</f>
        <v>-13195984.617955182</v>
      </c>
      <c r="BJ9" s="9">
        <f>'FIN-P&amp;L_CWS'!BK207</f>
        <v>-13191379.617955182</v>
      </c>
      <c r="BK9" s="9">
        <f>'FIN-P&amp;L_CWS'!BL207</f>
        <v>-13352909.119205181</v>
      </c>
    </row>
    <row r="10" spans="1:63" x14ac:dyDescent="0.15">
      <c r="B10" s="44" t="s">
        <v>365</v>
      </c>
      <c r="C10" s="199"/>
      <c r="D10" s="9">
        <f>'FIN-P&amp;L_CWS'!E208</f>
        <v>-5912277.666666667</v>
      </c>
      <c r="E10" s="9">
        <f>'FIN-P&amp;L_CWS'!F208</f>
        <v>-11770145</v>
      </c>
      <c r="F10" s="9">
        <f>'FIN-P&amp;L_CWS'!G208</f>
        <v>-17628019</v>
      </c>
      <c r="G10" s="9">
        <f>'FIN-P&amp;L_CWS'!H208</f>
        <v>-27030644.666666664</v>
      </c>
      <c r="H10" s="9">
        <f>'FIN-P&amp;L_CWS'!I208</f>
        <v>-36466730.333333328</v>
      </c>
      <c r="I10" s="9">
        <f>'FIN-P&amp;L_CWS'!J208</f>
        <v>-44397850.166666664</v>
      </c>
      <c r="J10" s="9">
        <f>'FIN-P&amp;L_CWS'!K208</f>
        <v>-50371270</v>
      </c>
      <c r="K10" s="9">
        <f>'FIN-P&amp;L_CWS'!L208</f>
        <v>-56308565.666666664</v>
      </c>
      <c r="L10" s="9">
        <f>'FIN-P&amp;L_CWS'!M208</f>
        <v>-62249961.333333328</v>
      </c>
      <c r="M10" s="9">
        <f>'FIN-P&amp;L_CWS'!N208</f>
        <v>-68166272</v>
      </c>
      <c r="N10" s="9">
        <f>'FIN-P&amp;L_CWS'!O208</f>
        <v>-74082107.666666672</v>
      </c>
      <c r="O10" s="9">
        <f>'FIN-P&amp;L_CWS'!P208</f>
        <v>-80005238.333333343</v>
      </c>
      <c r="P10" s="9">
        <f>'FIN-P&amp;L_CWS'!Q208</f>
        <v>-88314111.458333343</v>
      </c>
      <c r="Q10" s="9">
        <f>'FIN-P&amp;L_CWS'!R208</f>
        <v>-96575969.583333343</v>
      </c>
      <c r="R10" s="9">
        <f>'FIN-P&amp;L_CWS'!S208</f>
        <v>-104817497.70833334</v>
      </c>
      <c r="S10" s="9">
        <f>'FIN-P&amp;L_CWS'!T208</f>
        <v>-112064345.00000001</v>
      </c>
      <c r="T10" s="9">
        <f>'FIN-P&amp;L_CWS'!U208</f>
        <v>-119297003.12500001</v>
      </c>
      <c r="U10" s="9">
        <f>'FIN-P&amp;L_CWS'!V208</f>
        <v>-126516876.25000001</v>
      </c>
      <c r="V10" s="9">
        <f>'FIN-P&amp;L_CWS'!W208</f>
        <v>-133766376.04166669</v>
      </c>
      <c r="W10" s="9">
        <f>'FIN-P&amp;L_CWS'!X208</f>
        <v>-141003910.83333334</v>
      </c>
      <c r="X10" s="9">
        <f>'FIN-P&amp;L_CWS'!Y208</f>
        <v>-148271225.625</v>
      </c>
      <c r="Y10" s="9">
        <f>'FIN-P&amp;L_CWS'!Z208</f>
        <v>-155541055.41666666</v>
      </c>
      <c r="Z10" s="9">
        <f>'FIN-P&amp;L_CWS'!AA208</f>
        <v>-162808370.20833331</v>
      </c>
      <c r="AA10" s="9">
        <f>'FIN-P&amp;L_CWS'!AB208</f>
        <v>-170118504.99999997</v>
      </c>
      <c r="AB10" s="9">
        <f>'FIN-P&amp;L_CWS'!AC208</f>
        <v>-178361366.83229163</v>
      </c>
      <c r="AC10" s="9">
        <f>'FIN-P&amp;L_CWS'!AD208</f>
        <v>-186538184.36458331</v>
      </c>
      <c r="AD10" s="9">
        <f>'FIN-P&amp;L_CWS'!AE208</f>
        <v>-194687678.79687497</v>
      </c>
      <c r="AE10" s="9">
        <f>'FIN-P&amp;L_CWS'!AF208</f>
        <v>-202843278.22916663</v>
      </c>
      <c r="AF10" s="9">
        <f>'FIN-P&amp;L_CWS'!AG208</f>
        <v>-210973881.81145829</v>
      </c>
      <c r="AG10" s="9">
        <f>'FIN-P&amp;L_CWS'!AH208</f>
        <v>-219085982.29374996</v>
      </c>
      <c r="AH10" s="9">
        <f>'FIN-P&amp;L_CWS'!AI208</f>
        <v>-227236831.72604162</v>
      </c>
      <c r="AI10" s="9">
        <f>'FIN-P&amp;L_CWS'!AJ208</f>
        <v>-235370685.30833328</v>
      </c>
      <c r="AJ10" s="9">
        <f>'FIN-P&amp;L_CWS'!AK208</f>
        <v>-243541932.84062496</v>
      </c>
      <c r="AK10" s="9">
        <f>'FIN-P&amp;L_CWS'!AL208</f>
        <v>-251717785.37291664</v>
      </c>
      <c r="AL10" s="9">
        <f>'FIN-P&amp;L_CWS'!AM208</f>
        <v>-259889032.90520832</v>
      </c>
      <c r="AM10" s="9">
        <f>'FIN-P&amp;L_CWS'!AN208</f>
        <v>-268128789.73749998</v>
      </c>
      <c r="AN10" s="9">
        <f>'FIN-P&amp;L_CWS'!AO208</f>
        <v>-277918334.98368227</v>
      </c>
      <c r="AO10" s="9">
        <f>'FIN-P&amp;L_CWS'!AP208</f>
        <v>-287561445.19886458</v>
      </c>
      <c r="AP10" s="9">
        <f>'FIN-P&amp;L_CWS'!AQ208</f>
        <v>-297154753.78004688</v>
      </c>
      <c r="AQ10" s="9">
        <f>'FIN-P&amp;L_CWS'!AR208</f>
        <v>-306754167.36122918</v>
      </c>
      <c r="AR10" s="9">
        <f>'FIN-P&amp;L_CWS'!AS208</f>
        <v>-316300924.30841148</v>
      </c>
      <c r="AS10" s="9">
        <f>'FIN-P&amp;L_CWS'!AT208</f>
        <v>-325804379.62159377</v>
      </c>
      <c r="AT10" s="9">
        <f>'FIN-P&amp;L_CWS'!AU208</f>
        <v>-335399043.20277607</v>
      </c>
      <c r="AU10" s="9">
        <f>'FIN-P&amp;L_CWS'!AV208</f>
        <v>-344949050.14995837</v>
      </c>
      <c r="AV10" s="9">
        <f>'FIN-P&amp;L_CWS'!AW208</f>
        <v>-354588910.36514068</v>
      </c>
      <c r="AW10" s="9">
        <f>'FIN-P&amp;L_CWS'!AX208</f>
        <v>-364233375.58032298</v>
      </c>
      <c r="AX10" s="9">
        <f>'FIN-P&amp;L_CWS'!AY208</f>
        <v>-373873235.79550529</v>
      </c>
      <c r="AY10" s="9">
        <f>'FIN-P&amp;L_CWS'!AZ208</f>
        <v>-383659676.04168755</v>
      </c>
      <c r="AZ10" s="9">
        <f>'FIN-P&amp;L_CWS'!BA208</f>
        <v>-397021260.16089272</v>
      </c>
      <c r="BA10" s="9">
        <f>'FIN-P&amp;L_CWS'!BB208</f>
        <v>-410215889.77884793</v>
      </c>
      <c r="BB10" s="9">
        <f>'FIN-P&amp;L_CWS'!BC208</f>
        <v>-423357459.14842314</v>
      </c>
      <c r="BC10" s="9">
        <f>'FIN-P&amp;L_CWS'!BD208</f>
        <v>-436505133.51799834</v>
      </c>
      <c r="BD10" s="9">
        <f>'FIN-P&amp;L_CWS'!BE208</f>
        <v>-449589683.2611385</v>
      </c>
      <c r="BE10" s="9">
        <f>'FIN-P&amp;L_CWS'!BF208</f>
        <v>-462627672.75589865</v>
      </c>
      <c r="BF10" s="9">
        <f>'FIN-P&amp;L_CWS'!BG208</f>
        <v>-475770597.12547386</v>
      </c>
      <c r="BG10" s="9">
        <f>'FIN-P&amp;L_CWS'!BH208</f>
        <v>-488858396.86861402</v>
      </c>
      <c r="BH10" s="9">
        <f>'FIN-P&amp;L_CWS'!BI208</f>
        <v>-502049776.48656923</v>
      </c>
      <c r="BI10" s="9">
        <f>'FIN-P&amp;L_CWS'!BJ208</f>
        <v>-515245761.10452443</v>
      </c>
      <c r="BJ10" s="9">
        <f>'FIN-P&amp;L_CWS'!BK208</f>
        <v>-528437140.72247964</v>
      </c>
      <c r="BK10" s="9">
        <f>'FIN-P&amp;L_CWS'!BL208</f>
        <v>-541790049.84168482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65586.666666666672</v>
      </c>
      <c r="H28" s="202">
        <f t="shared" si="3"/>
        <v>70760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1550</v>
      </c>
      <c r="L46" s="204">
        <f>COSM_DB!L81</f>
        <v>1550</v>
      </c>
      <c r="M46" s="204">
        <f>COSM_DB!M81</f>
        <v>3100</v>
      </c>
      <c r="N46" s="204">
        <f>COSM_DB!N81</f>
        <v>3100</v>
      </c>
      <c r="O46" s="204">
        <f>COSM_DB!O81</f>
        <v>3100</v>
      </c>
      <c r="P46" s="204">
        <f>COSM_DB!P81</f>
        <v>4650</v>
      </c>
      <c r="Q46" s="204">
        <f>COSM_DB!Q81</f>
        <v>4650</v>
      </c>
      <c r="R46" s="204">
        <f>COSM_DB!R81</f>
        <v>4650</v>
      </c>
      <c r="S46" s="204">
        <f>COSM_DB!S81</f>
        <v>7360</v>
      </c>
      <c r="T46" s="204">
        <f>COSM_DB!T81</f>
        <v>7750</v>
      </c>
      <c r="U46" s="204">
        <f>COSM_DB!U81</f>
        <v>8910</v>
      </c>
      <c r="V46" s="204">
        <f>COSM_DB!V81</f>
        <v>10850</v>
      </c>
      <c r="W46" s="204">
        <f>COSM_DB!W81</f>
        <v>12010</v>
      </c>
      <c r="X46" s="204">
        <f>COSM_DB!X81</f>
        <v>10850</v>
      </c>
      <c r="Y46" s="204">
        <f>COSM_DB!Y81</f>
        <v>12010</v>
      </c>
      <c r="Z46" s="204">
        <f>COSM_DB!Z81</f>
        <v>10850</v>
      </c>
      <c r="AA46" s="204">
        <f>COSM_DB!AA81</f>
        <v>12010</v>
      </c>
      <c r="AB46" s="204">
        <f>COSM_DB!AB81</f>
        <v>12400</v>
      </c>
      <c r="AC46" s="204">
        <f>COSM_DB!AC81</f>
        <v>13560</v>
      </c>
      <c r="AD46" s="204">
        <f>COSM_DB!AD81</f>
        <v>12400</v>
      </c>
      <c r="AE46" s="204">
        <f>COSM_DB!AE81</f>
        <v>13560</v>
      </c>
      <c r="AF46" s="204">
        <f>COSM_DB!AF81</f>
        <v>12400</v>
      </c>
      <c r="AG46" s="204">
        <f>COSM_DB!AG81</f>
        <v>13560</v>
      </c>
      <c r="AH46" s="204">
        <f>COSM_DB!AH81</f>
        <v>12400</v>
      </c>
      <c r="AI46" s="204">
        <f>COSM_DB!AI81</f>
        <v>13560</v>
      </c>
      <c r="AJ46" s="204">
        <f>COSM_DB!AJ81</f>
        <v>12400</v>
      </c>
      <c r="AK46" s="204">
        <f>COSM_DB!AK81</f>
        <v>13560</v>
      </c>
      <c r="AL46" s="204">
        <f>COSM_DB!AL81</f>
        <v>12400</v>
      </c>
      <c r="AM46" s="204">
        <f>COSM_DB!AM81</f>
        <v>13560</v>
      </c>
      <c r="AN46" s="204">
        <f>COSM_DB!AN81</f>
        <v>15500</v>
      </c>
      <c r="AO46" s="204">
        <f>COSM_DB!AO81</f>
        <v>16660</v>
      </c>
      <c r="AP46" s="204">
        <f>COSM_DB!AP81</f>
        <v>15500</v>
      </c>
      <c r="AQ46" s="204">
        <f>COSM_DB!AQ81</f>
        <v>16660</v>
      </c>
      <c r="AR46" s="204">
        <f>COSM_DB!AR81</f>
        <v>15500</v>
      </c>
      <c r="AS46" s="204">
        <f>COSM_DB!AS81</f>
        <v>16660</v>
      </c>
      <c r="AT46" s="204">
        <f>COSM_DB!AT81</f>
        <v>15500</v>
      </c>
      <c r="AU46" s="204">
        <f>COSM_DB!AU81</f>
        <v>16660</v>
      </c>
      <c r="AV46" s="204">
        <f>COSM_DB!AV81</f>
        <v>15500</v>
      </c>
      <c r="AW46" s="204">
        <f>COSM_DB!AW81</f>
        <v>16660</v>
      </c>
      <c r="AX46" s="204">
        <f>COSM_DB!AX81</f>
        <v>15500</v>
      </c>
      <c r="AY46" s="204">
        <f>COSM_DB!AY81</f>
        <v>16660</v>
      </c>
      <c r="AZ46" s="204">
        <f>COSM_DB!AZ81</f>
        <v>18600</v>
      </c>
      <c r="BA46" s="204">
        <f>COSM_DB!BA81</f>
        <v>19760</v>
      </c>
      <c r="BB46" s="204">
        <f>COSM_DB!BB81</f>
        <v>18600</v>
      </c>
      <c r="BC46" s="204">
        <f>COSM_DB!BC81</f>
        <v>19760</v>
      </c>
      <c r="BD46" s="204">
        <f>COSM_DB!BD81</f>
        <v>18600</v>
      </c>
      <c r="BE46" s="204">
        <f>COSM_DB!BE81</f>
        <v>19760</v>
      </c>
      <c r="BF46" s="204">
        <f>COSM_DB!BF81</f>
        <v>18600</v>
      </c>
      <c r="BG46" s="204">
        <f>COSM_DB!BG81</f>
        <v>19760</v>
      </c>
      <c r="BH46" s="204">
        <f>COSM_DB!BH81</f>
        <v>18600</v>
      </c>
      <c r="BI46" s="204">
        <f>COSM_DB!BI81</f>
        <v>19760</v>
      </c>
      <c r="BJ46" s="204">
        <f>COSM_DB!BJ81</f>
        <v>18600</v>
      </c>
      <c r="BK46" s="204">
        <f>COSM_DB!BK81</f>
        <v>18600</v>
      </c>
    </row>
    <row r="47" spans="2:63" x14ac:dyDescent="0.15">
      <c r="B47" s="33" t="s">
        <v>677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1550</v>
      </c>
      <c r="L47" s="205">
        <f t="shared" si="5"/>
        <v>1550</v>
      </c>
      <c r="M47" s="205">
        <f t="shared" si="5"/>
        <v>3100</v>
      </c>
      <c r="N47" s="205">
        <f t="shared" si="5"/>
        <v>3100</v>
      </c>
      <c r="O47" s="205">
        <f t="shared" si="5"/>
        <v>3100</v>
      </c>
      <c r="P47" s="205">
        <f t="shared" si="5"/>
        <v>4650</v>
      </c>
      <c r="Q47" s="205">
        <f t="shared" si="5"/>
        <v>4650</v>
      </c>
      <c r="R47" s="205">
        <f t="shared" si="5"/>
        <v>4650</v>
      </c>
      <c r="S47" s="205">
        <f t="shared" si="5"/>
        <v>7360</v>
      </c>
      <c r="T47" s="205">
        <f t="shared" si="5"/>
        <v>7750</v>
      </c>
      <c r="U47" s="205">
        <f t="shared" si="5"/>
        <v>8910</v>
      </c>
      <c r="V47" s="205">
        <f t="shared" si="5"/>
        <v>10850</v>
      </c>
      <c r="W47" s="205">
        <f t="shared" si="5"/>
        <v>12010</v>
      </c>
      <c r="X47" s="205">
        <f t="shared" si="5"/>
        <v>10850</v>
      </c>
      <c r="Y47" s="205">
        <f t="shared" si="5"/>
        <v>12010</v>
      </c>
      <c r="Z47" s="205">
        <f t="shared" si="5"/>
        <v>10850</v>
      </c>
      <c r="AA47" s="205">
        <f t="shared" si="5"/>
        <v>12010</v>
      </c>
      <c r="AB47" s="205">
        <f t="shared" si="5"/>
        <v>12400</v>
      </c>
      <c r="AC47" s="205">
        <f t="shared" si="5"/>
        <v>13560</v>
      </c>
      <c r="AD47" s="205">
        <f t="shared" si="5"/>
        <v>12400</v>
      </c>
      <c r="AE47" s="205">
        <f t="shared" si="5"/>
        <v>13560</v>
      </c>
      <c r="AF47" s="205">
        <f t="shared" si="5"/>
        <v>12400</v>
      </c>
      <c r="AG47" s="205">
        <f t="shared" si="5"/>
        <v>13560</v>
      </c>
      <c r="AH47" s="205">
        <f t="shared" si="5"/>
        <v>12400</v>
      </c>
      <c r="AI47" s="205">
        <f t="shared" ref="AI47:BK47" si="6">AI46+AI38</f>
        <v>13560</v>
      </c>
      <c r="AJ47" s="205">
        <f t="shared" si="6"/>
        <v>12400</v>
      </c>
      <c r="AK47" s="205">
        <f t="shared" si="6"/>
        <v>13560</v>
      </c>
      <c r="AL47" s="205">
        <f t="shared" si="6"/>
        <v>12400</v>
      </c>
      <c r="AM47" s="205">
        <f t="shared" si="6"/>
        <v>13560</v>
      </c>
      <c r="AN47" s="205">
        <f t="shared" si="6"/>
        <v>15500</v>
      </c>
      <c r="AO47" s="205">
        <f t="shared" si="6"/>
        <v>16660</v>
      </c>
      <c r="AP47" s="205">
        <f t="shared" si="6"/>
        <v>15500</v>
      </c>
      <c r="AQ47" s="205">
        <f t="shared" si="6"/>
        <v>16660</v>
      </c>
      <c r="AR47" s="205">
        <f t="shared" si="6"/>
        <v>15500</v>
      </c>
      <c r="AS47" s="205">
        <f t="shared" si="6"/>
        <v>16660</v>
      </c>
      <c r="AT47" s="205">
        <f t="shared" si="6"/>
        <v>15500</v>
      </c>
      <c r="AU47" s="205">
        <f t="shared" si="6"/>
        <v>16660</v>
      </c>
      <c r="AV47" s="205">
        <f t="shared" si="6"/>
        <v>15500</v>
      </c>
      <c r="AW47" s="205">
        <f t="shared" si="6"/>
        <v>16660</v>
      </c>
      <c r="AX47" s="205">
        <f t="shared" si="6"/>
        <v>15500</v>
      </c>
      <c r="AY47" s="205">
        <f t="shared" si="6"/>
        <v>16660</v>
      </c>
      <c r="AZ47" s="205">
        <f t="shared" si="6"/>
        <v>18600</v>
      </c>
      <c r="BA47" s="205">
        <f t="shared" si="6"/>
        <v>19760</v>
      </c>
      <c r="BB47" s="205">
        <f t="shared" si="6"/>
        <v>18600</v>
      </c>
      <c r="BC47" s="205">
        <f t="shared" si="6"/>
        <v>19760</v>
      </c>
      <c r="BD47" s="205">
        <f t="shared" si="6"/>
        <v>18600</v>
      </c>
      <c r="BE47" s="205">
        <f t="shared" si="6"/>
        <v>19760</v>
      </c>
      <c r="BF47" s="205">
        <f t="shared" si="6"/>
        <v>18600</v>
      </c>
      <c r="BG47" s="205">
        <f t="shared" si="6"/>
        <v>19760</v>
      </c>
      <c r="BH47" s="205">
        <f t="shared" si="6"/>
        <v>18600</v>
      </c>
      <c r="BI47" s="205">
        <f t="shared" si="6"/>
        <v>19760</v>
      </c>
      <c r="BJ47" s="205">
        <f t="shared" si="6"/>
        <v>18600</v>
      </c>
      <c r="BK47" s="205">
        <f t="shared" si="6"/>
        <v>18600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>
      <selection activeCell="AP49" sqref="AP49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499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500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9">SUM(G56:G66)</f>
        <v>1</v>
      </c>
      <c r="H67" s="12">
        <f t="shared" si="19"/>
        <v>1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0</v>
      </c>
      <c r="D33" s="63">
        <f t="shared" si="1"/>
        <v>12400</v>
      </c>
      <c r="E33" s="63">
        <f t="shared" si="1"/>
        <v>106550</v>
      </c>
      <c r="F33" s="63">
        <f t="shared" si="1"/>
        <v>155760</v>
      </c>
      <c r="G33" s="63">
        <f t="shared" si="1"/>
        <v>192960</v>
      </c>
      <c r="H33" s="63">
        <f t="shared" si="1"/>
        <v>229000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0</v>
      </c>
      <c r="D34" s="63">
        <f t="shared" si="2"/>
        <v>3012400</v>
      </c>
      <c r="E34" s="63">
        <f t="shared" si="2"/>
        <v>106550</v>
      </c>
      <c r="F34" s="63">
        <f t="shared" si="2"/>
        <v>155760</v>
      </c>
      <c r="G34" s="63">
        <f t="shared" si="2"/>
        <v>192960</v>
      </c>
      <c r="H34" s="63">
        <f t="shared" si="2"/>
        <v>229000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400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398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1550</v>
      </c>
      <c r="L81" s="130">
        <f>COSM_CWS!L42</f>
        <v>1550</v>
      </c>
      <c r="M81" s="130">
        <f>COSM_CWS!M42</f>
        <v>3100</v>
      </c>
      <c r="N81" s="130">
        <f>COSM_CWS!N42</f>
        <v>3100</v>
      </c>
      <c r="O81" s="130">
        <f>COSM_CWS!O42</f>
        <v>3100</v>
      </c>
      <c r="P81" s="130">
        <f>COSM_CWS!P42</f>
        <v>4650</v>
      </c>
      <c r="Q81" s="130">
        <f>COSM_CWS!Q42</f>
        <v>4650</v>
      </c>
      <c r="R81" s="130">
        <f>COSM_CWS!R42</f>
        <v>4650</v>
      </c>
      <c r="S81" s="130">
        <f>COSM_CWS!S42</f>
        <v>7360</v>
      </c>
      <c r="T81" s="130">
        <f>COSM_CWS!T42</f>
        <v>7750</v>
      </c>
      <c r="U81" s="130">
        <f>COSM_CWS!U42</f>
        <v>8910</v>
      </c>
      <c r="V81" s="130">
        <f>COSM_CWS!V42</f>
        <v>10850</v>
      </c>
      <c r="W81" s="130">
        <f>COSM_CWS!W42</f>
        <v>12010</v>
      </c>
      <c r="X81" s="130">
        <f>COSM_CWS!X42</f>
        <v>10850</v>
      </c>
      <c r="Y81" s="130">
        <f>COSM_CWS!Y42</f>
        <v>12010</v>
      </c>
      <c r="Z81" s="130">
        <f>COSM_CWS!Z42</f>
        <v>10850</v>
      </c>
      <c r="AA81" s="130">
        <f>COSM_CWS!AA42</f>
        <v>12010</v>
      </c>
      <c r="AB81" s="130">
        <f>COSM_CWS!AB42</f>
        <v>12400</v>
      </c>
      <c r="AC81" s="130">
        <f>COSM_CWS!AC42</f>
        <v>13560</v>
      </c>
      <c r="AD81" s="130">
        <f>COSM_CWS!AD42</f>
        <v>12400</v>
      </c>
      <c r="AE81" s="130">
        <f>COSM_CWS!AE42</f>
        <v>13560</v>
      </c>
      <c r="AF81" s="130">
        <f>COSM_CWS!AF42</f>
        <v>12400</v>
      </c>
      <c r="AG81" s="130">
        <f>COSM_CWS!AG42</f>
        <v>13560</v>
      </c>
      <c r="AH81" s="130">
        <f>COSM_CWS!AH42</f>
        <v>12400</v>
      </c>
      <c r="AI81" s="130">
        <f>COSM_CWS!AI42</f>
        <v>13560</v>
      </c>
      <c r="AJ81" s="130">
        <f>COSM_CWS!AJ42</f>
        <v>12400</v>
      </c>
      <c r="AK81" s="130">
        <f>COSM_CWS!AK42</f>
        <v>13560</v>
      </c>
      <c r="AL81" s="130">
        <f>COSM_CWS!AL42</f>
        <v>12400</v>
      </c>
      <c r="AM81" s="130">
        <f>COSM_CWS!AM42</f>
        <v>13560</v>
      </c>
      <c r="AN81" s="130">
        <f>COSM_CWS!AN42</f>
        <v>15500</v>
      </c>
      <c r="AO81" s="130">
        <f>COSM_CWS!AO42</f>
        <v>16660</v>
      </c>
      <c r="AP81" s="130">
        <f>COSM_CWS!AP42</f>
        <v>15500</v>
      </c>
      <c r="AQ81" s="130">
        <f>COSM_CWS!AQ42</f>
        <v>16660</v>
      </c>
      <c r="AR81" s="130">
        <f>COSM_CWS!AR42</f>
        <v>15500</v>
      </c>
      <c r="AS81" s="130">
        <f>COSM_CWS!AS42</f>
        <v>16660</v>
      </c>
      <c r="AT81" s="130">
        <f>COSM_CWS!AT42</f>
        <v>15500</v>
      </c>
      <c r="AU81" s="130">
        <f>COSM_CWS!AU42</f>
        <v>16660</v>
      </c>
      <c r="AV81" s="130">
        <f>COSM_CWS!AV42</f>
        <v>15500</v>
      </c>
      <c r="AW81" s="130">
        <f>COSM_CWS!AW42</f>
        <v>16660</v>
      </c>
      <c r="AX81" s="130">
        <f>COSM_CWS!AX42</f>
        <v>15500</v>
      </c>
      <c r="AY81" s="130">
        <f>COSM_CWS!AY42</f>
        <v>16660</v>
      </c>
      <c r="AZ81" s="130">
        <f>COSM_CWS!AZ42</f>
        <v>18600</v>
      </c>
      <c r="BA81" s="130">
        <f>COSM_CWS!BA42</f>
        <v>19760</v>
      </c>
      <c r="BB81" s="130">
        <f>COSM_CWS!BB42</f>
        <v>18600</v>
      </c>
      <c r="BC81" s="130">
        <f>COSM_CWS!BC42</f>
        <v>19760</v>
      </c>
      <c r="BD81" s="130">
        <f>COSM_CWS!BD42</f>
        <v>18600</v>
      </c>
      <c r="BE81" s="130">
        <f>COSM_CWS!BE42</f>
        <v>19760</v>
      </c>
      <c r="BF81" s="130">
        <f>COSM_CWS!BF42</f>
        <v>18600</v>
      </c>
      <c r="BG81" s="130">
        <f>COSM_CWS!BG42</f>
        <v>19760</v>
      </c>
      <c r="BH81" s="130">
        <f>COSM_CWS!BH42</f>
        <v>18600</v>
      </c>
      <c r="BI81" s="130">
        <f>COSM_CWS!BI42</f>
        <v>19760</v>
      </c>
      <c r="BJ81" s="130">
        <f>COSM_CWS!BJ42</f>
        <v>18600</v>
      </c>
      <c r="BK81" s="130">
        <f>COSM_CWS!BK42</f>
        <v>18600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8" sqref="G48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387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392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1246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388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391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398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393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384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395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396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397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393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1550</v>
      </c>
      <c r="L42" s="130">
        <f t="shared" si="3"/>
        <v>1550</v>
      </c>
      <c r="M42" s="130">
        <f t="shared" si="3"/>
        <v>3100</v>
      </c>
      <c r="N42" s="130">
        <f t="shared" si="3"/>
        <v>3100</v>
      </c>
      <c r="O42" s="130">
        <f t="shared" si="3"/>
        <v>3100</v>
      </c>
      <c r="P42" s="130">
        <f t="shared" si="3"/>
        <v>4650</v>
      </c>
      <c r="Q42" s="130">
        <f t="shared" si="3"/>
        <v>4650</v>
      </c>
      <c r="R42" s="130">
        <f t="shared" si="3"/>
        <v>4650</v>
      </c>
      <c r="S42" s="130">
        <f t="shared" si="3"/>
        <v>7360</v>
      </c>
      <c r="T42" s="130">
        <f t="shared" si="3"/>
        <v>7750</v>
      </c>
      <c r="U42" s="130">
        <f t="shared" si="3"/>
        <v>8910</v>
      </c>
      <c r="V42" s="130">
        <f t="shared" si="3"/>
        <v>10850</v>
      </c>
      <c r="W42" s="130">
        <f t="shared" si="3"/>
        <v>12010</v>
      </c>
      <c r="X42" s="130">
        <f t="shared" si="3"/>
        <v>10850</v>
      </c>
      <c r="Y42" s="130">
        <f t="shared" si="3"/>
        <v>12010</v>
      </c>
      <c r="Z42" s="130">
        <f t="shared" si="3"/>
        <v>10850</v>
      </c>
      <c r="AA42" s="130">
        <f t="shared" si="3"/>
        <v>12010</v>
      </c>
      <c r="AB42" s="130">
        <f t="shared" si="3"/>
        <v>12400</v>
      </c>
      <c r="AC42" s="130">
        <f t="shared" si="3"/>
        <v>13560</v>
      </c>
      <c r="AD42" s="130">
        <f t="shared" si="3"/>
        <v>12400</v>
      </c>
      <c r="AE42" s="130">
        <f t="shared" si="3"/>
        <v>13560</v>
      </c>
      <c r="AF42" s="130">
        <f t="shared" si="3"/>
        <v>12400</v>
      </c>
      <c r="AG42" s="130">
        <f t="shared" si="3"/>
        <v>13560</v>
      </c>
      <c r="AH42" s="130">
        <f t="shared" si="3"/>
        <v>12400</v>
      </c>
      <c r="AI42" s="130">
        <f t="shared" ref="AI42:BK42" si="4">AI40+AI38+AI31+AI19</f>
        <v>13560</v>
      </c>
      <c r="AJ42" s="130">
        <f t="shared" si="4"/>
        <v>12400</v>
      </c>
      <c r="AK42" s="130">
        <f t="shared" si="4"/>
        <v>13560</v>
      </c>
      <c r="AL42" s="130">
        <f t="shared" si="4"/>
        <v>12400</v>
      </c>
      <c r="AM42" s="130">
        <f t="shared" si="4"/>
        <v>13560</v>
      </c>
      <c r="AN42" s="130">
        <f t="shared" si="4"/>
        <v>15500</v>
      </c>
      <c r="AO42" s="130">
        <f t="shared" si="4"/>
        <v>16660</v>
      </c>
      <c r="AP42" s="130">
        <f t="shared" si="4"/>
        <v>15500</v>
      </c>
      <c r="AQ42" s="130">
        <f t="shared" si="4"/>
        <v>16660</v>
      </c>
      <c r="AR42" s="130">
        <f t="shared" si="4"/>
        <v>15500</v>
      </c>
      <c r="AS42" s="130">
        <f t="shared" si="4"/>
        <v>16660</v>
      </c>
      <c r="AT42" s="130">
        <f t="shared" si="4"/>
        <v>15500</v>
      </c>
      <c r="AU42" s="130">
        <f t="shared" si="4"/>
        <v>16660</v>
      </c>
      <c r="AV42" s="130">
        <f t="shared" si="4"/>
        <v>15500</v>
      </c>
      <c r="AW42" s="130">
        <f t="shared" si="4"/>
        <v>16660</v>
      </c>
      <c r="AX42" s="130">
        <f t="shared" si="4"/>
        <v>15500</v>
      </c>
      <c r="AY42" s="130">
        <f t="shared" si="4"/>
        <v>16660</v>
      </c>
      <c r="AZ42" s="130">
        <f t="shared" si="4"/>
        <v>18600</v>
      </c>
      <c r="BA42" s="130">
        <f t="shared" si="4"/>
        <v>19760</v>
      </c>
      <c r="BB42" s="130">
        <f t="shared" si="4"/>
        <v>18600</v>
      </c>
      <c r="BC42" s="130">
        <f t="shared" si="4"/>
        <v>19760</v>
      </c>
      <c r="BD42" s="130">
        <f t="shared" si="4"/>
        <v>18600</v>
      </c>
      <c r="BE42" s="130">
        <f t="shared" si="4"/>
        <v>19760</v>
      </c>
      <c r="BF42" s="130">
        <f t="shared" si="4"/>
        <v>18600</v>
      </c>
      <c r="BG42" s="130">
        <f t="shared" si="4"/>
        <v>19760</v>
      </c>
      <c r="BH42" s="130">
        <f t="shared" si="4"/>
        <v>18600</v>
      </c>
      <c r="BI42" s="130">
        <f t="shared" si="4"/>
        <v>19760</v>
      </c>
      <c r="BJ42" s="130">
        <f t="shared" si="4"/>
        <v>18600</v>
      </c>
      <c r="BK42" s="130">
        <f t="shared" si="4"/>
        <v>18600</v>
      </c>
    </row>
    <row r="44" spans="2:63" x14ac:dyDescent="0.15">
      <c r="B44" s="50" t="s">
        <v>404</v>
      </c>
    </row>
    <row r="46" spans="2:63" x14ac:dyDescent="0.15">
      <c r="B46" s="47" t="s">
        <v>1247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2">
        <f>[1]PREC_MERCADO_CWS!$B$33</f>
        <v>1.5151515151515152E-2</v>
      </c>
      <c r="C9" s="362">
        <f>B9*1.03</f>
        <v>1.5606060606060608E-2</v>
      </c>
      <c r="D9" s="362">
        <f t="shared" ref="D9:F9" si="1">C9*1.03</f>
        <v>1.6074242424242425E-2</v>
      </c>
      <c r="E9" s="362">
        <f t="shared" si="1"/>
        <v>1.6556469696969698E-2</v>
      </c>
      <c r="F9" s="362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1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0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0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0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0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0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3" t="s">
        <v>1213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1214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39</v>
      </c>
      <c r="G36" s="365">
        <f t="shared" si="4"/>
        <v>43</v>
      </c>
      <c r="H36" s="365">
        <f t="shared" si="4"/>
        <v>48</v>
      </c>
      <c r="I36" s="365">
        <f t="shared" si="4"/>
        <v>39</v>
      </c>
      <c r="J36" s="365">
        <f t="shared" si="4"/>
        <v>43</v>
      </c>
      <c r="K36" s="365">
        <f t="shared" si="4"/>
        <v>35</v>
      </c>
      <c r="L36" s="365">
        <f t="shared" si="4"/>
        <v>35</v>
      </c>
      <c r="M36" s="365">
        <f t="shared" si="4"/>
        <v>35</v>
      </c>
      <c r="N36" s="365">
        <f t="shared" si="4"/>
        <v>22</v>
      </c>
      <c r="O36" s="365">
        <f>SUM(C36:N36)</f>
        <v>339</v>
      </c>
    </row>
    <row r="37" spans="2:15" x14ac:dyDescent="0.15">
      <c r="B37" s="33" t="s">
        <v>331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topLeftCell="A152"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opLeftCell="A129" workbookViewId="0">
      <selection activeCell="C144" sqref="C144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73" t="s">
        <v>1226</v>
      </c>
    </row>
    <row r="178" spans="1:7" outlineLevel="1" x14ac:dyDescent="0.15">
      <c r="A178" s="47" t="s">
        <v>1220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5</v>
      </c>
      <c r="G19" s="369">
        <f t="shared" si="11"/>
        <v>6</v>
      </c>
      <c r="H19" s="369">
        <f t="shared" si="11"/>
        <v>7</v>
      </c>
      <c r="I19" s="369">
        <f t="shared" si="11"/>
        <v>5</v>
      </c>
      <c r="J19" s="369">
        <f t="shared" si="11"/>
        <v>6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11</v>
      </c>
      <c r="P19" s="369">
        <f t="shared" si="11"/>
        <v>17</v>
      </c>
      <c r="Q19" s="369">
        <f t="shared" si="11"/>
        <v>20</v>
      </c>
      <c r="R19" s="369">
        <f t="shared" si="11"/>
        <v>20</v>
      </c>
      <c r="S19" s="369">
        <f t="shared" si="11"/>
        <v>22</v>
      </c>
      <c r="T19" s="369">
        <f t="shared" si="11"/>
        <v>24</v>
      </c>
      <c r="U19" s="369">
        <f t="shared" si="11"/>
        <v>20</v>
      </c>
      <c r="V19" s="369">
        <f t="shared" si="11"/>
        <v>22</v>
      </c>
      <c r="W19" s="369">
        <f t="shared" si="11"/>
        <v>17</v>
      </c>
      <c r="X19" s="369">
        <f t="shared" si="11"/>
        <v>17</v>
      </c>
      <c r="Y19" s="369">
        <f t="shared" si="11"/>
        <v>17</v>
      </c>
      <c r="Z19" s="369">
        <f t="shared" si="11"/>
        <v>11</v>
      </c>
      <c r="AA19" s="369">
        <f t="shared" si="11"/>
        <v>14</v>
      </c>
      <c r="AB19" s="369">
        <f t="shared" si="11"/>
        <v>23</v>
      </c>
      <c r="AC19" s="369">
        <f t="shared" si="11"/>
        <v>26</v>
      </c>
      <c r="AD19" s="369">
        <f t="shared" si="11"/>
        <v>26</v>
      </c>
      <c r="AE19" s="369">
        <f t="shared" si="11"/>
        <v>29</v>
      </c>
      <c r="AF19" s="369">
        <f t="shared" si="11"/>
        <v>32</v>
      </c>
      <c r="AG19" s="369">
        <f t="shared" si="11"/>
        <v>26</v>
      </c>
      <c r="AH19" s="369">
        <f t="shared" si="11"/>
        <v>29</v>
      </c>
      <c r="AI19" s="369">
        <f t="shared" si="11"/>
        <v>23</v>
      </c>
      <c r="AJ19" s="369">
        <f t="shared" si="11"/>
        <v>23</v>
      </c>
      <c r="AK19" s="369">
        <f t="shared" si="11"/>
        <v>23</v>
      </c>
      <c r="AL19" s="369">
        <f t="shared" si="11"/>
        <v>14</v>
      </c>
      <c r="AM19" s="369">
        <f t="shared" si="11"/>
        <v>15</v>
      </c>
      <c r="AN19" s="369">
        <f t="shared" si="11"/>
        <v>25</v>
      </c>
      <c r="AO19" s="369">
        <f t="shared" si="11"/>
        <v>28</v>
      </c>
      <c r="AP19" s="369">
        <f t="shared" si="11"/>
        <v>28</v>
      </c>
      <c r="AQ19" s="369">
        <f t="shared" si="11"/>
        <v>31</v>
      </c>
      <c r="AR19" s="369">
        <f t="shared" si="11"/>
        <v>34</v>
      </c>
      <c r="AS19" s="369">
        <f t="shared" si="11"/>
        <v>28</v>
      </c>
      <c r="AT19" s="369">
        <f t="shared" si="11"/>
        <v>31</v>
      </c>
      <c r="AU19" s="369">
        <f t="shared" si="11"/>
        <v>25</v>
      </c>
      <c r="AV19" s="369">
        <f t="shared" si="11"/>
        <v>25</v>
      </c>
      <c r="AW19" s="369">
        <f t="shared" si="11"/>
        <v>25</v>
      </c>
      <c r="AX19" s="369">
        <f t="shared" si="11"/>
        <v>15</v>
      </c>
      <c r="AY19" s="369">
        <f t="shared" si="11"/>
        <v>16</v>
      </c>
      <c r="AZ19" s="369">
        <f t="shared" si="11"/>
        <v>26</v>
      </c>
      <c r="BA19" s="369">
        <f t="shared" si="11"/>
        <v>29</v>
      </c>
      <c r="BB19" s="369">
        <f t="shared" si="11"/>
        <v>29</v>
      </c>
      <c r="BC19" s="369">
        <f t="shared" si="11"/>
        <v>33</v>
      </c>
      <c r="BD19" s="369">
        <f t="shared" si="11"/>
        <v>36</v>
      </c>
      <c r="BE19" s="369">
        <f t="shared" si="11"/>
        <v>29</v>
      </c>
      <c r="BF19" s="369">
        <f t="shared" si="11"/>
        <v>33</v>
      </c>
      <c r="BG19" s="369">
        <f t="shared" si="11"/>
        <v>26</v>
      </c>
      <c r="BH19" s="369">
        <f t="shared" si="11"/>
        <v>26</v>
      </c>
      <c r="BI19" s="369">
        <f t="shared" si="11"/>
        <v>26</v>
      </c>
      <c r="BJ19" s="369">
        <f t="shared" si="11"/>
        <v>16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3</v>
      </c>
      <c r="L27" s="369">
        <f t="shared" si="19"/>
        <v>3</v>
      </c>
      <c r="M27" s="369">
        <f t="shared" si="19"/>
        <v>3</v>
      </c>
      <c r="N27" s="369">
        <f t="shared" si="19"/>
        <v>2</v>
      </c>
      <c r="O27" s="369">
        <f t="shared" si="19"/>
        <v>5</v>
      </c>
      <c r="P27" s="369">
        <f t="shared" si="19"/>
        <v>9</v>
      </c>
      <c r="Q27" s="369">
        <f t="shared" si="19"/>
        <v>9</v>
      </c>
      <c r="R27" s="369">
        <f t="shared" si="19"/>
        <v>9</v>
      </c>
      <c r="S27" s="369">
        <f t="shared" si="19"/>
        <v>10</v>
      </c>
      <c r="T27" s="369">
        <f t="shared" si="19"/>
        <v>11</v>
      </c>
      <c r="U27" s="369">
        <f t="shared" si="19"/>
        <v>9</v>
      </c>
      <c r="V27" s="369">
        <f t="shared" si="19"/>
        <v>10</v>
      </c>
      <c r="W27" s="369">
        <f t="shared" si="19"/>
        <v>9</v>
      </c>
      <c r="X27" s="369">
        <f t="shared" si="19"/>
        <v>9</v>
      </c>
      <c r="Y27" s="369">
        <f t="shared" si="19"/>
        <v>9</v>
      </c>
      <c r="Z27" s="369">
        <f t="shared" si="19"/>
        <v>5</v>
      </c>
      <c r="AA27" s="369">
        <f t="shared" si="19"/>
        <v>15</v>
      </c>
      <c r="AB27" s="369">
        <f t="shared" si="19"/>
        <v>24</v>
      </c>
      <c r="AC27" s="369">
        <f t="shared" si="19"/>
        <v>27</v>
      </c>
      <c r="AD27" s="369">
        <f t="shared" si="19"/>
        <v>27</v>
      </c>
      <c r="AE27" s="369">
        <f t="shared" si="19"/>
        <v>29</v>
      </c>
      <c r="AF27" s="369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8</v>
      </c>
      <c r="G35" s="369">
        <f t="shared" si="26"/>
        <v>9</v>
      </c>
      <c r="H35" s="369">
        <f t="shared" si="26"/>
        <v>10</v>
      </c>
      <c r="I35" s="369">
        <f t="shared" si="26"/>
        <v>8</v>
      </c>
      <c r="J35" s="369">
        <f t="shared" si="26"/>
        <v>9</v>
      </c>
      <c r="K35" s="369">
        <f t="shared" si="26"/>
        <v>7</v>
      </c>
      <c r="L35" s="369">
        <f t="shared" si="26"/>
        <v>7</v>
      </c>
      <c r="M35" s="369">
        <f t="shared" si="26"/>
        <v>7</v>
      </c>
      <c r="N35" s="369">
        <f t="shared" si="26"/>
        <v>4</v>
      </c>
      <c r="O35" s="369">
        <f t="shared" si="26"/>
        <v>16</v>
      </c>
      <c r="P35" s="369">
        <f t="shared" si="26"/>
        <v>26</v>
      </c>
      <c r="Q35" s="369">
        <f t="shared" si="26"/>
        <v>29</v>
      </c>
      <c r="R35" s="369">
        <f t="shared" si="26"/>
        <v>29</v>
      </c>
      <c r="S35" s="369">
        <f t="shared" si="26"/>
        <v>32</v>
      </c>
      <c r="T35" s="369">
        <f t="shared" si="26"/>
        <v>35</v>
      </c>
      <c r="U35" s="369">
        <f t="shared" si="26"/>
        <v>29</v>
      </c>
      <c r="V35" s="369">
        <f t="shared" si="26"/>
        <v>32</v>
      </c>
      <c r="W35" s="369">
        <f t="shared" si="26"/>
        <v>26</v>
      </c>
      <c r="X35" s="369">
        <f t="shared" si="26"/>
        <v>26</v>
      </c>
      <c r="Y35" s="369">
        <f t="shared" si="26"/>
        <v>26</v>
      </c>
      <c r="Z35" s="369">
        <f t="shared" si="26"/>
        <v>16</v>
      </c>
      <c r="AA35" s="369">
        <f t="shared" si="26"/>
        <v>29</v>
      </c>
      <c r="AB35" s="369">
        <f t="shared" si="26"/>
        <v>47</v>
      </c>
      <c r="AC35" s="369">
        <f t="shared" si="26"/>
        <v>53</v>
      </c>
      <c r="AD35" s="369">
        <f t="shared" si="26"/>
        <v>53</v>
      </c>
      <c r="AE35" s="369">
        <f t="shared" si="26"/>
        <v>58</v>
      </c>
      <c r="AF35" s="369">
        <f t="shared" si="26"/>
        <v>64</v>
      </c>
      <c r="AG35" s="369">
        <f t="shared" si="26"/>
        <v>53</v>
      </c>
      <c r="AH35" s="369">
        <f t="shared" si="26"/>
        <v>58</v>
      </c>
      <c r="AI35" s="369">
        <f t="shared" ref="AI35:BJ35" si="27">AI19+AI27</f>
        <v>47</v>
      </c>
      <c r="AJ35" s="369">
        <f t="shared" si="27"/>
        <v>47</v>
      </c>
      <c r="AK35" s="369">
        <f t="shared" si="27"/>
        <v>47</v>
      </c>
      <c r="AL35" s="369">
        <f t="shared" si="27"/>
        <v>29</v>
      </c>
      <c r="AM35" s="369">
        <f t="shared" si="27"/>
        <v>31</v>
      </c>
      <c r="AN35" s="369">
        <f t="shared" si="27"/>
        <v>50</v>
      </c>
      <c r="AO35" s="369">
        <f t="shared" si="27"/>
        <v>56</v>
      </c>
      <c r="AP35" s="369">
        <f t="shared" si="27"/>
        <v>56</v>
      </c>
      <c r="AQ35" s="369">
        <f t="shared" si="27"/>
        <v>62</v>
      </c>
      <c r="AR35" s="369">
        <f t="shared" si="27"/>
        <v>68</v>
      </c>
      <c r="AS35" s="369">
        <f t="shared" si="27"/>
        <v>56</v>
      </c>
      <c r="AT35" s="369">
        <f t="shared" si="27"/>
        <v>62</v>
      </c>
      <c r="AU35" s="369">
        <f t="shared" si="27"/>
        <v>50</v>
      </c>
      <c r="AV35" s="369">
        <f t="shared" si="27"/>
        <v>50</v>
      </c>
      <c r="AW35" s="369">
        <f t="shared" si="27"/>
        <v>50</v>
      </c>
      <c r="AX35" s="369">
        <f t="shared" si="27"/>
        <v>31</v>
      </c>
      <c r="AY35" s="369">
        <f t="shared" si="27"/>
        <v>33</v>
      </c>
      <c r="AZ35" s="369">
        <f t="shared" si="27"/>
        <v>53</v>
      </c>
      <c r="BA35" s="369">
        <f t="shared" si="27"/>
        <v>59</v>
      </c>
      <c r="BB35" s="369">
        <f t="shared" si="27"/>
        <v>59</v>
      </c>
      <c r="BC35" s="369">
        <f t="shared" si="27"/>
        <v>66</v>
      </c>
      <c r="BD35" s="369">
        <f t="shared" si="27"/>
        <v>72</v>
      </c>
      <c r="BE35" s="369">
        <f t="shared" si="27"/>
        <v>59</v>
      </c>
      <c r="BF35" s="369">
        <f t="shared" si="27"/>
        <v>66</v>
      </c>
      <c r="BG35" s="369">
        <f t="shared" si="27"/>
        <v>53</v>
      </c>
      <c r="BH35" s="369">
        <f t="shared" si="27"/>
        <v>53</v>
      </c>
      <c r="BI35" s="369">
        <f t="shared" si="27"/>
        <v>53</v>
      </c>
      <c r="BJ35" s="369">
        <f t="shared" si="27"/>
        <v>33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69">
        <v>29</v>
      </c>
      <c r="AM44" s="369" cm="1">
        <f t="array" ref="AM44:AX44">PronosticoVentaAñ4</f>
        <v>31</v>
      </c>
      <c r="AN44" s="369">
        <v>50</v>
      </c>
      <c r="AO44" s="369">
        <v>56</v>
      </c>
      <c r="AP44" s="369">
        <v>56</v>
      </c>
      <c r="AQ44" s="369">
        <v>62</v>
      </c>
      <c r="AR44" s="369">
        <v>68</v>
      </c>
      <c r="AS44" s="369">
        <v>56</v>
      </c>
      <c r="AT44" s="369">
        <v>62</v>
      </c>
      <c r="AU44" s="369">
        <v>50</v>
      </c>
      <c r="AV44" s="369">
        <v>50</v>
      </c>
      <c r="AW44" s="369">
        <v>50</v>
      </c>
      <c r="AX44" s="369">
        <v>31</v>
      </c>
      <c r="AY44" s="369" cm="1">
        <f t="array" ref="AY44:BJ44">PronosticoVentaAñ5</f>
        <v>33</v>
      </c>
      <c r="AZ44" s="369">
        <v>53</v>
      </c>
      <c r="BA44" s="369">
        <v>59</v>
      </c>
      <c r="BB44" s="369">
        <v>59</v>
      </c>
      <c r="BC44" s="369">
        <v>66</v>
      </c>
      <c r="BD44" s="369">
        <v>72</v>
      </c>
      <c r="BE44" s="369">
        <v>59</v>
      </c>
      <c r="BF44" s="369">
        <v>66</v>
      </c>
      <c r="BG44" s="369">
        <v>53</v>
      </c>
      <c r="BH44" s="369">
        <v>53</v>
      </c>
      <c r="BI44" s="369">
        <v>53</v>
      </c>
      <c r="BJ44" s="369">
        <v>33</v>
      </c>
    </row>
    <row r="45" spans="1:62" x14ac:dyDescent="0.15">
      <c r="A45" s="33" t="str">
        <f>'COGS-PRICE-MARGIN_CWS'!A32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5</v>
      </c>
      <c r="G46" s="169">
        <f t="shared" si="41"/>
        <v>6</v>
      </c>
      <c r="H46" s="169">
        <f t="shared" si="41"/>
        <v>7</v>
      </c>
      <c r="I46" s="169">
        <f t="shared" si="41"/>
        <v>5</v>
      </c>
      <c r="J46" s="169">
        <f t="shared" si="41"/>
        <v>6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11</v>
      </c>
      <c r="P46" s="169">
        <f t="shared" si="41"/>
        <v>17</v>
      </c>
      <c r="Q46" s="169">
        <f t="shared" si="41"/>
        <v>20</v>
      </c>
      <c r="R46" s="169">
        <f t="shared" si="41"/>
        <v>20</v>
      </c>
      <c r="S46" s="169">
        <f t="shared" si="41"/>
        <v>22</v>
      </c>
      <c r="T46" s="169">
        <f t="shared" si="41"/>
        <v>24</v>
      </c>
      <c r="U46" s="169">
        <f t="shared" si="41"/>
        <v>20</v>
      </c>
      <c r="V46" s="169">
        <f t="shared" si="41"/>
        <v>22</v>
      </c>
      <c r="W46" s="169">
        <f t="shared" si="41"/>
        <v>17</v>
      </c>
      <c r="X46" s="169">
        <f t="shared" si="41"/>
        <v>17</v>
      </c>
      <c r="Y46" s="169">
        <f t="shared" si="41"/>
        <v>17</v>
      </c>
      <c r="Z46" s="169">
        <f t="shared" si="41"/>
        <v>11</v>
      </c>
      <c r="AA46" s="169">
        <f t="shared" si="41"/>
        <v>14</v>
      </c>
      <c r="AB46" s="169">
        <f t="shared" si="41"/>
        <v>23</v>
      </c>
      <c r="AC46" s="169">
        <f t="shared" si="41"/>
        <v>26</v>
      </c>
      <c r="AD46" s="169">
        <f t="shared" si="41"/>
        <v>26</v>
      </c>
      <c r="AE46" s="169">
        <f t="shared" si="41"/>
        <v>29</v>
      </c>
      <c r="AF46" s="169">
        <f t="shared" si="41"/>
        <v>32</v>
      </c>
      <c r="AG46" s="169">
        <f t="shared" si="41"/>
        <v>26</v>
      </c>
      <c r="AH46" s="169">
        <f t="shared" si="41"/>
        <v>29</v>
      </c>
      <c r="AI46" s="169">
        <f t="shared" si="41"/>
        <v>23</v>
      </c>
      <c r="AJ46" s="169">
        <f t="shared" si="41"/>
        <v>23</v>
      </c>
      <c r="AK46" s="169">
        <f t="shared" si="41"/>
        <v>23</v>
      </c>
      <c r="AL46" s="169">
        <f t="shared" si="41"/>
        <v>14</v>
      </c>
      <c r="AM46" s="169">
        <f t="shared" si="41"/>
        <v>15</v>
      </c>
      <c r="AN46" s="169">
        <f t="shared" si="41"/>
        <v>25</v>
      </c>
      <c r="AO46" s="169">
        <f t="shared" si="41"/>
        <v>28</v>
      </c>
      <c r="AP46" s="169">
        <f t="shared" si="41"/>
        <v>28</v>
      </c>
      <c r="AQ46" s="169">
        <f t="shared" si="41"/>
        <v>31</v>
      </c>
      <c r="AR46" s="169">
        <f t="shared" si="41"/>
        <v>34</v>
      </c>
      <c r="AS46" s="169">
        <f t="shared" si="41"/>
        <v>28</v>
      </c>
      <c r="AT46" s="169">
        <f t="shared" si="41"/>
        <v>31</v>
      </c>
      <c r="AU46" s="169">
        <f t="shared" si="41"/>
        <v>25</v>
      </c>
      <c r="AV46" s="169">
        <f t="shared" si="41"/>
        <v>25</v>
      </c>
      <c r="AW46" s="169">
        <f t="shared" si="41"/>
        <v>25</v>
      </c>
      <c r="AX46" s="169">
        <f t="shared" si="41"/>
        <v>15</v>
      </c>
      <c r="AY46" s="169">
        <f t="shared" si="41"/>
        <v>16</v>
      </c>
      <c r="AZ46" s="169">
        <f t="shared" si="41"/>
        <v>26</v>
      </c>
      <c r="BA46" s="169">
        <f t="shared" si="41"/>
        <v>29</v>
      </c>
      <c r="BB46" s="169">
        <f t="shared" si="41"/>
        <v>29</v>
      </c>
      <c r="BC46" s="169">
        <f t="shared" si="41"/>
        <v>33</v>
      </c>
      <c r="BD46" s="169">
        <f t="shared" si="41"/>
        <v>36</v>
      </c>
      <c r="BE46" s="169">
        <f t="shared" si="41"/>
        <v>29</v>
      </c>
      <c r="BF46" s="169">
        <f t="shared" si="41"/>
        <v>33</v>
      </c>
      <c r="BG46" s="169">
        <f t="shared" si="41"/>
        <v>26</v>
      </c>
      <c r="BH46" s="169">
        <f t="shared" si="41"/>
        <v>26</v>
      </c>
      <c r="BI46" s="169">
        <f t="shared" si="41"/>
        <v>26</v>
      </c>
      <c r="BJ46" s="169">
        <f t="shared" si="41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3</v>
      </c>
      <c r="L47" s="169">
        <f t="shared" si="42"/>
        <v>3</v>
      </c>
      <c r="M47" s="169">
        <f t="shared" si="42"/>
        <v>3</v>
      </c>
      <c r="N47" s="169">
        <f t="shared" si="42"/>
        <v>2</v>
      </c>
      <c r="O47" s="169">
        <f t="shared" si="42"/>
        <v>5</v>
      </c>
      <c r="P47" s="169">
        <f t="shared" si="42"/>
        <v>9</v>
      </c>
      <c r="Q47" s="169">
        <f t="shared" si="42"/>
        <v>9</v>
      </c>
      <c r="R47" s="169">
        <f t="shared" si="42"/>
        <v>9</v>
      </c>
      <c r="S47" s="169">
        <f t="shared" si="42"/>
        <v>10</v>
      </c>
      <c r="T47" s="169">
        <f t="shared" si="42"/>
        <v>11</v>
      </c>
      <c r="U47" s="169">
        <f t="shared" si="42"/>
        <v>9</v>
      </c>
      <c r="V47" s="169">
        <f t="shared" si="42"/>
        <v>10</v>
      </c>
      <c r="W47" s="169">
        <f t="shared" si="42"/>
        <v>9</v>
      </c>
      <c r="X47" s="169">
        <f t="shared" si="42"/>
        <v>9</v>
      </c>
      <c r="Y47" s="169">
        <f t="shared" si="42"/>
        <v>9</v>
      </c>
      <c r="Z47" s="169">
        <f t="shared" si="42"/>
        <v>5</v>
      </c>
      <c r="AA47" s="169">
        <f t="shared" ref="AA47:AL47" si="43">ROUNDUP(AA45*AA$44,0)</f>
        <v>15</v>
      </c>
      <c r="AB47" s="169">
        <f t="shared" si="43"/>
        <v>24</v>
      </c>
      <c r="AC47" s="169">
        <f t="shared" si="43"/>
        <v>27</v>
      </c>
      <c r="AD47" s="169">
        <f t="shared" si="43"/>
        <v>27</v>
      </c>
      <c r="AE47" s="169">
        <f t="shared" si="43"/>
        <v>29</v>
      </c>
      <c r="AF47" s="169">
        <f t="shared" si="43"/>
        <v>32</v>
      </c>
      <c r="AG47" s="169">
        <f t="shared" si="43"/>
        <v>27</v>
      </c>
      <c r="AH47" s="169">
        <f t="shared" si="43"/>
        <v>29</v>
      </c>
      <c r="AI47" s="169">
        <f t="shared" si="43"/>
        <v>24</v>
      </c>
      <c r="AJ47" s="169">
        <f t="shared" si="43"/>
        <v>24</v>
      </c>
      <c r="AK47" s="169">
        <f t="shared" si="43"/>
        <v>24</v>
      </c>
      <c r="AL47" s="169">
        <f t="shared" si="43"/>
        <v>15</v>
      </c>
      <c r="AM47" s="169">
        <f t="shared" ref="AM47:AX47" si="44">ROUNDUP(AM45*AM$44,0)</f>
        <v>16</v>
      </c>
      <c r="AN47" s="169">
        <f t="shared" si="44"/>
        <v>25</v>
      </c>
      <c r="AO47" s="169">
        <f t="shared" si="44"/>
        <v>28</v>
      </c>
      <c r="AP47" s="169">
        <f t="shared" si="44"/>
        <v>28</v>
      </c>
      <c r="AQ47" s="169">
        <f t="shared" si="44"/>
        <v>31</v>
      </c>
      <c r="AR47" s="169">
        <f t="shared" si="44"/>
        <v>34</v>
      </c>
      <c r="AS47" s="169">
        <f t="shared" si="44"/>
        <v>28</v>
      </c>
      <c r="AT47" s="169">
        <f t="shared" si="44"/>
        <v>31</v>
      </c>
      <c r="AU47" s="169">
        <f t="shared" si="44"/>
        <v>25</v>
      </c>
      <c r="AV47" s="169">
        <f t="shared" si="44"/>
        <v>25</v>
      </c>
      <c r="AW47" s="169">
        <f t="shared" si="44"/>
        <v>25</v>
      </c>
      <c r="AX47" s="169">
        <f t="shared" si="44"/>
        <v>16</v>
      </c>
      <c r="AY47" s="169">
        <f t="shared" ref="AY47:BJ47" si="45">ROUNDUP(AY45*AY$44,0)</f>
        <v>17</v>
      </c>
      <c r="AZ47" s="169">
        <f t="shared" si="45"/>
        <v>27</v>
      </c>
      <c r="BA47" s="169">
        <f t="shared" si="45"/>
        <v>30</v>
      </c>
      <c r="BB47" s="169">
        <f t="shared" si="45"/>
        <v>30</v>
      </c>
      <c r="BC47" s="169">
        <f t="shared" si="45"/>
        <v>33</v>
      </c>
      <c r="BD47" s="169">
        <f t="shared" si="45"/>
        <v>36</v>
      </c>
      <c r="BE47" s="169">
        <f t="shared" si="45"/>
        <v>30</v>
      </c>
      <c r="BF47" s="169">
        <f t="shared" si="45"/>
        <v>33</v>
      </c>
      <c r="BG47" s="169">
        <f t="shared" si="45"/>
        <v>27</v>
      </c>
      <c r="BH47" s="169">
        <f t="shared" si="45"/>
        <v>27</v>
      </c>
      <c r="BI47" s="169">
        <f t="shared" si="45"/>
        <v>27</v>
      </c>
      <c r="BJ47" s="169">
        <f t="shared" si="45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5</v>
      </c>
      <c r="G51" s="169">
        <f t="shared" si="46"/>
        <v>6</v>
      </c>
      <c r="H51" s="169">
        <f t="shared" si="46"/>
        <v>7</v>
      </c>
      <c r="I51" s="169">
        <f t="shared" si="46"/>
        <v>5</v>
      </c>
      <c r="J51" s="169">
        <f t="shared" si="46"/>
        <v>6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11</v>
      </c>
      <c r="P51" s="169">
        <f t="shared" si="46"/>
        <v>17</v>
      </c>
      <c r="Q51" s="169">
        <f t="shared" si="46"/>
        <v>20</v>
      </c>
      <c r="R51" s="169">
        <f t="shared" si="46"/>
        <v>20</v>
      </c>
      <c r="S51" s="169">
        <f t="shared" si="46"/>
        <v>22</v>
      </c>
      <c r="T51" s="169">
        <f t="shared" si="46"/>
        <v>24</v>
      </c>
      <c r="U51" s="169">
        <f t="shared" si="46"/>
        <v>20</v>
      </c>
      <c r="V51" s="169">
        <f t="shared" si="46"/>
        <v>22</v>
      </c>
      <c r="W51" s="169">
        <f t="shared" si="46"/>
        <v>17</v>
      </c>
      <c r="X51" s="169">
        <f t="shared" si="46"/>
        <v>17</v>
      </c>
      <c r="Y51" s="169">
        <f t="shared" si="46"/>
        <v>17</v>
      </c>
      <c r="Z51" s="169">
        <f t="shared" si="46"/>
        <v>11</v>
      </c>
      <c r="AA51" s="169">
        <f t="shared" si="46"/>
        <v>14</v>
      </c>
      <c r="AB51" s="169">
        <f t="shared" si="46"/>
        <v>23</v>
      </c>
      <c r="AC51" s="169">
        <f t="shared" si="46"/>
        <v>26</v>
      </c>
      <c r="AD51" s="169">
        <f t="shared" si="46"/>
        <v>26</v>
      </c>
      <c r="AE51" s="169">
        <f t="shared" si="46"/>
        <v>29</v>
      </c>
      <c r="AF51" s="169">
        <f t="shared" si="46"/>
        <v>32</v>
      </c>
      <c r="AG51" s="169">
        <f t="shared" si="46"/>
        <v>26</v>
      </c>
      <c r="AH51" s="169">
        <f t="shared" si="46"/>
        <v>29</v>
      </c>
      <c r="AI51" s="169">
        <f t="shared" si="46"/>
        <v>23</v>
      </c>
      <c r="AJ51" s="169">
        <f t="shared" si="46"/>
        <v>23</v>
      </c>
      <c r="AK51" s="169">
        <f t="shared" si="46"/>
        <v>23</v>
      </c>
      <c r="AL51" s="169">
        <f t="shared" si="46"/>
        <v>14</v>
      </c>
      <c r="AM51" s="169">
        <f t="shared" si="46"/>
        <v>15</v>
      </c>
      <c r="AN51" s="169">
        <f t="shared" si="46"/>
        <v>25</v>
      </c>
      <c r="AO51" s="169">
        <f t="shared" si="46"/>
        <v>28</v>
      </c>
      <c r="AP51" s="169">
        <f t="shared" si="46"/>
        <v>28</v>
      </c>
      <c r="AQ51" s="169">
        <f t="shared" si="46"/>
        <v>31</v>
      </c>
      <c r="AR51" s="169">
        <f t="shared" si="46"/>
        <v>34</v>
      </c>
      <c r="AS51" s="169">
        <f t="shared" si="46"/>
        <v>28</v>
      </c>
      <c r="AT51" s="169">
        <f t="shared" si="46"/>
        <v>31</v>
      </c>
      <c r="AU51" s="169">
        <f t="shared" si="46"/>
        <v>25</v>
      </c>
      <c r="AV51" s="169">
        <f t="shared" si="46"/>
        <v>25</v>
      </c>
      <c r="AW51" s="169">
        <f t="shared" si="46"/>
        <v>25</v>
      </c>
      <c r="AX51" s="169">
        <f t="shared" si="46"/>
        <v>15</v>
      </c>
      <c r="AY51" s="169">
        <f t="shared" si="46"/>
        <v>16</v>
      </c>
      <c r="AZ51" s="169">
        <f t="shared" si="46"/>
        <v>26</v>
      </c>
      <c r="BA51" s="169">
        <f t="shared" si="46"/>
        <v>29</v>
      </c>
      <c r="BB51" s="169">
        <f t="shared" si="46"/>
        <v>29</v>
      </c>
      <c r="BC51" s="169">
        <f t="shared" si="46"/>
        <v>33</v>
      </c>
      <c r="BD51" s="169">
        <f t="shared" si="46"/>
        <v>36</v>
      </c>
      <c r="BE51" s="169">
        <f t="shared" si="46"/>
        <v>29</v>
      </c>
      <c r="BF51" s="169">
        <f t="shared" si="46"/>
        <v>33</v>
      </c>
      <c r="BG51" s="169">
        <f t="shared" si="46"/>
        <v>26</v>
      </c>
      <c r="BH51" s="169">
        <f t="shared" si="46"/>
        <v>26</v>
      </c>
      <c r="BI51" s="169">
        <f t="shared" si="46"/>
        <v>26</v>
      </c>
      <c r="BJ51" s="169">
        <f t="shared" si="46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20608.200000000004</v>
      </c>
      <c r="AD55" s="70">
        <f t="shared" si="47"/>
        <v>20608.200000000004</v>
      </c>
      <c r="AE55" s="70">
        <f t="shared" si="47"/>
        <v>20608.2</v>
      </c>
      <c r="AF55" s="70">
        <f t="shared" si="47"/>
        <v>20608.2</v>
      </c>
      <c r="AG55" s="70">
        <f t="shared" si="47"/>
        <v>20608.200000000004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22050.773999999998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22050.773999999998</v>
      </c>
      <c r="AV55" s="70">
        <f t="shared" si="47"/>
        <v>22050.773999999998</v>
      </c>
      <c r="AW55" s="70">
        <f t="shared" si="47"/>
        <v>22050.773999999998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344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81900</v>
      </c>
      <c r="G56" s="178">
        <f t="shared" si="48"/>
        <v>98280</v>
      </c>
      <c r="H56" s="178">
        <f t="shared" si="48"/>
        <v>114660</v>
      </c>
      <c r="I56" s="178">
        <f t="shared" si="48"/>
        <v>81900</v>
      </c>
      <c r="J56" s="178">
        <f t="shared" si="48"/>
        <v>98280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211860</v>
      </c>
      <c r="P56" s="178">
        <f t="shared" si="48"/>
        <v>327420</v>
      </c>
      <c r="Q56" s="178">
        <f t="shared" si="48"/>
        <v>385200</v>
      </c>
      <c r="R56" s="178">
        <f t="shared" si="48"/>
        <v>385200</v>
      </c>
      <c r="S56" s="178">
        <f t="shared" si="48"/>
        <v>423720</v>
      </c>
      <c r="T56" s="178">
        <f t="shared" si="48"/>
        <v>462240</v>
      </c>
      <c r="U56" s="178">
        <f t="shared" si="48"/>
        <v>385200</v>
      </c>
      <c r="V56" s="178">
        <f t="shared" si="48"/>
        <v>423720</v>
      </c>
      <c r="W56" s="178">
        <f t="shared" si="48"/>
        <v>327420</v>
      </c>
      <c r="X56" s="178">
        <f t="shared" si="48"/>
        <v>327420</v>
      </c>
      <c r="Y56" s="178">
        <f t="shared" si="48"/>
        <v>327420</v>
      </c>
      <c r="Z56" s="178">
        <f t="shared" si="48"/>
        <v>211860</v>
      </c>
      <c r="AA56" s="178">
        <f t="shared" si="48"/>
        <v>288514.8</v>
      </c>
      <c r="AB56" s="178">
        <f t="shared" si="48"/>
        <v>473988.60000000003</v>
      </c>
      <c r="AC56" s="178">
        <f t="shared" si="48"/>
        <v>535813.20000000007</v>
      </c>
      <c r="AD56" s="178">
        <f t="shared" si="48"/>
        <v>535813.20000000007</v>
      </c>
      <c r="AE56" s="178">
        <f t="shared" si="48"/>
        <v>597637.80000000005</v>
      </c>
      <c r="AF56" s="178">
        <f t="shared" si="48"/>
        <v>659462.40000000002</v>
      </c>
      <c r="AG56" s="178">
        <f t="shared" si="48"/>
        <v>535813.20000000007</v>
      </c>
      <c r="AH56" s="178">
        <f t="shared" si="48"/>
        <v>597637.80000000005</v>
      </c>
      <c r="AI56" s="178">
        <f t="shared" ref="AI56:BJ56" si="49">AI52*(1-AI53)</f>
        <v>473988.60000000003</v>
      </c>
      <c r="AJ56" s="178">
        <f t="shared" si="49"/>
        <v>473988.60000000003</v>
      </c>
      <c r="AK56" s="178">
        <f t="shared" si="49"/>
        <v>473988.60000000003</v>
      </c>
      <c r="AL56" s="178">
        <f t="shared" si="49"/>
        <v>288514.8</v>
      </c>
      <c r="AM56" s="178">
        <f t="shared" si="49"/>
        <v>330761.61000000004</v>
      </c>
      <c r="AN56" s="178">
        <f t="shared" si="49"/>
        <v>551269.35</v>
      </c>
      <c r="AO56" s="178">
        <f t="shared" si="49"/>
        <v>617421.67200000002</v>
      </c>
      <c r="AP56" s="178">
        <f t="shared" si="49"/>
        <v>617421.67200000002</v>
      </c>
      <c r="AQ56" s="178">
        <f t="shared" si="49"/>
        <v>683573.99400000006</v>
      </c>
      <c r="AR56" s="178">
        <f t="shared" si="49"/>
        <v>749726.31599999999</v>
      </c>
      <c r="AS56" s="178">
        <f t="shared" si="49"/>
        <v>617421.67200000002</v>
      </c>
      <c r="AT56" s="178">
        <f t="shared" si="49"/>
        <v>683573.99400000006</v>
      </c>
      <c r="AU56" s="178">
        <f t="shared" si="49"/>
        <v>551269.35</v>
      </c>
      <c r="AV56" s="178">
        <f t="shared" si="49"/>
        <v>551269.35</v>
      </c>
      <c r="AW56" s="178">
        <f t="shared" si="49"/>
        <v>551269.35</v>
      </c>
      <c r="AX56" s="178">
        <f t="shared" si="49"/>
        <v>330761.61000000004</v>
      </c>
      <c r="AY56" s="178">
        <f t="shared" si="49"/>
        <v>377509.25088000007</v>
      </c>
      <c r="AZ56" s="178">
        <f t="shared" si="49"/>
        <v>613452.53268000006</v>
      </c>
      <c r="BA56" s="178">
        <f t="shared" si="49"/>
        <v>684235.51722000015</v>
      </c>
      <c r="BB56" s="178">
        <f t="shared" si="49"/>
        <v>684235.51722000015</v>
      </c>
      <c r="BC56" s="178">
        <f t="shared" si="49"/>
        <v>778612.82994000008</v>
      </c>
      <c r="BD56" s="178">
        <f t="shared" si="49"/>
        <v>849395.81448000018</v>
      </c>
      <c r="BE56" s="178">
        <f t="shared" si="49"/>
        <v>684235.51722000015</v>
      </c>
      <c r="BF56" s="178">
        <f t="shared" si="49"/>
        <v>778612.82994000008</v>
      </c>
      <c r="BG56" s="178">
        <f t="shared" si="49"/>
        <v>613452.53268000006</v>
      </c>
      <c r="BH56" s="178">
        <f t="shared" si="49"/>
        <v>613452.53268000006</v>
      </c>
      <c r="BI56" s="178">
        <f t="shared" si="49"/>
        <v>613452.53268000006</v>
      </c>
      <c r="BJ56" s="178">
        <f t="shared" si="49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62500</v>
      </c>
      <c r="G65" s="63">
        <f t="shared" si="50"/>
        <v>75000</v>
      </c>
      <c r="H65" s="63">
        <f t="shared" si="50"/>
        <v>87500</v>
      </c>
      <c r="I65" s="63">
        <f t="shared" si="50"/>
        <v>62500</v>
      </c>
      <c r="J65" s="63">
        <f t="shared" si="50"/>
        <v>75000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147125</v>
      </c>
      <c r="P65" s="63">
        <f t="shared" ref="P65:BJ65" si="51">SUM(P60:P63)</f>
        <v>227375</v>
      </c>
      <c r="Q65" s="63">
        <f t="shared" si="51"/>
        <v>267500</v>
      </c>
      <c r="R65" s="63">
        <f t="shared" si="51"/>
        <v>267500</v>
      </c>
      <c r="S65" s="63">
        <f t="shared" si="51"/>
        <v>294250</v>
      </c>
      <c r="T65" s="63">
        <f t="shared" si="51"/>
        <v>321000</v>
      </c>
      <c r="U65" s="63">
        <f t="shared" si="51"/>
        <v>267500</v>
      </c>
      <c r="V65" s="63">
        <f t="shared" si="51"/>
        <v>294250</v>
      </c>
      <c r="W65" s="63">
        <f t="shared" si="51"/>
        <v>227375</v>
      </c>
      <c r="X65" s="63">
        <f t="shared" si="51"/>
        <v>227375</v>
      </c>
      <c r="Y65" s="63">
        <f t="shared" si="51"/>
        <v>227375</v>
      </c>
      <c r="Z65" s="63">
        <f t="shared" si="51"/>
        <v>147125</v>
      </c>
      <c r="AA65" s="63">
        <f t="shared" si="51"/>
        <v>200357.5</v>
      </c>
      <c r="AB65" s="63">
        <f t="shared" si="51"/>
        <v>329158.75</v>
      </c>
      <c r="AC65" s="63">
        <f t="shared" si="51"/>
        <v>372092.50000000006</v>
      </c>
      <c r="AD65" s="63">
        <f t="shared" si="51"/>
        <v>372092.50000000006</v>
      </c>
      <c r="AE65" s="63">
        <f t="shared" si="51"/>
        <v>415026.25</v>
      </c>
      <c r="AF65" s="63">
        <f t="shared" si="51"/>
        <v>457960.00000000006</v>
      </c>
      <c r="AG65" s="63">
        <f t="shared" si="51"/>
        <v>372092.50000000006</v>
      </c>
      <c r="AH65" s="63">
        <f t="shared" si="51"/>
        <v>415026.25</v>
      </c>
      <c r="AI65" s="63">
        <f t="shared" si="51"/>
        <v>329158.75</v>
      </c>
      <c r="AJ65" s="63">
        <f t="shared" si="51"/>
        <v>329158.75</v>
      </c>
      <c r="AK65" s="63">
        <f t="shared" si="51"/>
        <v>329158.75</v>
      </c>
      <c r="AL65" s="63">
        <f t="shared" si="51"/>
        <v>200357.5</v>
      </c>
      <c r="AM65" s="63">
        <f t="shared" si="51"/>
        <v>229695.56250000003</v>
      </c>
      <c r="AN65" s="63">
        <f t="shared" si="51"/>
        <v>382825.9375</v>
      </c>
      <c r="AO65" s="63">
        <f t="shared" si="51"/>
        <v>428765.05000000005</v>
      </c>
      <c r="AP65" s="63">
        <f t="shared" si="51"/>
        <v>428765.05000000005</v>
      </c>
      <c r="AQ65" s="63">
        <f t="shared" si="51"/>
        <v>474704.16250000003</v>
      </c>
      <c r="AR65" s="63">
        <f t="shared" si="51"/>
        <v>520643.27500000008</v>
      </c>
      <c r="AS65" s="63">
        <f t="shared" si="51"/>
        <v>428765.05000000005</v>
      </c>
      <c r="AT65" s="63">
        <f t="shared" si="51"/>
        <v>474704.16250000003</v>
      </c>
      <c r="AU65" s="63">
        <f t="shared" si="51"/>
        <v>382825.9375</v>
      </c>
      <c r="AV65" s="63">
        <f t="shared" si="51"/>
        <v>382825.9375</v>
      </c>
      <c r="AW65" s="63">
        <f t="shared" si="51"/>
        <v>382825.9375</v>
      </c>
      <c r="AX65" s="63">
        <f t="shared" si="51"/>
        <v>229695.56250000003</v>
      </c>
      <c r="AY65" s="63">
        <f t="shared" si="51"/>
        <v>262159.20200000005</v>
      </c>
      <c r="AZ65" s="63">
        <f t="shared" si="51"/>
        <v>426008.70325000008</v>
      </c>
      <c r="BA65" s="63">
        <f t="shared" si="51"/>
        <v>475163.55362500006</v>
      </c>
      <c r="BB65" s="63">
        <f t="shared" si="51"/>
        <v>475163.55362500006</v>
      </c>
      <c r="BC65" s="63">
        <f t="shared" si="51"/>
        <v>540703.35412500007</v>
      </c>
      <c r="BD65" s="63">
        <f t="shared" si="51"/>
        <v>589858.20449999999</v>
      </c>
      <c r="BE65" s="63">
        <f t="shared" si="51"/>
        <v>475163.55362500006</v>
      </c>
      <c r="BF65" s="63">
        <f t="shared" si="51"/>
        <v>540703.35412500007</v>
      </c>
      <c r="BG65" s="63">
        <f t="shared" si="51"/>
        <v>426008.70325000008</v>
      </c>
      <c r="BH65" s="63">
        <f t="shared" si="51"/>
        <v>426008.70325000008</v>
      </c>
      <c r="BI65" s="63">
        <f t="shared" si="51"/>
        <v>426008.70325000008</v>
      </c>
      <c r="BJ65" s="63">
        <f t="shared" si="51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6296.9500000000016</v>
      </c>
      <c r="AC67" s="63">
        <f t="shared" si="52"/>
        <v>6296.9500000000007</v>
      </c>
      <c r="AD67" s="63">
        <f t="shared" si="52"/>
        <v>6296.9500000000007</v>
      </c>
      <c r="AE67" s="63">
        <f t="shared" si="52"/>
        <v>6296.9500000000016</v>
      </c>
      <c r="AF67" s="63">
        <f t="shared" si="52"/>
        <v>6296.9499999999989</v>
      </c>
      <c r="AG67" s="63">
        <f t="shared" si="52"/>
        <v>6296.9500000000007</v>
      </c>
      <c r="AH67" s="63">
        <f t="shared" si="52"/>
        <v>6296.9500000000016</v>
      </c>
      <c r="AI67" s="63">
        <f t="shared" ref="AI67:BJ67" si="53">IF(AI51&gt;0,(AI56-AI65)/AI51,0)</f>
        <v>6296.9500000000016</v>
      </c>
      <c r="AJ67" s="63">
        <f t="shared" si="53"/>
        <v>6296.9500000000016</v>
      </c>
      <c r="AK67" s="63">
        <f t="shared" si="53"/>
        <v>6296.9500000000016</v>
      </c>
      <c r="AL67" s="63">
        <f t="shared" si="53"/>
        <v>6296.9499999999989</v>
      </c>
      <c r="AM67" s="63">
        <f t="shared" si="53"/>
        <v>6737.7365000000009</v>
      </c>
      <c r="AN67" s="63">
        <f t="shared" si="53"/>
        <v>6737.7364999999991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6737.7365000000009</v>
      </c>
      <c r="AR67" s="63">
        <f t="shared" si="53"/>
        <v>6737.7364999999972</v>
      </c>
      <c r="AS67" s="63">
        <f t="shared" si="53"/>
        <v>6737.7364999999991</v>
      </c>
      <c r="AT67" s="63">
        <f t="shared" si="53"/>
        <v>6737.7365000000009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7209.378055000001</v>
      </c>
      <c r="AZ67" s="63">
        <f t="shared" si="53"/>
        <v>7209.3780549999992</v>
      </c>
      <c r="BA67" s="63">
        <f t="shared" si="53"/>
        <v>7209.3780550000029</v>
      </c>
      <c r="BB67" s="63">
        <f t="shared" si="53"/>
        <v>7209.3780550000029</v>
      </c>
      <c r="BC67" s="63">
        <f t="shared" si="53"/>
        <v>7209.3780550000001</v>
      </c>
      <c r="BD67" s="63">
        <f t="shared" si="53"/>
        <v>7209.3780550000047</v>
      </c>
      <c r="BE67" s="63">
        <f t="shared" si="53"/>
        <v>7209.3780550000029</v>
      </c>
      <c r="BF67" s="63">
        <f t="shared" si="53"/>
        <v>7209.3780550000001</v>
      </c>
      <c r="BG67" s="63">
        <f t="shared" si="53"/>
        <v>7209.3780549999992</v>
      </c>
      <c r="BH67" s="63">
        <f t="shared" si="53"/>
        <v>7209.3780549999992</v>
      </c>
      <c r="BI67" s="63">
        <f t="shared" si="53"/>
        <v>7209.3780549999992</v>
      </c>
      <c r="BJ67" s="63">
        <f t="shared" si="53"/>
        <v>7209.378055000001</v>
      </c>
    </row>
    <row r="68" spans="1:63" outlineLevel="1" x14ac:dyDescent="0.15">
      <c r="A68" s="47" t="s">
        <v>648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19400</v>
      </c>
      <c r="G68" s="63">
        <f t="shared" si="54"/>
        <v>23280</v>
      </c>
      <c r="H68" s="63">
        <f t="shared" si="54"/>
        <v>27160</v>
      </c>
      <c r="I68" s="63">
        <f t="shared" si="54"/>
        <v>19400</v>
      </c>
      <c r="J68" s="63">
        <f t="shared" si="54"/>
        <v>23280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64735</v>
      </c>
      <c r="P68" s="63">
        <f t="shared" si="54"/>
        <v>100045</v>
      </c>
      <c r="Q68" s="63">
        <f t="shared" si="54"/>
        <v>117700</v>
      </c>
      <c r="R68" s="63">
        <f t="shared" si="54"/>
        <v>117700</v>
      </c>
      <c r="S68" s="63">
        <f t="shared" si="54"/>
        <v>129470</v>
      </c>
      <c r="T68" s="63">
        <f t="shared" si="54"/>
        <v>141240</v>
      </c>
      <c r="U68" s="63">
        <f t="shared" si="54"/>
        <v>117700</v>
      </c>
      <c r="V68" s="63">
        <f t="shared" si="54"/>
        <v>129470</v>
      </c>
      <c r="W68" s="63">
        <f t="shared" si="54"/>
        <v>100045</v>
      </c>
      <c r="X68" s="63">
        <f t="shared" si="54"/>
        <v>100045</v>
      </c>
      <c r="Y68" s="63">
        <f t="shared" si="54"/>
        <v>100045</v>
      </c>
      <c r="Z68" s="63">
        <f t="shared" si="54"/>
        <v>64735</v>
      </c>
      <c r="AA68" s="63">
        <f t="shared" si="54"/>
        <v>88157.299999999988</v>
      </c>
      <c r="AB68" s="63">
        <f t="shared" si="54"/>
        <v>144829.85000000003</v>
      </c>
      <c r="AC68" s="63">
        <f t="shared" si="54"/>
        <v>163720.70000000001</v>
      </c>
      <c r="AD68" s="63">
        <f t="shared" si="54"/>
        <v>163720.70000000001</v>
      </c>
      <c r="AE68" s="63">
        <f t="shared" si="54"/>
        <v>182611.55000000005</v>
      </c>
      <c r="AF68" s="63">
        <f t="shared" si="54"/>
        <v>201502.39999999997</v>
      </c>
      <c r="AG68" s="63">
        <f t="shared" si="54"/>
        <v>163720.70000000001</v>
      </c>
      <c r="AH68" s="63">
        <f t="shared" si="54"/>
        <v>182611.55000000005</v>
      </c>
      <c r="AI68" s="63">
        <f t="shared" ref="AI68:BJ68" si="55">AI56-AI65</f>
        <v>144829.85000000003</v>
      </c>
      <c r="AJ68" s="63">
        <f t="shared" si="55"/>
        <v>144829.85000000003</v>
      </c>
      <c r="AK68" s="63">
        <f t="shared" si="55"/>
        <v>144829.85000000003</v>
      </c>
      <c r="AL68" s="63">
        <f t="shared" si="55"/>
        <v>88157.299999999988</v>
      </c>
      <c r="AM68" s="63">
        <f t="shared" si="55"/>
        <v>101066.04750000002</v>
      </c>
      <c r="AN68" s="63">
        <f t="shared" si="55"/>
        <v>168443.41249999998</v>
      </c>
      <c r="AO68" s="63">
        <f t="shared" si="55"/>
        <v>188656.62199999997</v>
      </c>
      <c r="AP68" s="63">
        <f t="shared" si="55"/>
        <v>188656.62199999997</v>
      </c>
      <c r="AQ68" s="63">
        <f t="shared" si="55"/>
        <v>208869.83150000003</v>
      </c>
      <c r="AR68" s="63">
        <f t="shared" si="55"/>
        <v>229083.04099999991</v>
      </c>
      <c r="AS68" s="63">
        <f t="shared" si="55"/>
        <v>188656.62199999997</v>
      </c>
      <c r="AT68" s="63">
        <f t="shared" si="55"/>
        <v>208869.83150000003</v>
      </c>
      <c r="AU68" s="63">
        <f t="shared" si="55"/>
        <v>168443.41249999998</v>
      </c>
      <c r="AV68" s="63">
        <f t="shared" si="55"/>
        <v>168443.41249999998</v>
      </c>
      <c r="AW68" s="63">
        <f t="shared" si="55"/>
        <v>168443.41249999998</v>
      </c>
      <c r="AX68" s="63">
        <f t="shared" si="55"/>
        <v>101066.04750000002</v>
      </c>
      <c r="AY68" s="63">
        <f t="shared" si="55"/>
        <v>115350.04888000002</v>
      </c>
      <c r="AZ68" s="63">
        <f t="shared" si="55"/>
        <v>187443.82942999998</v>
      </c>
      <c r="BA68" s="63">
        <f t="shared" si="55"/>
        <v>209071.9635950001</v>
      </c>
      <c r="BB68" s="63">
        <f t="shared" si="55"/>
        <v>209071.9635950001</v>
      </c>
      <c r="BC68" s="63">
        <f t="shared" si="55"/>
        <v>237909.47581500001</v>
      </c>
      <c r="BD68" s="63">
        <f t="shared" si="55"/>
        <v>259537.60998000018</v>
      </c>
      <c r="BE68" s="63">
        <f t="shared" si="55"/>
        <v>209071.9635950001</v>
      </c>
      <c r="BF68" s="63">
        <f t="shared" si="55"/>
        <v>237909.47581500001</v>
      </c>
      <c r="BG68" s="63">
        <f t="shared" si="55"/>
        <v>187443.82942999998</v>
      </c>
      <c r="BH68" s="63">
        <f t="shared" si="55"/>
        <v>187443.82942999998</v>
      </c>
      <c r="BI68" s="63">
        <f t="shared" si="55"/>
        <v>187443.82942999998</v>
      </c>
      <c r="BJ68" s="63">
        <f t="shared" si="55"/>
        <v>115350.04888000002</v>
      </c>
      <c r="BK68" s="118">
        <f>SUM(C68:BJ68)</f>
        <v>7695037.7828749986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0.30555555555555564</v>
      </c>
      <c r="AF69" s="46">
        <f t="shared" si="56"/>
        <v>0.30555555555555547</v>
      </c>
      <c r="AG69" s="46">
        <f t="shared" si="56"/>
        <v>0.30555555555555552</v>
      </c>
      <c r="AH69" s="46">
        <f t="shared" si="56"/>
        <v>0.30555555555555564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0.30555555555555552</v>
      </c>
      <c r="AM69" s="46">
        <f t="shared" si="56"/>
        <v>0.30555555555555558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0.30555555555555558</v>
      </c>
      <c r="AR69" s="46">
        <f t="shared" si="56"/>
        <v>0.30555555555555541</v>
      </c>
      <c r="AS69" s="46">
        <f t="shared" si="56"/>
        <v>0.30555555555555552</v>
      </c>
      <c r="AT69" s="46">
        <f t="shared" si="56"/>
        <v>0.30555555555555558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0.30555555555555558</v>
      </c>
      <c r="AY69" s="46">
        <f t="shared" si="56"/>
        <v>0.30555555555555552</v>
      </c>
      <c r="AZ69" s="46">
        <f t="shared" si="56"/>
        <v>0.30555555555555552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0.30555555555555552</v>
      </c>
      <c r="BD69" s="46">
        <f t="shared" si="56"/>
        <v>0.30555555555555569</v>
      </c>
      <c r="BE69" s="46">
        <f t="shared" si="56"/>
        <v>0.30555555555555564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4</v>
      </c>
      <c r="H74" s="169">
        <f t="shared" si="57"/>
        <v>5</v>
      </c>
      <c r="I74" s="169">
        <f t="shared" si="57"/>
        <v>3</v>
      </c>
      <c r="J74" s="169">
        <f t="shared" si="57"/>
        <v>4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8</v>
      </c>
      <c r="P74" s="169">
        <f t="shared" si="57"/>
        <v>12</v>
      </c>
      <c r="Q74" s="169">
        <f t="shared" si="57"/>
        <v>14</v>
      </c>
      <c r="R74" s="169">
        <f t="shared" si="57"/>
        <v>14</v>
      </c>
      <c r="S74" s="169">
        <f t="shared" si="57"/>
        <v>16</v>
      </c>
      <c r="T74" s="169">
        <f t="shared" si="57"/>
        <v>17</v>
      </c>
      <c r="U74" s="169">
        <f t="shared" si="57"/>
        <v>14</v>
      </c>
      <c r="V74" s="169">
        <f t="shared" si="57"/>
        <v>16</v>
      </c>
      <c r="W74" s="169">
        <f t="shared" si="57"/>
        <v>12</v>
      </c>
      <c r="X74" s="169">
        <f t="shared" si="57"/>
        <v>12</v>
      </c>
      <c r="Y74" s="169">
        <f t="shared" si="57"/>
        <v>12</v>
      </c>
      <c r="Z74" s="169">
        <f t="shared" si="57"/>
        <v>8</v>
      </c>
      <c r="AA74" s="169">
        <f t="shared" si="57"/>
        <v>9</v>
      </c>
      <c r="AB74" s="169">
        <f t="shared" si="57"/>
        <v>15</v>
      </c>
      <c r="AC74" s="169">
        <f t="shared" si="57"/>
        <v>17</v>
      </c>
      <c r="AD74" s="169">
        <f t="shared" si="57"/>
        <v>17</v>
      </c>
      <c r="AE74" s="169">
        <f t="shared" si="57"/>
        <v>20</v>
      </c>
      <c r="AF74" s="169">
        <f t="shared" si="57"/>
        <v>22</v>
      </c>
      <c r="AG74" s="169">
        <f t="shared" si="57"/>
        <v>17</v>
      </c>
      <c r="AH74" s="169">
        <f t="shared" si="57"/>
        <v>20</v>
      </c>
      <c r="AI74" s="169">
        <f t="shared" ref="AI74:BJ74" si="58">AI51-AI75</f>
        <v>15</v>
      </c>
      <c r="AJ74" s="169">
        <f t="shared" si="58"/>
        <v>15</v>
      </c>
      <c r="AK74" s="169">
        <f t="shared" si="58"/>
        <v>15</v>
      </c>
      <c r="AL74" s="169">
        <f t="shared" si="58"/>
        <v>9</v>
      </c>
      <c r="AM74" s="169">
        <f t="shared" si="58"/>
        <v>10</v>
      </c>
      <c r="AN74" s="169">
        <f t="shared" si="58"/>
        <v>17</v>
      </c>
      <c r="AO74" s="169">
        <f t="shared" si="58"/>
        <v>19</v>
      </c>
      <c r="AP74" s="169">
        <f t="shared" si="58"/>
        <v>19</v>
      </c>
      <c r="AQ74" s="169">
        <f t="shared" si="58"/>
        <v>21</v>
      </c>
      <c r="AR74" s="169">
        <f t="shared" si="58"/>
        <v>23</v>
      </c>
      <c r="AS74" s="33">
        <f t="shared" si="58"/>
        <v>19</v>
      </c>
      <c r="AT74" s="33">
        <f t="shared" si="58"/>
        <v>21</v>
      </c>
      <c r="AU74" s="33">
        <f t="shared" si="58"/>
        <v>17</v>
      </c>
      <c r="AV74" s="33">
        <f t="shared" si="58"/>
        <v>17</v>
      </c>
      <c r="AW74" s="33">
        <f t="shared" si="58"/>
        <v>17</v>
      </c>
      <c r="AX74" s="33">
        <f t="shared" si="58"/>
        <v>10</v>
      </c>
      <c r="AY74" s="33">
        <f t="shared" si="58"/>
        <v>11</v>
      </c>
      <c r="AZ74" s="33">
        <f t="shared" si="58"/>
        <v>18</v>
      </c>
      <c r="BA74" s="33">
        <f t="shared" si="58"/>
        <v>20</v>
      </c>
      <c r="BB74" s="33">
        <f t="shared" si="58"/>
        <v>20</v>
      </c>
      <c r="BC74" s="33">
        <f t="shared" si="58"/>
        <v>23</v>
      </c>
      <c r="BD74" s="33">
        <f t="shared" si="58"/>
        <v>25</v>
      </c>
      <c r="BE74" s="33">
        <f t="shared" si="58"/>
        <v>20</v>
      </c>
      <c r="BF74" s="33">
        <f t="shared" si="58"/>
        <v>23</v>
      </c>
      <c r="BG74" s="33">
        <f t="shared" si="58"/>
        <v>18</v>
      </c>
      <c r="BH74" s="33">
        <f t="shared" si="58"/>
        <v>18</v>
      </c>
      <c r="BI74" s="33">
        <f t="shared" si="58"/>
        <v>18</v>
      </c>
      <c r="BJ74" s="33">
        <f t="shared" si="58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</v>
      </c>
      <c r="G75" s="169">
        <f t="shared" si="59"/>
        <v>2</v>
      </c>
      <c r="H75" s="169">
        <f t="shared" si="59"/>
        <v>2</v>
      </c>
      <c r="I75" s="169">
        <f t="shared" si="59"/>
        <v>2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6</v>
      </c>
      <c r="R75" s="169">
        <f t="shared" si="59"/>
        <v>6</v>
      </c>
      <c r="S75" s="169">
        <f t="shared" si="59"/>
        <v>6</v>
      </c>
      <c r="T75" s="169">
        <f t="shared" si="59"/>
        <v>7</v>
      </c>
      <c r="U75" s="169">
        <f t="shared" si="59"/>
        <v>6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8</v>
      </c>
      <c r="AC75" s="169">
        <f t="shared" si="59"/>
        <v>9</v>
      </c>
      <c r="AD75" s="169">
        <f t="shared" si="59"/>
        <v>9</v>
      </c>
      <c r="AE75" s="169">
        <f t="shared" si="59"/>
        <v>9</v>
      </c>
      <c r="AF75" s="169">
        <f t="shared" si="59"/>
        <v>10</v>
      </c>
      <c r="AG75" s="169">
        <f t="shared" si="59"/>
        <v>9</v>
      </c>
      <c r="AH75" s="169">
        <f t="shared" si="59"/>
        <v>9</v>
      </c>
      <c r="AI75" s="169">
        <f t="shared" si="59"/>
        <v>8</v>
      </c>
      <c r="AJ75" s="169">
        <f t="shared" si="59"/>
        <v>8</v>
      </c>
      <c r="AK75" s="169">
        <f t="shared" si="59"/>
        <v>8</v>
      </c>
      <c r="AL75" s="169">
        <f t="shared" si="59"/>
        <v>5</v>
      </c>
      <c r="AM75" s="169">
        <f t="shared" si="59"/>
        <v>5</v>
      </c>
      <c r="AN75" s="169">
        <f t="shared" si="59"/>
        <v>8</v>
      </c>
      <c r="AO75" s="169">
        <f t="shared" si="59"/>
        <v>9</v>
      </c>
      <c r="AP75" s="169">
        <f t="shared" si="59"/>
        <v>9</v>
      </c>
      <c r="AQ75" s="169">
        <f t="shared" si="59"/>
        <v>10</v>
      </c>
      <c r="AR75" s="169">
        <f t="shared" si="59"/>
        <v>11</v>
      </c>
      <c r="AS75" s="33">
        <f t="shared" si="59"/>
        <v>9</v>
      </c>
      <c r="AT75" s="33">
        <f t="shared" si="59"/>
        <v>10</v>
      </c>
      <c r="AU75" s="33">
        <f t="shared" si="59"/>
        <v>8</v>
      </c>
      <c r="AV75" s="33">
        <f t="shared" si="59"/>
        <v>8</v>
      </c>
      <c r="AW75" s="33">
        <f t="shared" si="59"/>
        <v>8</v>
      </c>
      <c r="AX75" s="33">
        <f t="shared" si="59"/>
        <v>5</v>
      </c>
      <c r="AY75" s="33">
        <f t="shared" si="59"/>
        <v>5</v>
      </c>
      <c r="AZ75" s="33">
        <f t="shared" si="59"/>
        <v>8</v>
      </c>
      <c r="BA75" s="33">
        <f t="shared" si="59"/>
        <v>9</v>
      </c>
      <c r="BB75" s="33">
        <f t="shared" si="59"/>
        <v>9</v>
      </c>
      <c r="BC75" s="33">
        <f t="shared" si="59"/>
        <v>10</v>
      </c>
      <c r="BD75" s="33">
        <f t="shared" si="59"/>
        <v>11</v>
      </c>
      <c r="BE75" s="33">
        <f t="shared" si="59"/>
        <v>9</v>
      </c>
      <c r="BF75" s="33">
        <f t="shared" si="59"/>
        <v>10</v>
      </c>
      <c r="BG75" s="33">
        <f t="shared" si="59"/>
        <v>8</v>
      </c>
      <c r="BH75" s="33">
        <f t="shared" si="59"/>
        <v>8</v>
      </c>
      <c r="BI75" s="33">
        <f t="shared" si="59"/>
        <v>8</v>
      </c>
      <c r="BJ75" s="33">
        <f t="shared" si="59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5000</v>
      </c>
      <c r="G88" s="63">
        <f t="shared" si="65"/>
        <v>5000</v>
      </c>
      <c r="H88" s="63">
        <f t="shared" si="65"/>
        <v>5000</v>
      </c>
      <c r="I88" s="63">
        <f t="shared" si="65"/>
        <v>5000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16050</v>
      </c>
      <c r="R88" s="63">
        <f t="shared" si="65"/>
        <v>16050</v>
      </c>
      <c r="S88" s="63">
        <f t="shared" si="65"/>
        <v>16050</v>
      </c>
      <c r="T88" s="63">
        <f t="shared" si="65"/>
        <v>18725</v>
      </c>
      <c r="U88" s="63">
        <f t="shared" si="65"/>
        <v>16050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22898</v>
      </c>
      <c r="AC88" s="63">
        <f t="shared" si="65"/>
        <v>25760.25</v>
      </c>
      <c r="AD88" s="63">
        <f t="shared" si="65"/>
        <v>25760.25</v>
      </c>
      <c r="AE88" s="63">
        <f t="shared" si="65"/>
        <v>25760.25</v>
      </c>
      <c r="AF88" s="63">
        <f t="shared" si="65"/>
        <v>28622.5</v>
      </c>
      <c r="AG88" s="63">
        <f t="shared" si="65"/>
        <v>25760.25</v>
      </c>
      <c r="AH88" s="63">
        <f t="shared" si="65"/>
        <v>25760.25</v>
      </c>
      <c r="AI88" s="63">
        <f t="shared" si="65"/>
        <v>22898</v>
      </c>
      <c r="AJ88" s="63">
        <f t="shared" si="65"/>
        <v>22898</v>
      </c>
      <c r="AK88" s="63">
        <f t="shared" si="65"/>
        <v>22898</v>
      </c>
      <c r="AL88" s="63">
        <f t="shared" si="65"/>
        <v>14311.25</v>
      </c>
      <c r="AM88" s="63">
        <f t="shared" si="65"/>
        <v>15313.0375</v>
      </c>
      <c r="AN88" s="63">
        <f t="shared" si="65"/>
        <v>24500.86</v>
      </c>
      <c r="AO88" s="63">
        <f t="shared" si="65"/>
        <v>27563.467499999999</v>
      </c>
      <c r="AP88" s="63">
        <f t="shared" si="65"/>
        <v>27563.467499999999</v>
      </c>
      <c r="AQ88" s="63">
        <f t="shared" si="65"/>
        <v>30626.075000000001</v>
      </c>
      <c r="AR88" s="63">
        <f t="shared" si="65"/>
        <v>33688.682500000003</v>
      </c>
      <c r="AS88" s="63">
        <f t="shared" si="65"/>
        <v>27563.467499999999</v>
      </c>
      <c r="AT88" s="63">
        <f t="shared" si="65"/>
        <v>30626.075000000001</v>
      </c>
      <c r="AU88" s="63">
        <f t="shared" si="65"/>
        <v>24500.86</v>
      </c>
      <c r="AV88" s="63">
        <f t="shared" si="65"/>
        <v>24500.86</v>
      </c>
      <c r="AW88" s="63">
        <f t="shared" si="65"/>
        <v>24500.86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26215.9202</v>
      </c>
      <c r="BA88" s="63">
        <f t="shared" si="65"/>
        <v>29492.910225</v>
      </c>
      <c r="BB88" s="63">
        <f t="shared" si="65"/>
        <v>29492.910225</v>
      </c>
      <c r="BC88" s="63">
        <f t="shared" si="65"/>
        <v>32769.900249999999</v>
      </c>
      <c r="BD88" s="63">
        <f t="shared" si="65"/>
        <v>36046.890274999998</v>
      </c>
      <c r="BE88" s="63">
        <f t="shared" si="65"/>
        <v>29492.910225</v>
      </c>
      <c r="BF88" s="63">
        <f t="shared" si="65"/>
        <v>32769.900249999999</v>
      </c>
      <c r="BG88" s="63">
        <f t="shared" si="65"/>
        <v>26215.9202</v>
      </c>
      <c r="BH88" s="63">
        <f t="shared" si="65"/>
        <v>26215.9202</v>
      </c>
      <c r="BI88" s="63">
        <f t="shared" si="65"/>
        <v>26215.9202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3</v>
      </c>
      <c r="L92" s="169">
        <f t="shared" si="66"/>
        <v>3</v>
      </c>
      <c r="M92" s="169">
        <f t="shared" si="66"/>
        <v>3</v>
      </c>
      <c r="N92" s="169">
        <f t="shared" si="66"/>
        <v>2</v>
      </c>
      <c r="O92" s="169">
        <f t="shared" si="66"/>
        <v>5</v>
      </c>
      <c r="P92" s="169">
        <f t="shared" si="66"/>
        <v>9</v>
      </c>
      <c r="Q92" s="169">
        <f t="shared" si="66"/>
        <v>9</v>
      </c>
      <c r="R92" s="169">
        <f t="shared" si="66"/>
        <v>9</v>
      </c>
      <c r="S92" s="169">
        <f t="shared" si="66"/>
        <v>10</v>
      </c>
      <c r="T92" s="169">
        <f t="shared" si="66"/>
        <v>11</v>
      </c>
      <c r="U92" s="169">
        <f t="shared" si="66"/>
        <v>9</v>
      </c>
      <c r="V92" s="169">
        <f t="shared" si="66"/>
        <v>10</v>
      </c>
      <c r="W92" s="169">
        <f t="shared" si="66"/>
        <v>9</v>
      </c>
      <c r="X92" s="169">
        <f t="shared" si="66"/>
        <v>9</v>
      </c>
      <c r="Y92" s="169">
        <f t="shared" si="66"/>
        <v>9</v>
      </c>
      <c r="Z92" s="169">
        <f t="shared" si="66"/>
        <v>5</v>
      </c>
      <c r="AA92" s="169">
        <f t="shared" si="66"/>
        <v>15</v>
      </c>
      <c r="AB92" s="169">
        <f t="shared" si="66"/>
        <v>24</v>
      </c>
      <c r="AC92" s="169">
        <f t="shared" si="66"/>
        <v>27</v>
      </c>
      <c r="AD92" s="169">
        <f t="shared" si="66"/>
        <v>27</v>
      </c>
      <c r="AE92" s="169">
        <f t="shared" si="66"/>
        <v>29</v>
      </c>
      <c r="AF92" s="169">
        <f t="shared" si="66"/>
        <v>32</v>
      </c>
      <c r="AG92" s="169">
        <f t="shared" si="66"/>
        <v>27</v>
      </c>
      <c r="AH92" s="169">
        <f t="shared" si="66"/>
        <v>29</v>
      </c>
      <c r="AI92" s="169">
        <f t="shared" si="66"/>
        <v>24</v>
      </c>
      <c r="AJ92" s="169">
        <f t="shared" si="66"/>
        <v>24</v>
      </c>
      <c r="AK92" s="169">
        <f t="shared" si="66"/>
        <v>24</v>
      </c>
      <c r="AL92" s="169">
        <f t="shared" si="66"/>
        <v>15</v>
      </c>
      <c r="AM92" s="169">
        <f t="shared" si="66"/>
        <v>16</v>
      </c>
      <c r="AN92" s="169">
        <f t="shared" si="66"/>
        <v>25</v>
      </c>
      <c r="AO92" s="169">
        <f t="shared" si="66"/>
        <v>28</v>
      </c>
      <c r="AP92" s="169">
        <f t="shared" si="66"/>
        <v>28</v>
      </c>
      <c r="AQ92" s="169">
        <f t="shared" si="66"/>
        <v>31</v>
      </c>
      <c r="AR92" s="169">
        <f t="shared" si="66"/>
        <v>34</v>
      </c>
      <c r="AS92" s="169">
        <f t="shared" si="66"/>
        <v>28</v>
      </c>
      <c r="AT92" s="169">
        <f t="shared" si="66"/>
        <v>31</v>
      </c>
      <c r="AU92" s="169">
        <f t="shared" si="66"/>
        <v>25</v>
      </c>
      <c r="AV92" s="169">
        <f t="shared" si="66"/>
        <v>25</v>
      </c>
      <c r="AW92" s="169">
        <f t="shared" si="66"/>
        <v>25</v>
      </c>
      <c r="AX92" s="169">
        <f t="shared" si="66"/>
        <v>16</v>
      </c>
      <c r="AY92" s="169">
        <f t="shared" si="66"/>
        <v>17</v>
      </c>
      <c r="AZ92" s="169">
        <f t="shared" si="66"/>
        <v>27</v>
      </c>
      <c r="BA92" s="169">
        <f t="shared" si="66"/>
        <v>30</v>
      </c>
      <c r="BB92" s="169">
        <f t="shared" si="66"/>
        <v>30</v>
      </c>
      <c r="BC92" s="169">
        <f t="shared" si="66"/>
        <v>33</v>
      </c>
      <c r="BD92" s="169">
        <f t="shared" si="66"/>
        <v>36</v>
      </c>
      <c r="BE92" s="169">
        <f t="shared" si="66"/>
        <v>30</v>
      </c>
      <c r="BF92" s="169">
        <f t="shared" si="66"/>
        <v>33</v>
      </c>
      <c r="BG92" s="169">
        <f t="shared" si="66"/>
        <v>27</v>
      </c>
      <c r="BH92" s="169">
        <f t="shared" si="66"/>
        <v>27</v>
      </c>
      <c r="BI92" s="169">
        <f t="shared" si="66"/>
        <v>27</v>
      </c>
      <c r="BJ92" s="169">
        <f t="shared" si="66"/>
        <v>17</v>
      </c>
      <c r="BK92" s="316">
        <f>SUM(C92:BJ92)</f>
        <v>1073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28175.988999999998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28175.988999999998</v>
      </c>
      <c r="AU96" s="70">
        <f t="shared" si="67"/>
        <v>28175.989000000005</v>
      </c>
      <c r="AV96" s="70">
        <f t="shared" si="67"/>
        <v>28175.989000000005</v>
      </c>
      <c r="AW96" s="70">
        <f t="shared" si="67"/>
        <v>28175.989000000005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30148.308230000006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30148.308229999999</v>
      </c>
      <c r="BH96" s="70">
        <f t="shared" si="67"/>
        <v>30148.308229999999</v>
      </c>
      <c r="BI96" s="70">
        <f t="shared" si="67"/>
        <v>30148.308229999999</v>
      </c>
      <c r="BJ96" s="70">
        <f t="shared" si="67"/>
        <v>30148.308230000002</v>
      </c>
    </row>
    <row r="97" spans="1:63" outlineLevel="1" x14ac:dyDescent="0.15">
      <c r="A97" s="44" t="s">
        <v>344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62790</v>
      </c>
      <c r="L97" s="178">
        <f t="shared" si="68"/>
        <v>62790</v>
      </c>
      <c r="M97" s="178">
        <f t="shared" si="68"/>
        <v>62790</v>
      </c>
      <c r="N97" s="178">
        <f t="shared" si="68"/>
        <v>41860</v>
      </c>
      <c r="O97" s="178">
        <f t="shared" si="68"/>
        <v>123050</v>
      </c>
      <c r="P97" s="178">
        <f t="shared" si="68"/>
        <v>221490</v>
      </c>
      <c r="Q97" s="178">
        <f t="shared" si="68"/>
        <v>221490</v>
      </c>
      <c r="R97" s="178">
        <f t="shared" si="68"/>
        <v>221490</v>
      </c>
      <c r="S97" s="178">
        <f t="shared" si="68"/>
        <v>246100</v>
      </c>
      <c r="T97" s="178">
        <f t="shared" si="68"/>
        <v>270710</v>
      </c>
      <c r="U97" s="178">
        <f t="shared" si="68"/>
        <v>221490</v>
      </c>
      <c r="V97" s="178">
        <f t="shared" si="68"/>
        <v>246100</v>
      </c>
      <c r="W97" s="178">
        <f t="shared" si="68"/>
        <v>221490</v>
      </c>
      <c r="X97" s="178">
        <f t="shared" si="68"/>
        <v>221490</v>
      </c>
      <c r="Y97" s="178">
        <f t="shared" si="68"/>
        <v>221490</v>
      </c>
      <c r="Z97" s="178">
        <f t="shared" si="68"/>
        <v>123050</v>
      </c>
      <c r="AA97" s="178">
        <f t="shared" si="68"/>
        <v>394990.5</v>
      </c>
      <c r="AB97" s="178">
        <f t="shared" si="68"/>
        <v>631984.80000000005</v>
      </c>
      <c r="AC97" s="178">
        <f t="shared" si="68"/>
        <v>710982.9</v>
      </c>
      <c r="AD97" s="178">
        <f t="shared" si="68"/>
        <v>710982.9</v>
      </c>
      <c r="AE97" s="178">
        <f t="shared" si="68"/>
        <v>763648.3</v>
      </c>
      <c r="AF97" s="178">
        <f t="shared" si="68"/>
        <v>842646.4</v>
      </c>
      <c r="AG97" s="178">
        <f t="shared" si="68"/>
        <v>710982.9</v>
      </c>
      <c r="AH97" s="178">
        <f t="shared" si="68"/>
        <v>763648.3</v>
      </c>
      <c r="AI97" s="178">
        <f t="shared" si="68"/>
        <v>631984.80000000005</v>
      </c>
      <c r="AJ97" s="178">
        <f t="shared" si="68"/>
        <v>631984.80000000005</v>
      </c>
      <c r="AK97" s="178">
        <f t="shared" si="68"/>
        <v>631984.80000000005</v>
      </c>
      <c r="AL97" s="178">
        <f t="shared" si="68"/>
        <v>394990.5</v>
      </c>
      <c r="AM97" s="178">
        <f t="shared" si="68"/>
        <v>450815.82400000002</v>
      </c>
      <c r="AN97" s="178">
        <f t="shared" si="68"/>
        <v>704399.72500000009</v>
      </c>
      <c r="AO97" s="178">
        <f t="shared" si="68"/>
        <v>788927.69200000004</v>
      </c>
      <c r="AP97" s="178">
        <f t="shared" si="68"/>
        <v>788927.69200000004</v>
      </c>
      <c r="AQ97" s="178">
        <f t="shared" si="68"/>
        <v>873455.65899999999</v>
      </c>
      <c r="AR97" s="178">
        <f t="shared" si="68"/>
        <v>957983.62600000005</v>
      </c>
      <c r="AS97" s="178">
        <f t="shared" si="68"/>
        <v>788927.69200000004</v>
      </c>
      <c r="AT97" s="178">
        <f t="shared" si="68"/>
        <v>873455.65899999999</v>
      </c>
      <c r="AU97" s="178">
        <f t="shared" si="68"/>
        <v>704399.72500000009</v>
      </c>
      <c r="AV97" s="178">
        <f t="shared" si="68"/>
        <v>704399.72500000009</v>
      </c>
      <c r="AW97" s="178">
        <f t="shared" si="68"/>
        <v>704399.72500000009</v>
      </c>
      <c r="AX97" s="178">
        <f t="shared" si="68"/>
        <v>450815.82400000002</v>
      </c>
      <c r="AY97" s="178">
        <f t="shared" si="68"/>
        <v>512521.23991000006</v>
      </c>
      <c r="AZ97" s="178">
        <f t="shared" si="68"/>
        <v>814004.32221000001</v>
      </c>
      <c r="BA97" s="178">
        <f t="shared" si="68"/>
        <v>904449.24690000003</v>
      </c>
      <c r="BB97" s="178">
        <f t="shared" si="68"/>
        <v>904449.24690000003</v>
      </c>
      <c r="BC97" s="178">
        <f t="shared" si="68"/>
        <v>994894.17159000004</v>
      </c>
      <c r="BD97" s="178">
        <f t="shared" si="68"/>
        <v>1085339.0962800002</v>
      </c>
      <c r="BE97" s="178">
        <f t="shared" si="68"/>
        <v>904449.24690000003</v>
      </c>
      <c r="BF97" s="178">
        <f t="shared" si="68"/>
        <v>994894.17159000004</v>
      </c>
      <c r="BG97" s="178">
        <f t="shared" si="68"/>
        <v>814004.32221000001</v>
      </c>
      <c r="BH97" s="178">
        <f t="shared" si="68"/>
        <v>814004.32221000001</v>
      </c>
      <c r="BI97" s="178">
        <f t="shared" si="68"/>
        <v>814004.32221000001</v>
      </c>
      <c r="BJ97" s="178">
        <f t="shared" si="68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40500</v>
      </c>
      <c r="L106" s="63">
        <f t="shared" si="69"/>
        <v>40500</v>
      </c>
      <c r="M106" s="63">
        <f t="shared" si="69"/>
        <v>40500</v>
      </c>
      <c r="N106" s="63">
        <f t="shared" si="69"/>
        <v>27000</v>
      </c>
      <c r="O106" s="63">
        <f t="shared" si="69"/>
        <v>72225</v>
      </c>
      <c r="P106" s="63">
        <f t="shared" si="69"/>
        <v>130005</v>
      </c>
      <c r="Q106" s="63">
        <f t="shared" si="69"/>
        <v>130005</v>
      </c>
      <c r="R106" s="63">
        <f t="shared" si="69"/>
        <v>130005</v>
      </c>
      <c r="S106" s="63">
        <f t="shared" si="69"/>
        <v>144450</v>
      </c>
      <c r="T106" s="63">
        <f t="shared" si="69"/>
        <v>158895</v>
      </c>
      <c r="U106" s="63">
        <f t="shared" si="69"/>
        <v>130005</v>
      </c>
      <c r="V106" s="63">
        <f t="shared" si="69"/>
        <v>144450</v>
      </c>
      <c r="W106" s="63">
        <f t="shared" si="69"/>
        <v>130005</v>
      </c>
      <c r="X106" s="63">
        <f t="shared" si="69"/>
        <v>130005</v>
      </c>
      <c r="Y106" s="63">
        <f t="shared" si="69"/>
        <v>130005</v>
      </c>
      <c r="Z106" s="63">
        <f t="shared" si="69"/>
        <v>72225</v>
      </c>
      <c r="AA106" s="63">
        <f t="shared" si="69"/>
        <v>230755.5</v>
      </c>
      <c r="AB106" s="63">
        <f t="shared" si="69"/>
        <v>369208.80000000005</v>
      </c>
      <c r="AC106" s="63">
        <f t="shared" si="69"/>
        <v>415359.9</v>
      </c>
      <c r="AD106" s="63">
        <f t="shared" si="69"/>
        <v>415359.9</v>
      </c>
      <c r="AE106" s="63">
        <f t="shared" si="69"/>
        <v>446127.30000000005</v>
      </c>
      <c r="AF106" s="63">
        <f t="shared" si="69"/>
        <v>492278.4</v>
      </c>
      <c r="AG106" s="63">
        <f t="shared" si="69"/>
        <v>415359.9</v>
      </c>
      <c r="AH106" s="63">
        <f t="shared" si="69"/>
        <v>446127.30000000005</v>
      </c>
      <c r="AI106" s="63">
        <f t="shared" si="69"/>
        <v>369208.80000000005</v>
      </c>
      <c r="AJ106" s="63">
        <f t="shared" si="69"/>
        <v>369208.80000000005</v>
      </c>
      <c r="AK106" s="63">
        <f t="shared" si="69"/>
        <v>369208.80000000005</v>
      </c>
      <c r="AL106" s="63">
        <f t="shared" si="69"/>
        <v>230755.5</v>
      </c>
      <c r="AM106" s="63">
        <f t="shared" si="69"/>
        <v>264609.288</v>
      </c>
      <c r="AN106" s="63">
        <f t="shared" si="69"/>
        <v>413452.01250000001</v>
      </c>
      <c r="AO106" s="63">
        <f t="shared" si="69"/>
        <v>463066.25400000002</v>
      </c>
      <c r="AP106" s="63">
        <f t="shared" si="69"/>
        <v>463066.25400000002</v>
      </c>
      <c r="AQ106" s="63">
        <f t="shared" si="69"/>
        <v>512680.49550000002</v>
      </c>
      <c r="AR106" s="63">
        <f t="shared" si="69"/>
        <v>562294.73700000008</v>
      </c>
      <c r="AS106" s="63">
        <f t="shared" si="69"/>
        <v>463066.25400000002</v>
      </c>
      <c r="AT106" s="63">
        <f t="shared" si="69"/>
        <v>512680.49550000002</v>
      </c>
      <c r="AU106" s="63">
        <f t="shared" si="69"/>
        <v>413452.01250000001</v>
      </c>
      <c r="AV106" s="63">
        <f t="shared" si="69"/>
        <v>413452.01250000001</v>
      </c>
      <c r="AW106" s="63">
        <f t="shared" si="69"/>
        <v>413452.01250000001</v>
      </c>
      <c r="AX106" s="63">
        <f t="shared" si="69"/>
        <v>264609.288</v>
      </c>
      <c r="AY106" s="63">
        <f t="shared" si="69"/>
        <v>300827.68429500004</v>
      </c>
      <c r="AZ106" s="63">
        <f t="shared" si="69"/>
        <v>477785.1456450001</v>
      </c>
      <c r="BA106" s="63">
        <f t="shared" si="69"/>
        <v>530872.38405000011</v>
      </c>
      <c r="BB106" s="63">
        <f t="shared" si="69"/>
        <v>530872.38405000011</v>
      </c>
      <c r="BC106" s="63">
        <f t="shared" si="69"/>
        <v>583959.62245500018</v>
      </c>
      <c r="BD106" s="63">
        <f t="shared" si="69"/>
        <v>637046.86086000002</v>
      </c>
      <c r="BE106" s="63">
        <f t="shared" si="69"/>
        <v>530872.38405000011</v>
      </c>
      <c r="BF106" s="63">
        <f t="shared" si="69"/>
        <v>583959.62245500018</v>
      </c>
      <c r="BG106" s="63">
        <f t="shared" si="69"/>
        <v>477785.1456450001</v>
      </c>
      <c r="BH106" s="63">
        <f t="shared" si="69"/>
        <v>477785.1456450001</v>
      </c>
      <c r="BI106" s="63">
        <f t="shared" si="69"/>
        <v>477785.1456450001</v>
      </c>
      <c r="BJ106" s="63">
        <f t="shared" si="69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10949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11637.908500000003</v>
      </c>
      <c r="AO108" s="63">
        <f t="shared" si="70"/>
        <v>11637.908500000001</v>
      </c>
      <c r="AP108" s="63">
        <f t="shared" si="70"/>
        <v>11637.908500000001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11637.908500000001</v>
      </c>
      <c r="AT108" s="63">
        <f t="shared" si="70"/>
        <v>11637.9085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11637.908500000001</v>
      </c>
      <c r="AY108" s="63">
        <f t="shared" si="70"/>
        <v>12452.562095000001</v>
      </c>
      <c r="AZ108" s="63">
        <f t="shared" si="70"/>
        <v>12452.562094999997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12452.562094999996</v>
      </c>
      <c r="BD108" s="63">
        <f t="shared" si="70"/>
        <v>12452.562095000005</v>
      </c>
      <c r="BE108" s="63">
        <f t="shared" si="70"/>
        <v>12452.562094999997</v>
      </c>
      <c r="BF108" s="63">
        <f t="shared" si="70"/>
        <v>12452.562094999996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12452.562095000001</v>
      </c>
    </row>
    <row r="109" spans="1:63" outlineLevel="1" x14ac:dyDescent="0.15">
      <c r="A109" s="47" t="s">
        <v>648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22290</v>
      </c>
      <c r="L109" s="63">
        <f t="shared" si="72"/>
        <v>22290</v>
      </c>
      <c r="M109" s="63">
        <f t="shared" si="72"/>
        <v>22290</v>
      </c>
      <c r="N109" s="63">
        <f t="shared" si="72"/>
        <v>14860</v>
      </c>
      <c r="O109" s="63">
        <f t="shared" si="72"/>
        <v>50825</v>
      </c>
      <c r="P109" s="63">
        <f t="shared" si="72"/>
        <v>91485</v>
      </c>
      <c r="Q109" s="63">
        <f t="shared" si="72"/>
        <v>91485</v>
      </c>
      <c r="R109" s="63">
        <f t="shared" si="72"/>
        <v>91485</v>
      </c>
      <c r="S109" s="63">
        <f t="shared" si="72"/>
        <v>101650</v>
      </c>
      <c r="T109" s="63">
        <f t="shared" si="72"/>
        <v>111815</v>
      </c>
      <c r="U109" s="63">
        <f t="shared" si="72"/>
        <v>91485</v>
      </c>
      <c r="V109" s="63">
        <f t="shared" si="72"/>
        <v>101650</v>
      </c>
      <c r="W109" s="63">
        <f t="shared" si="72"/>
        <v>91485</v>
      </c>
      <c r="X109" s="63">
        <f t="shared" si="72"/>
        <v>91485</v>
      </c>
      <c r="Y109" s="63">
        <f t="shared" si="72"/>
        <v>91485</v>
      </c>
      <c r="Z109" s="63">
        <f t="shared" si="72"/>
        <v>50825</v>
      </c>
      <c r="AA109" s="63">
        <f t="shared" si="72"/>
        <v>164235</v>
      </c>
      <c r="AB109" s="63">
        <f t="shared" si="72"/>
        <v>262776</v>
      </c>
      <c r="AC109" s="63">
        <f t="shared" si="72"/>
        <v>295623</v>
      </c>
      <c r="AD109" s="63">
        <f t="shared" si="72"/>
        <v>295623</v>
      </c>
      <c r="AE109" s="63">
        <f t="shared" si="72"/>
        <v>317521</v>
      </c>
      <c r="AF109" s="63">
        <f t="shared" si="72"/>
        <v>350368</v>
      </c>
      <c r="AG109" s="63">
        <f t="shared" si="72"/>
        <v>295623</v>
      </c>
      <c r="AH109" s="63">
        <f t="shared" si="72"/>
        <v>317521</v>
      </c>
      <c r="AI109" s="63">
        <f t="shared" si="72"/>
        <v>262776</v>
      </c>
      <c r="AJ109" s="63">
        <f t="shared" si="72"/>
        <v>262776</v>
      </c>
      <c r="AK109" s="63">
        <f t="shared" si="72"/>
        <v>262776</v>
      </c>
      <c r="AL109" s="63">
        <f t="shared" si="72"/>
        <v>164235</v>
      </c>
      <c r="AM109" s="63">
        <f t="shared" si="72"/>
        <v>186206.53600000002</v>
      </c>
      <c r="AN109" s="63">
        <f t="shared" si="72"/>
        <v>290947.71250000008</v>
      </c>
      <c r="AO109" s="63">
        <f t="shared" si="72"/>
        <v>325861.43800000002</v>
      </c>
      <c r="AP109" s="63">
        <f t="shared" si="72"/>
        <v>325861.43800000002</v>
      </c>
      <c r="AQ109" s="63">
        <f t="shared" si="72"/>
        <v>360775.16349999997</v>
      </c>
      <c r="AR109" s="63">
        <f t="shared" si="72"/>
        <v>395688.88899999997</v>
      </c>
      <c r="AS109" s="63">
        <f t="shared" si="72"/>
        <v>325861.43800000002</v>
      </c>
      <c r="AT109" s="63">
        <f t="shared" si="72"/>
        <v>360775.16349999997</v>
      </c>
      <c r="AU109" s="63">
        <f t="shared" si="72"/>
        <v>290947.71250000008</v>
      </c>
      <c r="AV109" s="63">
        <f t="shared" si="72"/>
        <v>290947.71250000008</v>
      </c>
      <c r="AW109" s="63">
        <f t="shared" si="72"/>
        <v>290947.71250000008</v>
      </c>
      <c r="AX109" s="63">
        <f t="shared" si="72"/>
        <v>186206.53600000002</v>
      </c>
      <c r="AY109" s="63">
        <f t="shared" si="72"/>
        <v>211693.55561500002</v>
      </c>
      <c r="AZ109" s="63">
        <f t="shared" si="72"/>
        <v>336219.17656499991</v>
      </c>
      <c r="BA109" s="63">
        <f t="shared" si="72"/>
        <v>373576.86284999992</v>
      </c>
      <c r="BB109" s="63">
        <f t="shared" si="72"/>
        <v>373576.86284999992</v>
      </c>
      <c r="BC109" s="63">
        <f t="shared" si="72"/>
        <v>410934.54913499986</v>
      </c>
      <c r="BD109" s="63">
        <f t="shared" si="72"/>
        <v>448292.23542000016</v>
      </c>
      <c r="BE109" s="63">
        <f t="shared" si="72"/>
        <v>373576.86284999992</v>
      </c>
      <c r="BF109" s="63">
        <f t="shared" si="72"/>
        <v>410934.54913499986</v>
      </c>
      <c r="BG109" s="63">
        <f t="shared" si="72"/>
        <v>336219.17656499991</v>
      </c>
      <c r="BH109" s="63">
        <f t="shared" si="72"/>
        <v>336219.17656499991</v>
      </c>
      <c r="BI109" s="63">
        <f t="shared" si="72"/>
        <v>336219.17656499991</v>
      </c>
      <c r="BJ109" s="63">
        <f t="shared" si="72"/>
        <v>211693.55561500002</v>
      </c>
      <c r="BK109" s="118">
        <f>SUM(C109:BJ109)</f>
        <v>12292376.191730002</v>
      </c>
    </row>
    <row r="110" spans="1:63" outlineLevel="1" x14ac:dyDescent="0.15">
      <c r="A110" s="47" t="s">
        <v>326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0.41579481025493015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0.41579481025493015</v>
      </c>
      <c r="AJ110" s="46">
        <f t="shared" si="74"/>
        <v>0.41579481025493015</v>
      </c>
      <c r="AK110" s="46">
        <f t="shared" si="74"/>
        <v>0.41579481025493015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0.41304347826086962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0.41304347826086951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0.41304347826086946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</v>
      </c>
      <c r="BD110" s="46">
        <f t="shared" si="74"/>
        <v>0.41304347826086962</v>
      </c>
      <c r="BE110" s="46">
        <f t="shared" si="74"/>
        <v>0.41304347826086946</v>
      </c>
      <c r="BF110" s="46">
        <f t="shared" si="74"/>
        <v>0.4130434782608694</v>
      </c>
      <c r="BG110" s="46">
        <f t="shared" si="74"/>
        <v>0.41304347826086946</v>
      </c>
      <c r="BH110" s="46">
        <f t="shared" si="74"/>
        <v>0.41304347826086946</v>
      </c>
      <c r="BI110" s="46">
        <f t="shared" si="74"/>
        <v>0.41304347826086946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2</v>
      </c>
      <c r="L115" s="169">
        <f t="shared" si="75"/>
        <v>2</v>
      </c>
      <c r="M115" s="169">
        <f t="shared" si="75"/>
        <v>2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7</v>
      </c>
      <c r="T115" s="102">
        <f t="shared" si="75"/>
        <v>8</v>
      </c>
      <c r="U115" s="102">
        <f t="shared" si="75"/>
        <v>6</v>
      </c>
      <c r="V115" s="102">
        <f t="shared" si="75"/>
        <v>7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10</v>
      </c>
      <c r="AB115" s="102">
        <f t="shared" si="75"/>
        <v>16</v>
      </c>
      <c r="AC115" s="102">
        <f t="shared" si="75"/>
        <v>18</v>
      </c>
      <c r="AD115" s="102">
        <f t="shared" si="75"/>
        <v>18</v>
      </c>
      <c r="AE115" s="102">
        <f t="shared" si="75"/>
        <v>20</v>
      </c>
      <c r="AF115" s="102">
        <f t="shared" si="75"/>
        <v>22</v>
      </c>
      <c r="AG115" s="102">
        <f t="shared" si="75"/>
        <v>18</v>
      </c>
      <c r="AH115" s="102">
        <f t="shared" si="75"/>
        <v>20</v>
      </c>
      <c r="AI115" s="102">
        <f t="shared" ref="AI115:BJ115" si="76">AI92-AI116</f>
        <v>16</v>
      </c>
      <c r="AJ115" s="102">
        <f t="shared" si="76"/>
        <v>16</v>
      </c>
      <c r="AK115" s="102">
        <f t="shared" si="76"/>
        <v>16</v>
      </c>
      <c r="AL115" s="102">
        <f t="shared" si="76"/>
        <v>10</v>
      </c>
      <c r="AM115" s="102">
        <f t="shared" si="76"/>
        <v>11</v>
      </c>
      <c r="AN115" s="102">
        <f t="shared" si="76"/>
        <v>17</v>
      </c>
      <c r="AO115" s="102">
        <f t="shared" si="76"/>
        <v>19</v>
      </c>
      <c r="AP115" s="102">
        <f t="shared" si="76"/>
        <v>19</v>
      </c>
      <c r="AQ115" s="102">
        <f t="shared" si="76"/>
        <v>21</v>
      </c>
      <c r="AR115" s="102">
        <f t="shared" si="76"/>
        <v>23</v>
      </c>
      <c r="AS115" s="102">
        <f t="shared" si="76"/>
        <v>19</v>
      </c>
      <c r="AT115" s="102">
        <f t="shared" si="76"/>
        <v>21</v>
      </c>
      <c r="AU115" s="102">
        <f t="shared" si="76"/>
        <v>17</v>
      </c>
      <c r="AV115" s="102">
        <f t="shared" si="76"/>
        <v>17</v>
      </c>
      <c r="AW115" s="102">
        <f t="shared" si="76"/>
        <v>17</v>
      </c>
      <c r="AX115" s="102">
        <f t="shared" si="76"/>
        <v>11</v>
      </c>
      <c r="AY115" s="102">
        <f t="shared" si="76"/>
        <v>11</v>
      </c>
      <c r="AZ115" s="102">
        <f t="shared" si="76"/>
        <v>18</v>
      </c>
      <c r="BA115" s="102">
        <f t="shared" si="76"/>
        <v>21</v>
      </c>
      <c r="BB115" s="102">
        <f t="shared" si="76"/>
        <v>21</v>
      </c>
      <c r="BC115" s="102">
        <f t="shared" si="76"/>
        <v>23</v>
      </c>
      <c r="BD115" s="102">
        <f t="shared" si="76"/>
        <v>25</v>
      </c>
      <c r="BE115" s="102">
        <f t="shared" si="76"/>
        <v>21</v>
      </c>
      <c r="BF115" s="102">
        <f t="shared" si="76"/>
        <v>23</v>
      </c>
      <c r="BG115" s="102">
        <f t="shared" si="76"/>
        <v>18</v>
      </c>
      <c r="BH115" s="102">
        <f t="shared" si="76"/>
        <v>18</v>
      </c>
      <c r="BI115" s="102">
        <f t="shared" si="76"/>
        <v>18</v>
      </c>
      <c r="BJ115" s="102">
        <f t="shared" si="76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3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3</v>
      </c>
      <c r="X116" s="102">
        <f t="shared" si="77"/>
        <v>3</v>
      </c>
      <c r="Y116" s="102">
        <f t="shared" si="77"/>
        <v>3</v>
      </c>
      <c r="Z116" s="102">
        <f t="shared" si="77"/>
        <v>2</v>
      </c>
      <c r="AA116" s="102">
        <f t="shared" si="77"/>
        <v>5</v>
      </c>
      <c r="AB116" s="102">
        <f t="shared" si="77"/>
        <v>8</v>
      </c>
      <c r="AC116" s="102">
        <f t="shared" si="77"/>
        <v>9</v>
      </c>
      <c r="AD116" s="102">
        <f t="shared" si="77"/>
        <v>9</v>
      </c>
      <c r="AE116" s="102">
        <f t="shared" si="77"/>
        <v>9</v>
      </c>
      <c r="AF116" s="102">
        <f t="shared" si="77"/>
        <v>10</v>
      </c>
      <c r="AG116" s="102">
        <f t="shared" si="77"/>
        <v>9</v>
      </c>
      <c r="AH116" s="102">
        <f t="shared" si="77"/>
        <v>9</v>
      </c>
      <c r="AI116" s="102">
        <f t="shared" ref="AI116:BJ116" si="78">ROUNDUP(+AI92*AI114,0)</f>
        <v>8</v>
      </c>
      <c r="AJ116" s="102">
        <f t="shared" si="78"/>
        <v>8</v>
      </c>
      <c r="AK116" s="102">
        <f t="shared" si="78"/>
        <v>8</v>
      </c>
      <c r="AL116" s="102">
        <f t="shared" si="78"/>
        <v>5</v>
      </c>
      <c r="AM116" s="102">
        <f t="shared" si="78"/>
        <v>5</v>
      </c>
      <c r="AN116" s="102">
        <f t="shared" si="78"/>
        <v>8</v>
      </c>
      <c r="AO116" s="102">
        <f t="shared" si="78"/>
        <v>9</v>
      </c>
      <c r="AP116" s="102">
        <f t="shared" si="78"/>
        <v>9</v>
      </c>
      <c r="AQ116" s="102">
        <f t="shared" si="78"/>
        <v>10</v>
      </c>
      <c r="AR116" s="102">
        <f t="shared" si="78"/>
        <v>11</v>
      </c>
      <c r="AS116" s="102">
        <f t="shared" si="78"/>
        <v>9</v>
      </c>
      <c r="AT116" s="102">
        <f t="shared" si="78"/>
        <v>10</v>
      </c>
      <c r="AU116" s="102">
        <f t="shared" si="78"/>
        <v>8</v>
      </c>
      <c r="AV116" s="102">
        <f t="shared" si="78"/>
        <v>8</v>
      </c>
      <c r="AW116" s="102">
        <f t="shared" si="78"/>
        <v>8</v>
      </c>
      <c r="AX116" s="102">
        <f t="shared" si="78"/>
        <v>5</v>
      </c>
      <c r="AY116" s="102">
        <f t="shared" si="78"/>
        <v>6</v>
      </c>
      <c r="AZ116" s="102">
        <f t="shared" si="78"/>
        <v>9</v>
      </c>
      <c r="BA116" s="102">
        <f t="shared" si="78"/>
        <v>9</v>
      </c>
      <c r="BB116" s="102">
        <f t="shared" si="78"/>
        <v>9</v>
      </c>
      <c r="BC116" s="102">
        <f t="shared" si="78"/>
        <v>10</v>
      </c>
      <c r="BD116" s="102">
        <f t="shared" si="78"/>
        <v>11</v>
      </c>
      <c r="BE116" s="102">
        <f t="shared" si="78"/>
        <v>9</v>
      </c>
      <c r="BF116" s="102">
        <f t="shared" si="78"/>
        <v>10</v>
      </c>
      <c r="BG116" s="102">
        <f t="shared" si="78"/>
        <v>9</v>
      </c>
      <c r="BH116" s="102">
        <f t="shared" si="78"/>
        <v>9</v>
      </c>
      <c r="BI116" s="102">
        <f t="shared" si="78"/>
        <v>9</v>
      </c>
      <c r="BJ116" s="102">
        <f t="shared" si="78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8025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8025</v>
      </c>
      <c r="X128" s="63">
        <f t="shared" si="81"/>
        <v>8025</v>
      </c>
      <c r="Y128" s="63">
        <f t="shared" si="81"/>
        <v>8025</v>
      </c>
      <c r="Z128" s="63">
        <f t="shared" si="81"/>
        <v>5350</v>
      </c>
      <c r="AA128" s="63">
        <f t="shared" si="81"/>
        <v>14311.25</v>
      </c>
      <c r="AB128" s="63">
        <f t="shared" si="81"/>
        <v>22898</v>
      </c>
      <c r="AC128" s="63">
        <f t="shared" si="81"/>
        <v>25760.25</v>
      </c>
      <c r="AD128" s="63">
        <f t="shared" si="81"/>
        <v>25760.25</v>
      </c>
      <c r="AE128" s="63">
        <f t="shared" si="81"/>
        <v>25760.25</v>
      </c>
      <c r="AF128" s="63">
        <f t="shared" si="81"/>
        <v>28622.5</v>
      </c>
      <c r="AG128" s="63">
        <f t="shared" si="81"/>
        <v>25760.25</v>
      </c>
      <c r="AH128" s="63">
        <f t="shared" si="81"/>
        <v>25760.25</v>
      </c>
      <c r="AI128" s="63">
        <f t="shared" si="81"/>
        <v>22898</v>
      </c>
      <c r="AJ128" s="63">
        <f t="shared" si="81"/>
        <v>22898</v>
      </c>
      <c r="AK128" s="63">
        <f t="shared" si="81"/>
        <v>22898</v>
      </c>
      <c r="AL128" s="63">
        <f t="shared" si="81"/>
        <v>14311.25</v>
      </c>
      <c r="AM128" s="63">
        <f t="shared" si="81"/>
        <v>15313.0375</v>
      </c>
      <c r="AN128" s="63">
        <f t="shared" si="81"/>
        <v>24500.86</v>
      </c>
      <c r="AO128" s="63">
        <f t="shared" si="81"/>
        <v>27563.467499999999</v>
      </c>
      <c r="AP128" s="63">
        <f t="shared" si="81"/>
        <v>27563.467499999999</v>
      </c>
      <c r="AQ128" s="63">
        <f t="shared" si="81"/>
        <v>30626.075000000001</v>
      </c>
      <c r="AR128" s="63">
        <f t="shared" si="81"/>
        <v>33688.682500000003</v>
      </c>
      <c r="AS128" s="63">
        <f t="shared" si="81"/>
        <v>27563.467499999999</v>
      </c>
      <c r="AT128" s="63">
        <f t="shared" si="81"/>
        <v>30626.075000000001</v>
      </c>
      <c r="AU128" s="63">
        <f t="shared" si="81"/>
        <v>24500.86</v>
      </c>
      <c r="AV128" s="63">
        <f t="shared" si="81"/>
        <v>24500.86</v>
      </c>
      <c r="AW128" s="63">
        <f t="shared" si="81"/>
        <v>24500.86</v>
      </c>
      <c r="AX128" s="63">
        <f t="shared" si="81"/>
        <v>15313.0375</v>
      </c>
      <c r="AY128" s="63">
        <f t="shared" si="81"/>
        <v>19661.940150000002</v>
      </c>
      <c r="AZ128" s="63">
        <f t="shared" si="81"/>
        <v>29492.910225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32769.900249999999</v>
      </c>
      <c r="BD128" s="63">
        <f t="shared" si="81"/>
        <v>36046.890274999998</v>
      </c>
      <c r="BE128" s="63">
        <f t="shared" si="81"/>
        <v>29492.910225</v>
      </c>
      <c r="BF128" s="63">
        <f t="shared" si="81"/>
        <v>32769.900249999999</v>
      </c>
      <c r="BG128" s="63">
        <f t="shared" si="81"/>
        <v>29492.910225</v>
      </c>
      <c r="BH128" s="63">
        <f t="shared" si="81"/>
        <v>29492.910225</v>
      </c>
      <c r="BI128" s="63">
        <f t="shared" si="81"/>
        <v>29492.910225</v>
      </c>
      <c r="BJ128" s="63">
        <f t="shared" si="81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152190</v>
      </c>
      <c r="G132" s="63">
        <f t="shared" si="82"/>
        <v>168570</v>
      </c>
      <c r="H132" s="63">
        <f t="shared" si="82"/>
        <v>184950</v>
      </c>
      <c r="I132" s="63">
        <f t="shared" si="82"/>
        <v>152190</v>
      </c>
      <c r="J132" s="63">
        <f t="shared" si="82"/>
        <v>168570</v>
      </c>
      <c r="K132" s="63">
        <f t="shared" si="82"/>
        <v>133310</v>
      </c>
      <c r="L132" s="63">
        <f t="shared" si="82"/>
        <v>133310</v>
      </c>
      <c r="M132" s="63">
        <f t="shared" si="82"/>
        <v>133310</v>
      </c>
      <c r="N132" s="63">
        <f t="shared" si="82"/>
        <v>79620</v>
      </c>
      <c r="O132" s="63">
        <f t="shared" si="82"/>
        <v>348285</v>
      </c>
      <c r="P132" s="63">
        <f t="shared" si="82"/>
        <v>570310</v>
      </c>
      <c r="Q132" s="63">
        <f t="shared" si="82"/>
        <v>630765</v>
      </c>
      <c r="R132" s="63">
        <f t="shared" si="82"/>
        <v>630765</v>
      </c>
      <c r="S132" s="63">
        <f t="shared" si="82"/>
        <v>693895</v>
      </c>
      <c r="T132" s="63">
        <f t="shared" si="82"/>
        <v>759700</v>
      </c>
      <c r="U132" s="63">
        <f t="shared" si="82"/>
        <v>630765</v>
      </c>
      <c r="V132" s="63">
        <f t="shared" si="82"/>
        <v>693895</v>
      </c>
      <c r="W132" s="63">
        <f t="shared" si="82"/>
        <v>570310</v>
      </c>
      <c r="X132" s="63">
        <f t="shared" si="82"/>
        <v>570310</v>
      </c>
      <c r="Y132" s="63">
        <f t="shared" si="82"/>
        <v>570310</v>
      </c>
      <c r="Z132" s="63">
        <f t="shared" si="82"/>
        <v>348285</v>
      </c>
      <c r="AA132" s="63">
        <f t="shared" si="82"/>
        <v>712127.8</v>
      </c>
      <c r="AB132" s="63">
        <f t="shared" si="82"/>
        <v>1151769.4000000001</v>
      </c>
      <c r="AC132" s="63">
        <f t="shared" si="82"/>
        <v>1298316.6000000001</v>
      </c>
      <c r="AD132" s="63">
        <f t="shared" si="82"/>
        <v>1298316.6000000001</v>
      </c>
      <c r="AE132" s="63">
        <f t="shared" si="82"/>
        <v>1412806.6</v>
      </c>
      <c r="AF132" s="63">
        <f t="shared" si="82"/>
        <v>1559353.8</v>
      </c>
      <c r="AG132" s="63">
        <f t="shared" si="82"/>
        <v>1298316.6000000001</v>
      </c>
      <c r="AH132" s="63">
        <f t="shared" si="82"/>
        <v>1412806.6</v>
      </c>
      <c r="AI132" s="63">
        <f t="shared" si="82"/>
        <v>1151769.4000000001</v>
      </c>
      <c r="AJ132" s="63">
        <f t="shared" si="82"/>
        <v>1151769.4000000001</v>
      </c>
      <c r="AK132" s="63">
        <f t="shared" si="82"/>
        <v>1151769.4000000001</v>
      </c>
      <c r="AL132" s="63">
        <f t="shared" si="82"/>
        <v>712127.8</v>
      </c>
      <c r="AM132" s="63">
        <f t="shared" si="82"/>
        <v>812203.50899999996</v>
      </c>
      <c r="AN132" s="63">
        <f t="shared" si="82"/>
        <v>1304670.7950000002</v>
      </c>
      <c r="AO132" s="63">
        <f t="shared" si="82"/>
        <v>1461476.2990000001</v>
      </c>
      <c r="AP132" s="63">
        <f t="shared" si="82"/>
        <v>1461476.2990000001</v>
      </c>
      <c r="AQ132" s="63">
        <f t="shared" si="82"/>
        <v>1618281.8030000001</v>
      </c>
      <c r="AR132" s="63">
        <f t="shared" si="82"/>
        <v>1775087.307</v>
      </c>
      <c r="AS132" s="63">
        <f t="shared" si="82"/>
        <v>1461476.2990000001</v>
      </c>
      <c r="AT132" s="63">
        <f t="shared" si="82"/>
        <v>1618281.8030000001</v>
      </c>
      <c r="AU132" s="63">
        <f t="shared" si="82"/>
        <v>1304670.7950000002</v>
      </c>
      <c r="AV132" s="63">
        <f t="shared" si="82"/>
        <v>1304670.7950000002</v>
      </c>
      <c r="AW132" s="63">
        <f t="shared" si="82"/>
        <v>1304670.7950000002</v>
      </c>
      <c r="AX132" s="63">
        <f t="shared" si="82"/>
        <v>812203.50899999996</v>
      </c>
      <c r="AY132" s="63">
        <f t="shared" si="82"/>
        <v>926077.3810650002</v>
      </c>
      <c r="AZ132" s="63">
        <f t="shared" si="82"/>
        <v>1483165.6853150001</v>
      </c>
      <c r="BA132" s="63">
        <f t="shared" si="82"/>
        <v>1647670.5845700002</v>
      </c>
      <c r="BB132" s="63">
        <f t="shared" si="82"/>
        <v>1647670.5845700002</v>
      </c>
      <c r="BC132" s="63">
        <f t="shared" si="82"/>
        <v>1839046.8020299999</v>
      </c>
      <c r="BD132" s="63">
        <f t="shared" si="82"/>
        <v>2006828.6913100004</v>
      </c>
      <c r="BE132" s="63">
        <f t="shared" si="82"/>
        <v>1647670.5845700002</v>
      </c>
      <c r="BF132" s="63">
        <f t="shared" si="82"/>
        <v>1839046.8020299999</v>
      </c>
      <c r="BG132" s="63">
        <f t="shared" si="82"/>
        <v>1483165.6853150001</v>
      </c>
      <c r="BH132" s="63">
        <f t="shared" si="82"/>
        <v>1483165.6853150001</v>
      </c>
      <c r="BI132" s="63">
        <f t="shared" si="82"/>
        <v>1483165.6853150001</v>
      </c>
      <c r="BJ132" s="63">
        <f t="shared" si="82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49190</v>
      </c>
      <c r="G133" s="63">
        <f t="shared" si="83"/>
        <v>53070</v>
      </c>
      <c r="H133" s="63">
        <f t="shared" si="83"/>
        <v>56950</v>
      </c>
      <c r="I133" s="63">
        <f t="shared" si="83"/>
        <v>49190</v>
      </c>
      <c r="J133" s="63">
        <f t="shared" si="83"/>
        <v>53070</v>
      </c>
      <c r="K133" s="63">
        <f t="shared" si="83"/>
        <v>42810</v>
      </c>
      <c r="L133" s="63">
        <f t="shared" si="83"/>
        <v>42810</v>
      </c>
      <c r="M133" s="63">
        <f t="shared" si="83"/>
        <v>42810</v>
      </c>
      <c r="N133" s="63">
        <f t="shared" si="83"/>
        <v>27620</v>
      </c>
      <c r="O133" s="63">
        <f t="shared" si="83"/>
        <v>128935</v>
      </c>
      <c r="P133" s="63">
        <f t="shared" si="83"/>
        <v>212930</v>
      </c>
      <c r="Q133" s="63">
        <f t="shared" si="83"/>
        <v>233260</v>
      </c>
      <c r="R133" s="63">
        <f t="shared" si="83"/>
        <v>233260</v>
      </c>
      <c r="S133" s="63">
        <f t="shared" si="83"/>
        <v>255195</v>
      </c>
      <c r="T133" s="63">
        <f t="shared" si="83"/>
        <v>279805</v>
      </c>
      <c r="U133" s="63">
        <f t="shared" si="83"/>
        <v>233260</v>
      </c>
      <c r="V133" s="63">
        <f t="shared" si="83"/>
        <v>255195</v>
      </c>
      <c r="W133" s="63">
        <f t="shared" si="83"/>
        <v>212930</v>
      </c>
      <c r="X133" s="63">
        <f t="shared" si="83"/>
        <v>212930</v>
      </c>
      <c r="Y133" s="63">
        <f t="shared" si="83"/>
        <v>212930</v>
      </c>
      <c r="Z133" s="63">
        <f t="shared" si="83"/>
        <v>128935</v>
      </c>
      <c r="AA133" s="63">
        <f t="shared" si="83"/>
        <v>281014.8</v>
      </c>
      <c r="AB133" s="63">
        <f t="shared" si="83"/>
        <v>453401.85000000003</v>
      </c>
      <c r="AC133" s="63">
        <f t="shared" si="83"/>
        <v>510864.2</v>
      </c>
      <c r="AD133" s="63">
        <f t="shared" si="83"/>
        <v>510864.2</v>
      </c>
      <c r="AE133" s="63">
        <f t="shared" si="83"/>
        <v>551653.05000000005</v>
      </c>
      <c r="AF133" s="63">
        <f t="shared" si="83"/>
        <v>609115.39999999991</v>
      </c>
      <c r="AG133" s="63">
        <f t="shared" si="83"/>
        <v>510864.2</v>
      </c>
      <c r="AH133" s="63">
        <f t="shared" si="83"/>
        <v>551653.05000000005</v>
      </c>
      <c r="AI133" s="63">
        <f t="shared" si="83"/>
        <v>453401.85000000003</v>
      </c>
      <c r="AJ133" s="63">
        <f t="shared" si="83"/>
        <v>453401.85000000003</v>
      </c>
      <c r="AK133" s="63">
        <f t="shared" si="83"/>
        <v>453401.85000000003</v>
      </c>
      <c r="AL133" s="63">
        <f t="shared" si="83"/>
        <v>281014.8</v>
      </c>
      <c r="AM133" s="63">
        <f t="shared" si="83"/>
        <v>317898.65850000002</v>
      </c>
      <c r="AN133" s="63">
        <f t="shared" si="83"/>
        <v>508392.84500000003</v>
      </c>
      <c r="AO133" s="63">
        <f t="shared" si="83"/>
        <v>569644.995</v>
      </c>
      <c r="AP133" s="63">
        <f t="shared" si="83"/>
        <v>569644.995</v>
      </c>
      <c r="AQ133" s="63">
        <f t="shared" si="83"/>
        <v>630897.14500000002</v>
      </c>
      <c r="AR133" s="63">
        <f t="shared" si="83"/>
        <v>692149.29499999981</v>
      </c>
      <c r="AS133" s="63">
        <f t="shared" si="83"/>
        <v>569644.995</v>
      </c>
      <c r="AT133" s="63">
        <f t="shared" si="83"/>
        <v>630897.14500000002</v>
      </c>
      <c r="AU133" s="63">
        <f t="shared" si="83"/>
        <v>508392.84500000003</v>
      </c>
      <c r="AV133" s="63">
        <f t="shared" si="83"/>
        <v>508392.84500000003</v>
      </c>
      <c r="AW133" s="63">
        <f t="shared" si="83"/>
        <v>508392.84500000003</v>
      </c>
      <c r="AX133" s="63">
        <f t="shared" si="83"/>
        <v>317898.65850000002</v>
      </c>
      <c r="AY133" s="63">
        <f t="shared" si="83"/>
        <v>363090.49477000005</v>
      </c>
      <c r="AZ133" s="63">
        <f t="shared" si="83"/>
        <v>579371.83641999983</v>
      </c>
      <c r="BA133" s="63">
        <f t="shared" si="83"/>
        <v>641634.64689500001</v>
      </c>
      <c r="BB133" s="63">
        <f t="shared" si="83"/>
        <v>641634.64689500001</v>
      </c>
      <c r="BC133" s="63">
        <f t="shared" si="83"/>
        <v>714383.82544999989</v>
      </c>
      <c r="BD133" s="63">
        <f t="shared" si="83"/>
        <v>779923.62595000037</v>
      </c>
      <c r="BE133" s="63">
        <f t="shared" si="83"/>
        <v>641634.64689500001</v>
      </c>
      <c r="BF133" s="63">
        <f t="shared" si="83"/>
        <v>714383.82544999989</v>
      </c>
      <c r="BG133" s="63">
        <f t="shared" si="83"/>
        <v>579371.83641999983</v>
      </c>
      <c r="BH133" s="63">
        <f t="shared" si="83"/>
        <v>579371.83641999983</v>
      </c>
      <c r="BI133" s="63">
        <f t="shared" si="83"/>
        <v>579371.83641999983</v>
      </c>
      <c r="BJ133" s="63">
        <f t="shared" si="83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167727.85000000003</v>
      </c>
      <c r="AC20" s="9">
        <f>'FIN-P&amp;L_CWS'!AE129</f>
        <v>189480.95</v>
      </c>
      <c r="AD20" s="9">
        <f>'FIN-P&amp;L_CWS'!AF129</f>
        <v>189480.95</v>
      </c>
      <c r="AE20" s="9">
        <f>'FIN-P&amp;L_CWS'!AG129</f>
        <v>208371.80000000005</v>
      </c>
      <c r="AF20" s="9">
        <f>'FIN-P&amp;L_CWS'!AH129</f>
        <v>230124.89999999997</v>
      </c>
      <c r="AG20" s="9">
        <f>'FIN-P&amp;L_CWS'!AI129</f>
        <v>189480.95</v>
      </c>
      <c r="AH20" s="9">
        <f>'FIN-P&amp;L_CWS'!AJ129</f>
        <v>208371.80000000005</v>
      </c>
      <c r="AI20" s="9">
        <f>'FIN-P&amp;L_CWS'!AK129</f>
        <v>167727.85000000003</v>
      </c>
      <c r="AJ20" s="9">
        <f>'FIN-P&amp;L_CWS'!AL129</f>
        <v>167727.85000000003</v>
      </c>
      <c r="AK20" s="9">
        <f>'FIN-P&amp;L_CWS'!AM129</f>
        <v>167727.85000000003</v>
      </c>
      <c r="AL20" s="9">
        <f>'FIN-P&amp;L_CWS'!AN129</f>
        <v>102468.54999999999</v>
      </c>
      <c r="AM20" s="9">
        <f>'FIN-P&amp;L_CWS'!AO129</f>
        <v>239495.90650000004</v>
      </c>
      <c r="AN20" s="9">
        <f>'FIN-P&amp;L_CWS'!AP129</f>
        <v>382825.93749999994</v>
      </c>
      <c r="AO20" s="9">
        <f>'FIN-P&amp;L_CWS'!AQ129</f>
        <v>429377.57149999996</v>
      </c>
      <c r="AP20" s="9">
        <f>'FIN-P&amp;L_CWS'!AR129</f>
        <v>429377.57149999996</v>
      </c>
      <c r="AQ20" s="9">
        <f>'FIN-P&amp;L_CWS'!AS129</f>
        <v>475929.20550000004</v>
      </c>
      <c r="AR20" s="9">
        <f>'FIN-P&amp;L_CWS'!AT129</f>
        <v>522480.83949999983</v>
      </c>
      <c r="AS20" s="9">
        <f>'FIN-P&amp;L_CWS'!AU129</f>
        <v>429377.57149999996</v>
      </c>
      <c r="AT20" s="9">
        <f>'FIN-P&amp;L_CWS'!AV129</f>
        <v>475929.20550000004</v>
      </c>
      <c r="AU20" s="9">
        <f>'FIN-P&amp;L_CWS'!AW129</f>
        <v>382825.93749999994</v>
      </c>
      <c r="AV20" s="9">
        <f>'FIN-P&amp;L_CWS'!AX129</f>
        <v>382825.93749999994</v>
      </c>
      <c r="AW20" s="9">
        <f>'FIN-P&amp;L_CWS'!AY129</f>
        <v>382825.93749999994</v>
      </c>
      <c r="AX20" s="9">
        <f>'FIN-P&amp;L_CWS'!AZ129</f>
        <v>239495.90650000004</v>
      </c>
      <c r="AY20" s="9">
        <f>'FIN-P&amp;L_CWS'!BA129</f>
        <v>270679.37606500002</v>
      </c>
      <c r="AZ20" s="9">
        <f>'FIN-P&amp;L_CWS'!BB129</f>
        <v>434528.87731500017</v>
      </c>
      <c r="BA20" s="9">
        <f>'FIN-P&amp;L_CWS'!BC129</f>
        <v>484339.12569500017</v>
      </c>
      <c r="BB20" s="9">
        <f>'FIN-P&amp;L_CWS'!BD129</f>
        <v>484339.12569500017</v>
      </c>
      <c r="BC20" s="9">
        <f>'FIN-P&amp;L_CWS'!BE129</f>
        <v>541358.75213000004</v>
      </c>
      <c r="BD20" s="9">
        <f>'FIN-P&amp;L_CWS'!BF129</f>
        <v>591169.00051000039</v>
      </c>
      <c r="BE20" s="9">
        <f>'FIN-P&amp;L_CWS'!BG129</f>
        <v>484339.12569500017</v>
      </c>
      <c r="BF20" s="9">
        <f>'FIN-P&amp;L_CWS'!BH129</f>
        <v>541358.75213000004</v>
      </c>
      <c r="BG20" s="9">
        <f>'FIN-P&amp;L_CWS'!BI129</f>
        <v>434528.87731500017</v>
      </c>
      <c r="BH20" s="9">
        <f>'FIN-P&amp;L_CWS'!BJ129</f>
        <v>434528.87731500017</v>
      </c>
      <c r="BI20" s="9">
        <f>'FIN-P&amp;L_CWS'!BK129</f>
        <v>434528.87731500017</v>
      </c>
      <c r="BJ20" s="9">
        <f>'FIN-P&amp;L_CWS'!BL129</f>
        <v>270679.37606500002</v>
      </c>
    </row>
    <row r="21" spans="2:62" x14ac:dyDescent="0.15">
      <c r="B21" s="33" t="s">
        <v>297</v>
      </c>
      <c r="C21" s="9">
        <f>'FIN-P&amp;L_CWS'!E205</f>
        <v>5884625.666666667</v>
      </c>
      <c r="D21" s="9">
        <f>'FIN-P&amp;L_CWS'!F205</f>
        <v>5857867.333333333</v>
      </c>
      <c r="E21" s="9">
        <f>'FIN-P&amp;L_CWS'!G205</f>
        <v>5857874</v>
      </c>
      <c r="F21" s="9">
        <f>'FIN-P&amp;L_CWS'!H205</f>
        <v>9427025.666666666</v>
      </c>
      <c r="G21" s="9">
        <f>'FIN-P&amp;L_CWS'!I205</f>
        <v>9464365.666666666</v>
      </c>
      <c r="H21" s="9">
        <f>'FIN-P&amp;L_CWS'!J205</f>
        <v>7963279.833333333</v>
      </c>
      <c r="I21" s="9">
        <f>'FIN-P&amp;L_CWS'!K205</f>
        <v>5997819.833333333</v>
      </c>
      <c r="J21" s="9">
        <f>'FIN-P&amp;L_CWS'!L205</f>
        <v>5965575.666666667</v>
      </c>
      <c r="K21" s="9">
        <f>'FIN-P&amp;L_CWS'!M205</f>
        <v>5959415.666666667</v>
      </c>
      <c r="L21" s="9">
        <f>'FIN-P&amp;L_CWS'!N205</f>
        <v>5934330.666666667</v>
      </c>
      <c r="M21" s="9">
        <f>'FIN-P&amp;L_CWS'!O205</f>
        <v>5933855.666666667</v>
      </c>
      <c r="N21" s="9">
        <f>'FIN-P&amp;L_CWS'!P205</f>
        <v>5933390.666666667</v>
      </c>
      <c r="O21" s="9">
        <f>'FIN-P&amp;L_CWS'!Q205</f>
        <v>8381633.125</v>
      </c>
      <c r="P21" s="9">
        <f>'FIN-P&amp;L_CWS'!R205</f>
        <v>8375278.125</v>
      </c>
      <c r="Q21" s="9">
        <f>'FIN-P&amp;L_CWS'!S205</f>
        <v>8375278.125</v>
      </c>
      <c r="R21" s="9">
        <f>'FIN-P&amp;L_CWS'!T205</f>
        <v>7380597.291666667</v>
      </c>
      <c r="S21" s="9">
        <f>'FIN-P&amp;L_CWS'!U205</f>
        <v>7378178.125</v>
      </c>
      <c r="T21" s="9">
        <f>'FIN-P&amp;L_CWS'!V205</f>
        <v>7379838.125</v>
      </c>
      <c r="U21" s="9">
        <f>'FIN-P&amp;L_CWS'!W205</f>
        <v>7383249.791666667</v>
      </c>
      <c r="V21" s="9">
        <f>'FIN-P&amp;L_CWS'!X205</f>
        <v>7383054.791666667</v>
      </c>
      <c r="W21" s="9">
        <f>'FIN-P&amp;L_CWS'!Y205</f>
        <v>7380734.791666667</v>
      </c>
      <c r="X21" s="9">
        <f>'FIN-P&amp;L_CWS'!Z205</f>
        <v>7383249.791666667</v>
      </c>
      <c r="Y21" s="9">
        <f>'FIN-P&amp;L_CWS'!AA205</f>
        <v>7380734.791666667</v>
      </c>
      <c r="Z21" s="9">
        <f>'FIN-P&amp;L_CWS'!AB205</f>
        <v>7382894.791666667</v>
      </c>
      <c r="AA21" s="9">
        <f>'FIN-P&amp;L_CWS'!AC205</f>
        <v>8345330.3822916662</v>
      </c>
      <c r="AB21" s="9">
        <f>'FIN-P&amp;L_CWS'!AD205</f>
        <v>8344545.3822916662</v>
      </c>
      <c r="AC21" s="9">
        <f>'FIN-P&amp;L_CWS'!AE205</f>
        <v>8338975.3822916662</v>
      </c>
      <c r="AD21" s="9">
        <f>'FIN-P&amp;L_CWS'!AF205</f>
        <v>8345080.3822916662</v>
      </c>
      <c r="AE21" s="9">
        <f>'FIN-P&amp;L_CWS'!AG205</f>
        <v>8338975.3822916662</v>
      </c>
      <c r="AF21" s="9">
        <f>'FIN-P&amp;L_CWS'!AH205</f>
        <v>8342225.3822916662</v>
      </c>
      <c r="AG21" s="9">
        <f>'FIN-P&amp;L_CWS'!AI205</f>
        <v>8340330.3822916662</v>
      </c>
      <c r="AH21" s="9">
        <f>'FIN-P&amp;L_CWS'!AJ205</f>
        <v>8342225.3822916662</v>
      </c>
      <c r="AI21" s="9">
        <f>'FIN-P&amp;L_CWS'!AK205</f>
        <v>8338975.3822916662</v>
      </c>
      <c r="AJ21" s="9">
        <f>'FIN-P&amp;L_CWS'!AL205</f>
        <v>8343580.3822916662</v>
      </c>
      <c r="AK21" s="9">
        <f>'FIN-P&amp;L_CWS'!AM205</f>
        <v>8338975.3822916662</v>
      </c>
      <c r="AL21" s="9">
        <f>'FIN-P&amp;L_CWS'!AN205</f>
        <v>8342225.3822916662</v>
      </c>
      <c r="AM21" s="9">
        <f>'FIN-P&amp;L_CWS'!AO205</f>
        <v>10029041.152682291</v>
      </c>
      <c r="AN21" s="9">
        <f>'FIN-P&amp;L_CWS'!AP205</f>
        <v>10025936.152682291</v>
      </c>
      <c r="AO21" s="9">
        <f>'FIN-P&amp;L_CWS'!AQ205</f>
        <v>10022686.152682291</v>
      </c>
      <c r="AP21" s="9">
        <f>'FIN-P&amp;L_CWS'!AR205</f>
        <v>10028791.152682291</v>
      </c>
      <c r="AQ21" s="9">
        <f>'FIN-P&amp;L_CWS'!AS205</f>
        <v>10022686.152682291</v>
      </c>
      <c r="AR21" s="9">
        <f>'FIN-P&amp;L_CWS'!AT205</f>
        <v>10025936.152682291</v>
      </c>
      <c r="AS21" s="9">
        <f>'FIN-P&amp;L_CWS'!AU205</f>
        <v>10024041.152682291</v>
      </c>
      <c r="AT21" s="9">
        <f>'FIN-P&amp;L_CWS'!AV205</f>
        <v>10025936.152682291</v>
      </c>
      <c r="AU21" s="9">
        <f>'FIN-P&amp;L_CWS'!AW205</f>
        <v>10022686.152682291</v>
      </c>
      <c r="AV21" s="9">
        <f>'FIN-P&amp;L_CWS'!AX205</f>
        <v>10027291.152682291</v>
      </c>
      <c r="AW21" s="9">
        <f>'FIN-P&amp;L_CWS'!AY205</f>
        <v>10022686.152682291</v>
      </c>
      <c r="AX21" s="9">
        <f>'FIN-P&amp;L_CWS'!AZ205</f>
        <v>10025936.152682291</v>
      </c>
      <c r="AY21" s="9">
        <f>'FIN-P&amp;L_CWS'!BA205</f>
        <v>13632263.495270181</v>
      </c>
      <c r="AZ21" s="9">
        <f>'FIN-P&amp;L_CWS'!BB205</f>
        <v>13629158.495270181</v>
      </c>
      <c r="BA21" s="9">
        <f>'FIN-P&amp;L_CWS'!BC205</f>
        <v>13625908.495270181</v>
      </c>
      <c r="BB21" s="9">
        <f>'FIN-P&amp;L_CWS'!BD205</f>
        <v>13632013.495270181</v>
      </c>
      <c r="BC21" s="9">
        <f>'FIN-P&amp;L_CWS'!BE205</f>
        <v>13625908.495270181</v>
      </c>
      <c r="BD21" s="9">
        <f>'FIN-P&amp;L_CWS'!BF205</f>
        <v>13629158.495270181</v>
      </c>
      <c r="BE21" s="9">
        <f>'FIN-P&amp;L_CWS'!BG205</f>
        <v>13627263.495270181</v>
      </c>
      <c r="BF21" s="9">
        <f>'FIN-P&amp;L_CWS'!BH205</f>
        <v>13629158.495270181</v>
      </c>
      <c r="BG21" s="9">
        <f>'FIN-P&amp;L_CWS'!BI205</f>
        <v>13625908.495270181</v>
      </c>
      <c r="BH21" s="9">
        <f>'FIN-P&amp;L_CWS'!BJ205</f>
        <v>13630513.495270181</v>
      </c>
      <c r="BI21" s="9">
        <f>'FIN-P&amp;L_CWS'!BK205</f>
        <v>13625908.495270181</v>
      </c>
      <c r="BJ21" s="9">
        <f>'FIN-P&amp;L_CWS'!BL205</f>
        <v>13623588.495270181</v>
      </c>
    </row>
    <row r="22" spans="2:62" x14ac:dyDescent="0.15">
      <c r="B22" s="33" t="s">
        <v>535</v>
      </c>
      <c r="C22" s="9">
        <f>'FIN-P&amp;L_CWS'!E207</f>
        <v>-5884625.666666667</v>
      </c>
      <c r="D22" s="9">
        <f>'FIN-P&amp;L_CWS'!F207</f>
        <v>-5857867.333333333</v>
      </c>
      <c r="E22" s="9">
        <f>'FIN-P&amp;L_CWS'!G207</f>
        <v>-5857874</v>
      </c>
      <c r="F22" s="9">
        <f>'FIN-P&amp;L_CWS'!H207</f>
        <v>-9402625.666666666</v>
      </c>
      <c r="G22" s="9">
        <f>'FIN-P&amp;L_CWS'!I207</f>
        <v>-9436085.666666666</v>
      </c>
      <c r="H22" s="9">
        <f>'FIN-P&amp;L_CWS'!J207</f>
        <v>-7931119.833333333</v>
      </c>
      <c r="I22" s="9">
        <f>'FIN-P&amp;L_CWS'!K207</f>
        <v>-5973419.833333333</v>
      </c>
      <c r="J22" s="9">
        <f>'FIN-P&amp;L_CWS'!L207</f>
        <v>-5937295.666666667</v>
      </c>
      <c r="K22" s="9">
        <f>'FIN-P&amp;L_CWS'!M207</f>
        <v>-5941395.666666667</v>
      </c>
      <c r="L22" s="9">
        <f>'FIN-P&amp;L_CWS'!N207</f>
        <v>-5916310.666666667</v>
      </c>
      <c r="M22" s="9">
        <f>'FIN-P&amp;L_CWS'!O207</f>
        <v>-5915835.666666667</v>
      </c>
      <c r="N22" s="9">
        <f>'FIN-P&amp;L_CWS'!P207</f>
        <v>-5923130.666666667</v>
      </c>
      <c r="O22" s="9">
        <f>'FIN-P&amp;L_CWS'!Q207</f>
        <v>-8308873.125</v>
      </c>
      <c r="P22" s="9">
        <f>'FIN-P&amp;L_CWS'!R207</f>
        <v>-8261858.125</v>
      </c>
      <c r="Q22" s="9">
        <f>'FIN-P&amp;L_CWS'!S207</f>
        <v>-8241528.125</v>
      </c>
      <c r="R22" s="9">
        <f>'FIN-P&amp;L_CWS'!T207</f>
        <v>-7246847.291666667</v>
      </c>
      <c r="S22" s="9">
        <f>'FIN-P&amp;L_CWS'!U207</f>
        <v>-7232658.125</v>
      </c>
      <c r="T22" s="9">
        <f>'FIN-P&amp;L_CWS'!V207</f>
        <v>-7219873.125</v>
      </c>
      <c r="U22" s="9">
        <f>'FIN-P&amp;L_CWS'!W207</f>
        <v>-7249499.791666667</v>
      </c>
      <c r="V22" s="9">
        <f>'FIN-P&amp;L_CWS'!X207</f>
        <v>-7237534.791666667</v>
      </c>
      <c r="W22" s="9">
        <f>'FIN-P&amp;L_CWS'!Y207</f>
        <v>-7267314.791666667</v>
      </c>
      <c r="X22" s="9">
        <f>'FIN-P&amp;L_CWS'!Z207</f>
        <v>-7269829.791666667</v>
      </c>
      <c r="Y22" s="9">
        <f>'FIN-P&amp;L_CWS'!AA207</f>
        <v>-7267314.791666667</v>
      </c>
      <c r="Z22" s="9">
        <f>'FIN-P&amp;L_CWS'!AB207</f>
        <v>-7310134.791666667</v>
      </c>
      <c r="AA22" s="9">
        <f>'FIN-P&amp;L_CWS'!AC207</f>
        <v>-8242861.8322916664</v>
      </c>
      <c r="AB22" s="9">
        <f>'FIN-P&amp;L_CWS'!AD207</f>
        <v>-8176817.5322916666</v>
      </c>
      <c r="AC22" s="9">
        <f>'FIN-P&amp;L_CWS'!AE207</f>
        <v>-8149494.432291666</v>
      </c>
      <c r="AD22" s="9">
        <f>'FIN-P&amp;L_CWS'!AF207</f>
        <v>-8155599.432291666</v>
      </c>
      <c r="AE22" s="9">
        <f>'FIN-P&amp;L_CWS'!AG207</f>
        <v>-8130603.5822916664</v>
      </c>
      <c r="AF22" s="9">
        <f>'FIN-P&amp;L_CWS'!AH207</f>
        <v>-8112100.4822916659</v>
      </c>
      <c r="AG22" s="9">
        <f>'FIN-P&amp;L_CWS'!AI207</f>
        <v>-8150849.432291666</v>
      </c>
      <c r="AH22" s="9">
        <f>'FIN-P&amp;L_CWS'!AJ207</f>
        <v>-8133853.5822916664</v>
      </c>
      <c r="AI22" s="9">
        <f>'FIN-P&amp;L_CWS'!AK207</f>
        <v>-8171247.5322916666</v>
      </c>
      <c r="AJ22" s="9">
        <f>'FIN-P&amp;L_CWS'!AL207</f>
        <v>-8175852.5322916666</v>
      </c>
      <c r="AK22" s="9">
        <f>'FIN-P&amp;L_CWS'!AM207</f>
        <v>-8171247.5322916666</v>
      </c>
      <c r="AL22" s="9">
        <f>'FIN-P&amp;L_CWS'!AN207</f>
        <v>-8239756.8322916664</v>
      </c>
      <c r="AM22" s="9">
        <f>'FIN-P&amp;L_CWS'!AO207</f>
        <v>-9789545.2461822908</v>
      </c>
      <c r="AN22" s="9">
        <f>'FIN-P&amp;L_CWS'!AP207</f>
        <v>-9643110.2151822913</v>
      </c>
      <c r="AO22" s="9">
        <f>'FIN-P&amp;L_CWS'!AQ207</f>
        <v>-9593308.5811822917</v>
      </c>
      <c r="AP22" s="9">
        <f>'FIN-P&amp;L_CWS'!AR207</f>
        <v>-9599413.5811822917</v>
      </c>
      <c r="AQ22" s="9">
        <f>'FIN-P&amp;L_CWS'!AS207</f>
        <v>-9546756.9471822921</v>
      </c>
      <c r="AR22" s="9">
        <f>'FIN-P&amp;L_CWS'!AT207</f>
        <v>-9503455.3131822906</v>
      </c>
      <c r="AS22" s="9">
        <f>'FIN-P&amp;L_CWS'!AU207</f>
        <v>-9594663.5811822917</v>
      </c>
      <c r="AT22" s="9">
        <f>'FIN-P&amp;L_CWS'!AV207</f>
        <v>-9550006.9471822921</v>
      </c>
      <c r="AU22" s="9">
        <f>'FIN-P&amp;L_CWS'!AW207</f>
        <v>-9639860.2151822913</v>
      </c>
      <c r="AV22" s="9">
        <f>'FIN-P&amp;L_CWS'!AX207</f>
        <v>-9644465.2151822913</v>
      </c>
      <c r="AW22" s="9">
        <f>'FIN-P&amp;L_CWS'!AY207</f>
        <v>-9639860.2151822913</v>
      </c>
      <c r="AX22" s="9">
        <f>'FIN-P&amp;L_CWS'!AZ207</f>
        <v>-9786440.2461822908</v>
      </c>
      <c r="AY22" s="9">
        <f>'FIN-P&amp;L_CWS'!BA207</f>
        <v>-13361584.119205181</v>
      </c>
      <c r="AZ22" s="9">
        <f>'FIN-P&amp;L_CWS'!BB207</f>
        <v>-13194629.617955182</v>
      </c>
      <c r="BA22" s="9">
        <f>'FIN-P&amp;L_CWS'!BC207</f>
        <v>-13141569.369575182</v>
      </c>
      <c r="BB22" s="9">
        <f>'FIN-P&amp;L_CWS'!BD207</f>
        <v>-13147674.369575182</v>
      </c>
      <c r="BC22" s="9">
        <f>'FIN-P&amp;L_CWS'!BE207</f>
        <v>-13084549.743140182</v>
      </c>
      <c r="BD22" s="9">
        <f>'FIN-P&amp;L_CWS'!BF207</f>
        <v>-13037989.494760182</v>
      </c>
      <c r="BE22" s="9">
        <f>'FIN-P&amp;L_CWS'!BG207</f>
        <v>-13142924.369575182</v>
      </c>
      <c r="BF22" s="9">
        <f>'FIN-P&amp;L_CWS'!BH207</f>
        <v>-13087799.743140182</v>
      </c>
      <c r="BG22" s="9">
        <f>'FIN-P&amp;L_CWS'!BI207</f>
        <v>-13191379.617955182</v>
      </c>
      <c r="BH22" s="9">
        <f>'FIN-P&amp;L_CWS'!BJ207</f>
        <v>-13195984.617955182</v>
      </c>
      <c r="BI22" s="9">
        <f>'FIN-P&amp;L_CWS'!BK207</f>
        <v>-13191379.617955182</v>
      </c>
      <c r="BJ22" s="9">
        <f>'FIN-P&amp;L_CWS'!BL207</f>
        <v>-13352909.119205181</v>
      </c>
    </row>
    <row r="23" spans="2:62" x14ac:dyDescent="0.15">
      <c r="B23" s="33" t="s">
        <v>536</v>
      </c>
      <c r="C23" s="9">
        <f>'FIN-P&amp;L_CWS'!E208</f>
        <v>-5912277.666666667</v>
      </c>
      <c r="D23" s="9">
        <f>'FIN-P&amp;L_CWS'!F208</f>
        <v>-11770145</v>
      </c>
      <c r="E23" s="9">
        <f>'FIN-P&amp;L_CWS'!G208</f>
        <v>-17628019</v>
      </c>
      <c r="F23" s="9">
        <f>'FIN-P&amp;L_CWS'!H208</f>
        <v>-27030644.666666664</v>
      </c>
      <c r="G23" s="9">
        <f>'FIN-P&amp;L_CWS'!I208</f>
        <v>-36466730.333333328</v>
      </c>
      <c r="H23" s="9">
        <f>'FIN-P&amp;L_CWS'!J208</f>
        <v>-44397850.166666664</v>
      </c>
      <c r="I23" s="9">
        <f>'FIN-P&amp;L_CWS'!K208</f>
        <v>-50371270</v>
      </c>
      <c r="J23" s="9">
        <f>'FIN-P&amp;L_CWS'!L208</f>
        <v>-56308565.666666664</v>
      </c>
      <c r="K23" s="9">
        <f>'FIN-P&amp;L_CWS'!M208</f>
        <v>-62249961.333333328</v>
      </c>
      <c r="L23" s="9">
        <f>'FIN-P&amp;L_CWS'!N208</f>
        <v>-68166272</v>
      </c>
      <c r="M23" s="9">
        <f>'FIN-P&amp;L_CWS'!O208</f>
        <v>-74082107.666666672</v>
      </c>
      <c r="N23" s="9">
        <f>'FIN-P&amp;L_CWS'!P208</f>
        <v>-80005238.333333343</v>
      </c>
      <c r="O23" s="9">
        <f>'FIN-P&amp;L_CWS'!Q208</f>
        <v>-88314111.458333343</v>
      </c>
      <c r="P23" s="9">
        <f>'FIN-P&amp;L_CWS'!R208</f>
        <v>-96575969.583333343</v>
      </c>
      <c r="Q23" s="9">
        <f>'FIN-P&amp;L_CWS'!S208</f>
        <v>-104817497.70833334</v>
      </c>
      <c r="R23" s="9">
        <f>'FIN-P&amp;L_CWS'!T208</f>
        <v>-112064345.00000001</v>
      </c>
      <c r="S23" s="9">
        <f>'FIN-P&amp;L_CWS'!U208</f>
        <v>-119297003.12500001</v>
      </c>
      <c r="T23" s="9">
        <f>'FIN-P&amp;L_CWS'!V208</f>
        <v>-126516876.25000001</v>
      </c>
      <c r="U23" s="9">
        <f>'FIN-P&amp;L_CWS'!W208</f>
        <v>-133766376.04166669</v>
      </c>
      <c r="V23" s="9">
        <f>'FIN-P&amp;L_CWS'!X208</f>
        <v>-141003910.83333334</v>
      </c>
      <c r="W23" s="9">
        <f>'FIN-P&amp;L_CWS'!Y208</f>
        <v>-148271225.625</v>
      </c>
      <c r="X23" s="9">
        <f>'FIN-P&amp;L_CWS'!Z208</f>
        <v>-155541055.41666666</v>
      </c>
      <c r="Y23" s="9">
        <f>'FIN-P&amp;L_CWS'!AA208</f>
        <v>-162808370.20833331</v>
      </c>
      <c r="Z23" s="9">
        <f>'FIN-P&amp;L_CWS'!AB208</f>
        <v>-170118504.99999997</v>
      </c>
      <c r="AA23" s="9">
        <f>'FIN-P&amp;L_CWS'!AC208</f>
        <v>-178361366.83229163</v>
      </c>
      <c r="AB23" s="9">
        <f>'FIN-P&amp;L_CWS'!AD208</f>
        <v>-186538184.36458331</v>
      </c>
      <c r="AC23" s="9">
        <f>'FIN-P&amp;L_CWS'!AE208</f>
        <v>-194687678.79687497</v>
      </c>
      <c r="AD23" s="9">
        <f>'FIN-P&amp;L_CWS'!AF208</f>
        <v>-202843278.22916663</v>
      </c>
      <c r="AE23" s="9">
        <f>'FIN-P&amp;L_CWS'!AG208</f>
        <v>-210973881.81145829</v>
      </c>
      <c r="AF23" s="9">
        <f>'FIN-P&amp;L_CWS'!AH208</f>
        <v>-219085982.29374996</v>
      </c>
      <c r="AG23" s="9">
        <f>'FIN-P&amp;L_CWS'!AI208</f>
        <v>-227236831.72604162</v>
      </c>
      <c r="AH23" s="9">
        <f>'FIN-P&amp;L_CWS'!AJ208</f>
        <v>-235370685.30833328</v>
      </c>
      <c r="AI23" s="9">
        <f>'FIN-P&amp;L_CWS'!AK208</f>
        <v>-243541932.84062496</v>
      </c>
      <c r="AJ23" s="9">
        <f>'FIN-P&amp;L_CWS'!AL208</f>
        <v>-251717785.37291664</v>
      </c>
      <c r="AK23" s="9">
        <f>'FIN-P&amp;L_CWS'!AM208</f>
        <v>-259889032.90520832</v>
      </c>
      <c r="AL23" s="9">
        <f>'FIN-P&amp;L_CWS'!AN208</f>
        <v>-268128789.73749998</v>
      </c>
      <c r="AM23" s="9">
        <f>'FIN-P&amp;L_CWS'!AO208</f>
        <v>-277918334.98368227</v>
      </c>
      <c r="AN23" s="9">
        <f>'FIN-P&amp;L_CWS'!AP208</f>
        <v>-287561445.19886458</v>
      </c>
      <c r="AO23" s="9">
        <f>'FIN-P&amp;L_CWS'!AQ208</f>
        <v>-297154753.78004688</v>
      </c>
      <c r="AP23" s="9">
        <f>'FIN-P&amp;L_CWS'!AR208</f>
        <v>-306754167.36122918</v>
      </c>
      <c r="AQ23" s="9">
        <f>'FIN-P&amp;L_CWS'!AS208</f>
        <v>-316300924.30841148</v>
      </c>
      <c r="AR23" s="9">
        <f>'FIN-P&amp;L_CWS'!AT208</f>
        <v>-325804379.62159377</v>
      </c>
      <c r="AS23" s="9">
        <f>'FIN-P&amp;L_CWS'!AU208</f>
        <v>-335399043.20277607</v>
      </c>
      <c r="AT23" s="9">
        <f>'FIN-P&amp;L_CWS'!AV208</f>
        <v>-344949050.14995837</v>
      </c>
      <c r="AU23" s="9">
        <f>'FIN-P&amp;L_CWS'!AW208</f>
        <v>-354588910.36514068</v>
      </c>
      <c r="AV23" s="9">
        <f>'FIN-P&amp;L_CWS'!AX208</f>
        <v>-364233375.58032298</v>
      </c>
      <c r="AW23" s="9">
        <f>'FIN-P&amp;L_CWS'!AY208</f>
        <v>-373873235.79550529</v>
      </c>
      <c r="AX23" s="9">
        <f>'FIN-P&amp;L_CWS'!AZ208</f>
        <v>-383659676.04168755</v>
      </c>
      <c r="AY23" s="9">
        <f>'FIN-P&amp;L_CWS'!BA208</f>
        <v>-397021260.16089272</v>
      </c>
      <c r="AZ23" s="9">
        <f>'FIN-P&amp;L_CWS'!BB208</f>
        <v>-410215889.77884793</v>
      </c>
      <c r="BA23" s="9">
        <f>'FIN-P&amp;L_CWS'!BC208</f>
        <v>-423357459.14842314</v>
      </c>
      <c r="BB23" s="9">
        <f>'FIN-P&amp;L_CWS'!BD208</f>
        <v>-436505133.51799834</v>
      </c>
      <c r="BC23" s="9">
        <f>'FIN-P&amp;L_CWS'!BE208</f>
        <v>-449589683.2611385</v>
      </c>
      <c r="BD23" s="9">
        <f>'FIN-P&amp;L_CWS'!BF208</f>
        <v>-462627672.75589865</v>
      </c>
      <c r="BE23" s="9">
        <f>'FIN-P&amp;L_CWS'!BG208</f>
        <v>-475770597.12547386</v>
      </c>
      <c r="BF23" s="9">
        <f>'FIN-P&amp;L_CWS'!BH208</f>
        <v>-488858396.86861402</v>
      </c>
      <c r="BG23" s="9">
        <f>'FIN-P&amp;L_CWS'!BI208</f>
        <v>-502049776.48656923</v>
      </c>
      <c r="BH23" s="9">
        <f>'FIN-P&amp;L_CWS'!BJ208</f>
        <v>-515245761.10452443</v>
      </c>
      <c r="BI23" s="9">
        <f>'FIN-P&amp;L_CWS'!BK208</f>
        <v>-528437140.72247964</v>
      </c>
      <c r="BJ23" s="9">
        <f>'FIN-P&amp;L_CWS'!BL208</f>
        <v>-541790049.84168482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7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'COGS-PRICE-MARGIN_CWS'!A32</f>
        <v>% Aceptación SS Fusión</v>
      </c>
      <c r="B7" s="74"/>
      <c r="C7" s="366">
        <f>'COGS-PRICE-MARGIN_CWS'!$B32</f>
        <v>0.3</v>
      </c>
      <c r="D7" s="366">
        <f>'COGS-PRICE-MARGIN_CWS'!$B32</f>
        <v>0.3</v>
      </c>
      <c r="E7" s="366">
        <f>'COGS-PRICE-MARGIN_CWS'!$B32</f>
        <v>0.3</v>
      </c>
      <c r="F7" s="366">
        <f>'COGS-PRICE-MARGIN_CWS'!$B32</f>
        <v>0.3</v>
      </c>
      <c r="G7" s="366">
        <f>'COGS-PRICE-MARGIN_CWS'!$B32</f>
        <v>0.3</v>
      </c>
      <c r="H7" s="366">
        <f>'COGS-PRICE-MARGIN_CWS'!$B32</f>
        <v>0.3</v>
      </c>
      <c r="I7" s="366">
        <f>'COGS-PRICE-MARGIN_CWS'!$B32</f>
        <v>0.3</v>
      </c>
      <c r="J7" s="366">
        <f>'COGS-PRICE-MARGIN_CWS'!$B32</f>
        <v>0.3</v>
      </c>
      <c r="K7" s="366">
        <f>'COGS-PRICE-MARGIN_CWS'!$B32</f>
        <v>0.3</v>
      </c>
      <c r="L7" s="366">
        <f>'COGS-PRICE-MARGIN_CWS'!$B32</f>
        <v>0.3</v>
      </c>
      <c r="M7" s="366">
        <f>'COGS-PRICE-MARGIN_CWS'!$B32</f>
        <v>0.3</v>
      </c>
      <c r="N7" s="366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5</v>
      </c>
      <c r="G8" s="169">
        <f t="shared" si="2"/>
        <v>6</v>
      </c>
      <c r="H8" s="169">
        <f t="shared" si="2"/>
        <v>7</v>
      </c>
      <c r="I8" s="169">
        <f t="shared" si="2"/>
        <v>5</v>
      </c>
      <c r="J8" s="169">
        <f t="shared" si="2"/>
        <v>6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11</v>
      </c>
      <c r="P8" s="169">
        <f t="shared" ref="P8:BJ8" si="3">P$6-P$9</f>
        <v>17</v>
      </c>
      <c r="Q8" s="169">
        <f t="shared" si="3"/>
        <v>20</v>
      </c>
      <c r="R8" s="169">
        <f t="shared" si="3"/>
        <v>20</v>
      </c>
      <c r="S8" s="169">
        <f t="shared" si="3"/>
        <v>22</v>
      </c>
      <c r="T8" s="169">
        <f t="shared" si="3"/>
        <v>24</v>
      </c>
      <c r="U8" s="169">
        <f t="shared" si="3"/>
        <v>20</v>
      </c>
      <c r="V8" s="169">
        <f t="shared" si="3"/>
        <v>22</v>
      </c>
      <c r="W8" s="169">
        <f t="shared" si="3"/>
        <v>17</v>
      </c>
      <c r="X8" s="169">
        <f t="shared" si="3"/>
        <v>17</v>
      </c>
      <c r="Y8" s="169">
        <f t="shared" si="3"/>
        <v>17</v>
      </c>
      <c r="Z8" s="169">
        <f t="shared" si="3"/>
        <v>11</v>
      </c>
      <c r="AA8" s="169">
        <f t="shared" si="3"/>
        <v>14</v>
      </c>
      <c r="AB8" s="169">
        <f t="shared" si="3"/>
        <v>23</v>
      </c>
      <c r="AC8" s="169">
        <f t="shared" si="3"/>
        <v>26</v>
      </c>
      <c r="AD8" s="169">
        <f t="shared" si="3"/>
        <v>26</v>
      </c>
      <c r="AE8" s="169">
        <f t="shared" si="3"/>
        <v>29</v>
      </c>
      <c r="AF8" s="169">
        <f t="shared" si="3"/>
        <v>32</v>
      </c>
      <c r="AG8" s="169">
        <f t="shared" si="3"/>
        <v>26</v>
      </c>
      <c r="AH8" s="169">
        <f t="shared" si="3"/>
        <v>29</v>
      </c>
      <c r="AI8" s="169">
        <f t="shared" si="3"/>
        <v>23</v>
      </c>
      <c r="AJ8" s="169">
        <f t="shared" si="3"/>
        <v>23</v>
      </c>
      <c r="AK8" s="169">
        <f t="shared" si="3"/>
        <v>23</v>
      </c>
      <c r="AL8" s="169">
        <f t="shared" si="3"/>
        <v>14</v>
      </c>
      <c r="AM8" s="169">
        <f t="shared" si="3"/>
        <v>15</v>
      </c>
      <c r="AN8" s="169">
        <f t="shared" si="3"/>
        <v>25</v>
      </c>
      <c r="AO8" s="169">
        <f t="shared" si="3"/>
        <v>28</v>
      </c>
      <c r="AP8" s="169">
        <f t="shared" si="3"/>
        <v>28</v>
      </c>
      <c r="AQ8" s="169">
        <f t="shared" si="3"/>
        <v>31</v>
      </c>
      <c r="AR8" s="169">
        <f t="shared" si="3"/>
        <v>34</v>
      </c>
      <c r="AS8" s="169">
        <f t="shared" si="3"/>
        <v>28</v>
      </c>
      <c r="AT8" s="169">
        <f t="shared" si="3"/>
        <v>31</v>
      </c>
      <c r="AU8" s="169">
        <f t="shared" si="3"/>
        <v>25</v>
      </c>
      <c r="AV8" s="169">
        <f t="shared" si="3"/>
        <v>25</v>
      </c>
      <c r="AW8" s="169">
        <f t="shared" si="3"/>
        <v>25</v>
      </c>
      <c r="AX8" s="169">
        <f t="shared" si="3"/>
        <v>15</v>
      </c>
      <c r="AY8" s="169">
        <f t="shared" si="3"/>
        <v>16</v>
      </c>
      <c r="AZ8" s="169">
        <f t="shared" si="3"/>
        <v>26</v>
      </c>
      <c r="BA8" s="169">
        <f t="shared" si="3"/>
        <v>29</v>
      </c>
      <c r="BB8" s="169">
        <f t="shared" si="3"/>
        <v>29</v>
      </c>
      <c r="BC8" s="169">
        <f t="shared" si="3"/>
        <v>33</v>
      </c>
      <c r="BD8" s="169">
        <f t="shared" si="3"/>
        <v>36</v>
      </c>
      <c r="BE8" s="169">
        <f t="shared" si="3"/>
        <v>29</v>
      </c>
      <c r="BF8" s="169">
        <f t="shared" si="3"/>
        <v>33</v>
      </c>
      <c r="BG8" s="169">
        <f t="shared" si="3"/>
        <v>26</v>
      </c>
      <c r="BH8" s="169">
        <f t="shared" si="3"/>
        <v>26</v>
      </c>
      <c r="BI8" s="169">
        <f t="shared" si="3"/>
        <v>26</v>
      </c>
      <c r="BJ8" s="169">
        <f t="shared" si="3"/>
        <v>16</v>
      </c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3</v>
      </c>
      <c r="L9" s="169">
        <f t="shared" si="4"/>
        <v>3</v>
      </c>
      <c r="M9" s="169">
        <f t="shared" si="4"/>
        <v>3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9</v>
      </c>
      <c r="Q9" s="169">
        <f t="shared" si="5"/>
        <v>9</v>
      </c>
      <c r="R9" s="169">
        <f t="shared" si="5"/>
        <v>9</v>
      </c>
      <c r="S9" s="169">
        <f t="shared" si="5"/>
        <v>10</v>
      </c>
      <c r="T9" s="169">
        <f t="shared" si="5"/>
        <v>11</v>
      </c>
      <c r="U9" s="169">
        <f t="shared" si="5"/>
        <v>9</v>
      </c>
      <c r="V9" s="169">
        <f t="shared" si="5"/>
        <v>10</v>
      </c>
      <c r="W9" s="169">
        <f t="shared" si="5"/>
        <v>9</v>
      </c>
      <c r="X9" s="169">
        <f t="shared" si="5"/>
        <v>9</v>
      </c>
      <c r="Y9" s="169">
        <f t="shared" si="5"/>
        <v>9</v>
      </c>
      <c r="Z9" s="169">
        <f t="shared" si="5"/>
        <v>5</v>
      </c>
      <c r="AA9" s="169">
        <f t="shared" ref="AA9:AL9" si="6">ROUNDUP(AA6*AA$7,0)</f>
        <v>15</v>
      </c>
      <c r="AB9" s="169">
        <f t="shared" si="6"/>
        <v>24</v>
      </c>
      <c r="AC9" s="169">
        <f t="shared" si="6"/>
        <v>27</v>
      </c>
      <c r="AD9" s="169">
        <f t="shared" si="6"/>
        <v>27</v>
      </c>
      <c r="AE9" s="169">
        <f t="shared" si="6"/>
        <v>29</v>
      </c>
      <c r="AF9" s="169">
        <f t="shared" si="6"/>
        <v>32</v>
      </c>
      <c r="AG9" s="169">
        <f t="shared" si="6"/>
        <v>27</v>
      </c>
      <c r="AH9" s="169">
        <f t="shared" si="6"/>
        <v>29</v>
      </c>
      <c r="AI9" s="169">
        <f t="shared" si="6"/>
        <v>24</v>
      </c>
      <c r="AJ9" s="169">
        <f t="shared" si="6"/>
        <v>24</v>
      </c>
      <c r="AK9" s="169">
        <f t="shared" si="6"/>
        <v>24</v>
      </c>
      <c r="AL9" s="169">
        <f t="shared" si="6"/>
        <v>15</v>
      </c>
      <c r="AM9" s="169">
        <f t="shared" ref="AM9:AX9" si="7">ROUNDUP(AM6*AM$7,0)</f>
        <v>16</v>
      </c>
      <c r="AN9" s="169">
        <f t="shared" si="7"/>
        <v>25</v>
      </c>
      <c r="AO9" s="169">
        <f t="shared" si="7"/>
        <v>28</v>
      </c>
      <c r="AP9" s="169">
        <f t="shared" si="7"/>
        <v>28</v>
      </c>
      <c r="AQ9" s="169">
        <f t="shared" si="7"/>
        <v>31</v>
      </c>
      <c r="AR9" s="169">
        <f t="shared" si="7"/>
        <v>34</v>
      </c>
      <c r="AS9" s="169">
        <f t="shared" si="7"/>
        <v>28</v>
      </c>
      <c r="AT9" s="169">
        <f t="shared" si="7"/>
        <v>31</v>
      </c>
      <c r="AU9" s="169">
        <f t="shared" si="7"/>
        <v>25</v>
      </c>
      <c r="AV9" s="169">
        <f t="shared" si="7"/>
        <v>25</v>
      </c>
      <c r="AW9" s="169">
        <f t="shared" si="7"/>
        <v>25</v>
      </c>
      <c r="AX9" s="169">
        <f t="shared" si="7"/>
        <v>16</v>
      </c>
      <c r="AY9" s="169">
        <f t="shared" ref="AY9:BJ9" si="8">ROUNDUP(AY6*AY$7,0)</f>
        <v>17</v>
      </c>
      <c r="AZ9" s="169">
        <f t="shared" si="8"/>
        <v>27</v>
      </c>
      <c r="BA9" s="169">
        <f t="shared" si="8"/>
        <v>30</v>
      </c>
      <c r="BB9" s="169">
        <f t="shared" si="8"/>
        <v>30</v>
      </c>
      <c r="BC9" s="169">
        <f t="shared" si="8"/>
        <v>33</v>
      </c>
      <c r="BD9" s="169">
        <f t="shared" si="8"/>
        <v>36</v>
      </c>
      <c r="BE9" s="169">
        <f t="shared" si="8"/>
        <v>30</v>
      </c>
      <c r="BF9" s="169">
        <f t="shared" si="8"/>
        <v>33</v>
      </c>
      <c r="BG9" s="169">
        <f t="shared" si="8"/>
        <v>27</v>
      </c>
      <c r="BH9" s="169">
        <f t="shared" si="8"/>
        <v>27</v>
      </c>
      <c r="BI9" s="169">
        <f t="shared" si="8"/>
        <v>27</v>
      </c>
      <c r="BJ9" s="169">
        <f t="shared" si="8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5</v>
      </c>
      <c r="G13" s="169">
        <f t="shared" si="9"/>
        <v>6</v>
      </c>
      <c r="H13" s="169">
        <f t="shared" si="9"/>
        <v>7</v>
      </c>
      <c r="I13" s="169">
        <f t="shared" si="9"/>
        <v>5</v>
      </c>
      <c r="J13" s="169">
        <f t="shared" si="9"/>
        <v>6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11</v>
      </c>
      <c r="P13" s="169">
        <f t="shared" si="9"/>
        <v>17</v>
      </c>
      <c r="Q13" s="169">
        <f t="shared" si="9"/>
        <v>20</v>
      </c>
      <c r="R13" s="169">
        <f t="shared" si="9"/>
        <v>20</v>
      </c>
      <c r="S13" s="169">
        <f t="shared" si="9"/>
        <v>22</v>
      </c>
      <c r="T13" s="169">
        <f t="shared" si="9"/>
        <v>24</v>
      </c>
      <c r="U13" s="169">
        <f t="shared" si="9"/>
        <v>20</v>
      </c>
      <c r="V13" s="169">
        <f t="shared" si="9"/>
        <v>22</v>
      </c>
      <c r="W13" s="169">
        <f t="shared" si="9"/>
        <v>17</v>
      </c>
      <c r="X13" s="169">
        <f t="shared" si="9"/>
        <v>17</v>
      </c>
      <c r="Y13" s="169">
        <f t="shared" si="9"/>
        <v>17</v>
      </c>
      <c r="Z13" s="169">
        <f t="shared" si="9"/>
        <v>11</v>
      </c>
      <c r="AA13" s="169">
        <f t="shared" si="9"/>
        <v>14</v>
      </c>
      <c r="AB13" s="169">
        <f t="shared" si="9"/>
        <v>23</v>
      </c>
      <c r="AC13" s="169">
        <f t="shared" si="9"/>
        <v>26</v>
      </c>
      <c r="AD13" s="169">
        <f t="shared" si="9"/>
        <v>26</v>
      </c>
      <c r="AE13" s="169">
        <f t="shared" si="9"/>
        <v>29</v>
      </c>
      <c r="AF13" s="169">
        <f t="shared" si="9"/>
        <v>32</v>
      </c>
      <c r="AG13" s="169">
        <f t="shared" si="9"/>
        <v>26</v>
      </c>
      <c r="AH13" s="169">
        <f t="shared" si="9"/>
        <v>29</v>
      </c>
      <c r="AI13" s="169">
        <f t="shared" si="9"/>
        <v>23</v>
      </c>
      <c r="AJ13" s="169">
        <f t="shared" si="9"/>
        <v>23</v>
      </c>
      <c r="AK13" s="169">
        <f t="shared" si="9"/>
        <v>23</v>
      </c>
      <c r="AL13" s="169">
        <f t="shared" si="9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>
        <f>'COGS-PRICE-MARGIN_CWS'!$B154*AM13</f>
        <v>683573.99400000006</v>
      </c>
      <c r="AN14" s="97">
        <f>'COGS-PRICE-MARGIN_CWS'!$B154*AN13</f>
        <v>1102538.7</v>
      </c>
      <c r="AO14" s="97">
        <f>'COGS-PRICE-MARGIN_CWS'!$B154*AO13</f>
        <v>1234843.344</v>
      </c>
      <c r="AP14" s="97">
        <f>'COGS-PRICE-MARGIN_CWS'!$B154*AP13</f>
        <v>1234843.344</v>
      </c>
      <c r="AQ14" s="97">
        <f>'COGS-PRICE-MARGIN_CWS'!$B154*AQ13</f>
        <v>1367147.9880000001</v>
      </c>
      <c r="AR14" s="97">
        <f>'COGS-PRICE-MARGIN_CWS'!$B154*AR13</f>
        <v>1499452.632</v>
      </c>
      <c r="AS14" s="97">
        <f>'COGS-PRICE-MARGIN_CWS'!$B154*AS13</f>
        <v>1234843.344</v>
      </c>
      <c r="AT14" s="97">
        <f>'COGS-PRICE-MARGIN_CWS'!$B154*AT13</f>
        <v>1367147.9880000001</v>
      </c>
      <c r="AU14" s="97">
        <f>'COGS-PRICE-MARGIN_CWS'!$B154*AU13</f>
        <v>1102538.7</v>
      </c>
      <c r="AV14" s="97">
        <f>'COGS-PRICE-MARGIN_CWS'!$B154*AV13</f>
        <v>1102538.7</v>
      </c>
      <c r="AW14" s="97">
        <f>'COGS-PRICE-MARGIN_CWS'!$B154*AW13</f>
        <v>1102538.7</v>
      </c>
      <c r="AX14" s="97">
        <f>'COGS-PRICE-MARGIN_CWS'!$B154*AX13</f>
        <v>683573.99400000006</v>
      </c>
      <c r="AY14" s="97">
        <f>'COGS-PRICE-MARGIN_CWS'!$B204*AY13</f>
        <v>778612.82994000008</v>
      </c>
      <c r="AZ14" s="97">
        <f>'COGS-PRICE-MARGIN_CWS'!$B204*AZ13</f>
        <v>1250499.3935400003</v>
      </c>
      <c r="BA14" s="97">
        <f>'COGS-PRICE-MARGIN_CWS'!$B204*BA13</f>
        <v>1392065.3626200003</v>
      </c>
      <c r="BB14" s="97">
        <f>'COGS-PRICE-MARGIN_CWS'!$B204*BB13</f>
        <v>1392065.3626200003</v>
      </c>
      <c r="BC14" s="97">
        <f>'COGS-PRICE-MARGIN_CWS'!$B204*BC13</f>
        <v>1557225.6598800002</v>
      </c>
      <c r="BD14" s="97">
        <f>'COGS-PRICE-MARGIN_CWS'!$B204*BD13</f>
        <v>1698791.6289600004</v>
      </c>
      <c r="BE14" s="97">
        <f>'COGS-PRICE-MARGIN_CWS'!$B204*BE13</f>
        <v>1392065.3626200003</v>
      </c>
      <c r="BF14" s="97">
        <f>'COGS-PRICE-MARGIN_CWS'!$B204*BF13</f>
        <v>1557225.6598800002</v>
      </c>
      <c r="BG14" s="97">
        <f>'COGS-PRICE-MARGIN_CWS'!$B204*BG13</f>
        <v>1250499.3935400003</v>
      </c>
      <c r="BH14" s="97">
        <f>'COGS-PRICE-MARGIN_CWS'!$B204*BH13</f>
        <v>1250499.3935400003</v>
      </c>
      <c r="BI14" s="97">
        <f>'COGS-PRICE-MARGIN_CWS'!$B204*BI13</f>
        <v>1250499.3935400003</v>
      </c>
      <c r="BJ14" s="97">
        <f>'COGS-PRICE-MARGIN_CWS'!$B204*BJ13</f>
        <v>778612.82994000008</v>
      </c>
      <c r="BK14" s="118">
        <f>SUM(C14:BJ14)</f>
        <v>40172085.298620008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'COGS-PRICE-MARGIN_CWS'!$C154</f>
        <v>0</v>
      </c>
      <c r="AN15" s="98">
        <f>'COGS-PRICE-MARGIN_CWS'!$C154</f>
        <v>0</v>
      </c>
      <c r="AO15" s="98">
        <f>'COGS-PRICE-MARGIN_CWS'!$C154</f>
        <v>0</v>
      </c>
      <c r="AP15" s="98">
        <f>'COGS-PRICE-MARGIN_CWS'!$C154</f>
        <v>0</v>
      </c>
      <c r="AQ15" s="98">
        <f>'COGS-PRICE-MARGIN_CWS'!$C154</f>
        <v>0</v>
      </c>
      <c r="AR15" s="98">
        <f>'COGS-PRICE-MARGIN_CWS'!$C154</f>
        <v>0</v>
      </c>
      <c r="AS15" s="98">
        <f>'COGS-PRICE-MARGIN_CWS'!$C154</f>
        <v>0</v>
      </c>
      <c r="AT15" s="98">
        <f>'COGS-PRICE-MARGIN_CWS'!$C154</f>
        <v>0</v>
      </c>
      <c r="AU15" s="98">
        <f>'COGS-PRICE-MARGIN_CWS'!$C154</f>
        <v>0</v>
      </c>
      <c r="AV15" s="98">
        <f>'COGS-PRICE-MARGIN_CWS'!$C154</f>
        <v>0</v>
      </c>
      <c r="AW15" s="98">
        <f>'COGS-PRICE-MARGIN_CWS'!$C154</f>
        <v>0</v>
      </c>
      <c r="AX15" s="98">
        <f>'COGS-PRICE-MARGIN_CWS'!$C154</f>
        <v>0</v>
      </c>
      <c r="AY15" s="98">
        <f>'COGS-PRICE-MARGIN_CWS'!$C204</f>
        <v>0</v>
      </c>
      <c r="AZ15" s="98">
        <f>'COGS-PRICE-MARGIN_CWS'!$C204</f>
        <v>0</v>
      </c>
      <c r="BA15" s="98">
        <f>'COGS-PRICE-MARGIN_CWS'!$C204</f>
        <v>0</v>
      </c>
      <c r="BB15" s="98">
        <f>'COGS-PRICE-MARGIN_CWS'!$C204</f>
        <v>0</v>
      </c>
      <c r="BC15" s="98">
        <f>'COGS-PRICE-MARGIN_CWS'!$C204</f>
        <v>0</v>
      </c>
      <c r="BD15" s="98">
        <f>'COGS-PRICE-MARGIN_CWS'!$C204</f>
        <v>0</v>
      </c>
      <c r="BE15" s="98">
        <f>'COGS-PRICE-MARGIN_CWS'!$C204</f>
        <v>0</v>
      </c>
      <c r="BF15" s="98">
        <f>'COGS-PRICE-MARGIN_CWS'!$C204</f>
        <v>0</v>
      </c>
      <c r="BG15" s="98">
        <f>'COGS-PRICE-MARGIN_CWS'!$C204</f>
        <v>0</v>
      </c>
      <c r="BH15" s="98">
        <f>'COGS-PRICE-MARGIN_CWS'!$C204</f>
        <v>0</v>
      </c>
      <c r="BI15" s="98">
        <f>'COGS-PRICE-MARGIN_CWS'!$C204</f>
        <v>0</v>
      </c>
      <c r="BJ15" s="98">
        <f>'COGS-PRICE-MARGIN_CWS'!$C204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81900</v>
      </c>
      <c r="G17" s="99">
        <f t="shared" si="10"/>
        <v>98280</v>
      </c>
      <c r="H17" s="99">
        <f t="shared" si="10"/>
        <v>114660</v>
      </c>
      <c r="I17" s="99">
        <f t="shared" si="10"/>
        <v>81900</v>
      </c>
      <c r="J17" s="99">
        <f t="shared" si="10"/>
        <v>98280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211860</v>
      </c>
      <c r="P17" s="99">
        <f t="shared" si="10"/>
        <v>327420</v>
      </c>
      <c r="Q17" s="99">
        <f t="shared" si="10"/>
        <v>385200</v>
      </c>
      <c r="R17" s="99">
        <f t="shared" si="10"/>
        <v>385200</v>
      </c>
      <c r="S17" s="99">
        <f t="shared" si="10"/>
        <v>423720</v>
      </c>
      <c r="T17" s="99">
        <f t="shared" si="10"/>
        <v>462240</v>
      </c>
      <c r="U17" s="99">
        <f t="shared" si="10"/>
        <v>385200</v>
      </c>
      <c r="V17" s="99">
        <f t="shared" si="10"/>
        <v>423720</v>
      </c>
      <c r="W17" s="99">
        <f t="shared" si="10"/>
        <v>327420</v>
      </c>
      <c r="X17" s="99">
        <f t="shared" si="10"/>
        <v>327420</v>
      </c>
      <c r="Y17" s="99">
        <f t="shared" si="10"/>
        <v>327420</v>
      </c>
      <c r="Z17" s="99">
        <f t="shared" si="10"/>
        <v>211860</v>
      </c>
      <c r="AA17" s="99">
        <f t="shared" si="10"/>
        <v>288514.8</v>
      </c>
      <c r="AB17" s="99">
        <f t="shared" si="10"/>
        <v>473988.60000000003</v>
      </c>
      <c r="AC17" s="99">
        <f t="shared" si="10"/>
        <v>535813.20000000007</v>
      </c>
      <c r="AD17" s="99">
        <f t="shared" si="10"/>
        <v>535813.20000000007</v>
      </c>
      <c r="AE17" s="99">
        <f t="shared" si="10"/>
        <v>597637.80000000005</v>
      </c>
      <c r="AF17" s="99">
        <f t="shared" si="10"/>
        <v>659462.40000000002</v>
      </c>
      <c r="AG17" s="99">
        <f t="shared" si="10"/>
        <v>535813.20000000007</v>
      </c>
      <c r="AH17" s="99">
        <f t="shared" si="10"/>
        <v>597637.80000000005</v>
      </c>
      <c r="AI17" s="99">
        <f t="shared" ref="AI17:BJ17" si="11">AI14*(1-AI15)</f>
        <v>473988.60000000003</v>
      </c>
      <c r="AJ17" s="99">
        <f t="shared" si="11"/>
        <v>473988.60000000003</v>
      </c>
      <c r="AK17" s="99">
        <f t="shared" si="11"/>
        <v>473988.60000000003</v>
      </c>
      <c r="AL17" s="99">
        <f t="shared" si="11"/>
        <v>288514.8</v>
      </c>
      <c r="AM17" s="99">
        <f t="shared" si="11"/>
        <v>683573.99400000006</v>
      </c>
      <c r="AN17" s="99">
        <f t="shared" si="11"/>
        <v>1102538.7</v>
      </c>
      <c r="AO17" s="99">
        <f t="shared" si="11"/>
        <v>1234843.344</v>
      </c>
      <c r="AP17" s="99">
        <f t="shared" si="11"/>
        <v>1234843.344</v>
      </c>
      <c r="AQ17" s="99">
        <f t="shared" si="11"/>
        <v>1367147.9880000001</v>
      </c>
      <c r="AR17" s="99">
        <f t="shared" si="11"/>
        <v>1499452.632</v>
      </c>
      <c r="AS17" s="99">
        <f t="shared" si="11"/>
        <v>1234843.344</v>
      </c>
      <c r="AT17" s="99">
        <f t="shared" si="11"/>
        <v>1367147.9880000001</v>
      </c>
      <c r="AU17" s="99">
        <f t="shared" si="11"/>
        <v>1102538.7</v>
      </c>
      <c r="AV17" s="99">
        <f t="shared" si="11"/>
        <v>1102538.7</v>
      </c>
      <c r="AW17" s="99">
        <f t="shared" si="11"/>
        <v>1102538.7</v>
      </c>
      <c r="AX17" s="99">
        <f t="shared" si="11"/>
        <v>683573.99400000006</v>
      </c>
      <c r="AY17" s="99">
        <f t="shared" si="11"/>
        <v>778612.82994000008</v>
      </c>
      <c r="AZ17" s="99">
        <f t="shared" si="11"/>
        <v>1250499.3935400003</v>
      </c>
      <c r="BA17" s="99">
        <f t="shared" si="11"/>
        <v>1392065.3626200003</v>
      </c>
      <c r="BB17" s="99">
        <f t="shared" si="11"/>
        <v>1392065.3626200003</v>
      </c>
      <c r="BC17" s="99">
        <f t="shared" si="11"/>
        <v>1557225.6598800002</v>
      </c>
      <c r="BD17" s="99">
        <f t="shared" si="11"/>
        <v>1698791.6289600004</v>
      </c>
      <c r="BE17" s="99">
        <f t="shared" si="11"/>
        <v>1392065.3626200003</v>
      </c>
      <c r="BF17" s="99">
        <f t="shared" si="11"/>
        <v>1557225.6598800002</v>
      </c>
      <c r="BG17" s="99">
        <f t="shared" si="11"/>
        <v>1250499.3935400003</v>
      </c>
      <c r="BH17" s="99">
        <f t="shared" si="11"/>
        <v>1250499.3935400003</v>
      </c>
      <c r="BI17" s="99">
        <f t="shared" si="11"/>
        <v>1250499.3935400003</v>
      </c>
      <c r="BJ17" s="99">
        <f t="shared" si="11"/>
        <v>778612.82994000008</v>
      </c>
      <c r="BK17" s="118">
        <f>SUM(C17:BJ17)</f>
        <v>40102425.298620008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'COGS-PRICE-MARGIN_CWS'!$E154*AM$13</f>
        <v>455715.99600000004</v>
      </c>
      <c r="AN21" s="97">
        <f>'COGS-PRICE-MARGIN_CWS'!$E154*AN$13</f>
        <v>735025.8</v>
      </c>
      <c r="AO21" s="97">
        <f>'COGS-PRICE-MARGIN_CWS'!$E154*AO$13</f>
        <v>823228.89600000007</v>
      </c>
      <c r="AP21" s="97">
        <f>'COGS-PRICE-MARGIN_CWS'!$E154*AP$13</f>
        <v>823228.89600000007</v>
      </c>
      <c r="AQ21" s="97">
        <f>'COGS-PRICE-MARGIN_CWS'!$E154*AQ$13</f>
        <v>911431.99200000009</v>
      </c>
      <c r="AR21" s="97">
        <f>'COGS-PRICE-MARGIN_CWS'!$E154*AR$13</f>
        <v>999635.08800000011</v>
      </c>
      <c r="AS21" s="97">
        <f>'COGS-PRICE-MARGIN_CWS'!$E154*AS$13</f>
        <v>823228.89600000007</v>
      </c>
      <c r="AT21" s="97">
        <f>'COGS-PRICE-MARGIN_CWS'!$E154*AT$13</f>
        <v>911431.99200000009</v>
      </c>
      <c r="AU21" s="97">
        <f>'COGS-PRICE-MARGIN_CWS'!$E154*AU$13</f>
        <v>735025.8</v>
      </c>
      <c r="AV21" s="97">
        <f>'COGS-PRICE-MARGIN_CWS'!$E154*AV$13</f>
        <v>735025.8</v>
      </c>
      <c r="AW21" s="97">
        <f>'COGS-PRICE-MARGIN_CWS'!$E154*AW$13</f>
        <v>735025.8</v>
      </c>
      <c r="AX21" s="97">
        <f>'COGS-PRICE-MARGIN_CWS'!$E154*AX$13</f>
        <v>455715.99600000004</v>
      </c>
      <c r="AY21" s="97">
        <f>'COGS-PRICE-MARGIN_CWS'!$E204*AY$13</f>
        <v>519075.21996000007</v>
      </c>
      <c r="AZ21" s="97">
        <f>'COGS-PRICE-MARGIN_CWS'!$E204*AZ$13</f>
        <v>833666.26236000017</v>
      </c>
      <c r="BA21" s="97">
        <f>'COGS-PRICE-MARGIN_CWS'!$E204*BA$13</f>
        <v>928043.5750800001</v>
      </c>
      <c r="BB21" s="97">
        <f>'COGS-PRICE-MARGIN_CWS'!$E204*BB$13</f>
        <v>928043.5750800001</v>
      </c>
      <c r="BC21" s="97">
        <f>'COGS-PRICE-MARGIN_CWS'!$E204*BC$13</f>
        <v>1038150.4399200001</v>
      </c>
      <c r="BD21" s="97">
        <f>'COGS-PRICE-MARGIN_CWS'!$E204*BD$13</f>
        <v>1132527.7526400001</v>
      </c>
      <c r="BE21" s="97">
        <f>'COGS-PRICE-MARGIN_CWS'!$E204*BE$13</f>
        <v>928043.5750800001</v>
      </c>
      <c r="BF21" s="97">
        <f>'COGS-PRICE-MARGIN_CWS'!$E204*BF$13</f>
        <v>1038150.4399200001</v>
      </c>
      <c r="BG21" s="97">
        <f>'COGS-PRICE-MARGIN_CWS'!$E204*BG$13</f>
        <v>833666.26236000017</v>
      </c>
      <c r="BH21" s="97">
        <f>'COGS-PRICE-MARGIN_CWS'!$E204*BH$13</f>
        <v>833666.26236000017</v>
      </c>
      <c r="BI21" s="97">
        <f>'COGS-PRICE-MARGIN_CWS'!$E204*BI$13</f>
        <v>833666.26236000017</v>
      </c>
      <c r="BJ21" s="97">
        <f>'COGS-PRICE-MARGIN_CWS'!$E204*BJ$13</f>
        <v>519075.21996000007</v>
      </c>
      <c r="BK21" s="118">
        <f>SUM(C21:BJ21)</f>
        <v>26781390.199080002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'COGS-PRICE-MARGIN_CWS'!$E155*AM$13</f>
        <v>18988.166500000003</v>
      </c>
      <c r="AN22" s="97">
        <f>'COGS-PRICE-MARGIN_CWS'!$E155*AN$13</f>
        <v>30626.075000000004</v>
      </c>
      <c r="AO22" s="97">
        <f>'COGS-PRICE-MARGIN_CWS'!$E155*AO$13</f>
        <v>34301.204000000005</v>
      </c>
      <c r="AP22" s="97">
        <f>'COGS-PRICE-MARGIN_CWS'!$E155*AP$13</f>
        <v>34301.204000000005</v>
      </c>
      <c r="AQ22" s="97">
        <f>'COGS-PRICE-MARGIN_CWS'!$E155*AQ$13</f>
        <v>37976.333000000006</v>
      </c>
      <c r="AR22" s="97">
        <f>'COGS-PRICE-MARGIN_CWS'!$E155*AR$13</f>
        <v>41651.462000000007</v>
      </c>
      <c r="AS22" s="97">
        <f>'COGS-PRICE-MARGIN_CWS'!$E155*AS$13</f>
        <v>34301.204000000005</v>
      </c>
      <c r="AT22" s="97">
        <f>'COGS-PRICE-MARGIN_CWS'!$E155*AT$13</f>
        <v>37976.333000000006</v>
      </c>
      <c r="AU22" s="97">
        <f>'COGS-PRICE-MARGIN_CWS'!$E155*AU$13</f>
        <v>30626.075000000004</v>
      </c>
      <c r="AV22" s="97">
        <f>'COGS-PRICE-MARGIN_CWS'!$E155*AV$13</f>
        <v>30626.075000000004</v>
      </c>
      <c r="AW22" s="97">
        <f>'COGS-PRICE-MARGIN_CWS'!$E155*AW$13</f>
        <v>30626.075000000004</v>
      </c>
      <c r="AX22" s="97">
        <f>'COGS-PRICE-MARGIN_CWS'!$E155*AX$13</f>
        <v>18988.166500000003</v>
      </c>
      <c r="AY22" s="97">
        <f>'COGS-PRICE-MARGIN_CWS'!$E205*AY$13</f>
        <v>21628.134165000003</v>
      </c>
      <c r="AZ22" s="97">
        <f>'COGS-PRICE-MARGIN_CWS'!$E205*AZ$13</f>
        <v>34736.094265000007</v>
      </c>
      <c r="BA22" s="97">
        <f>'COGS-PRICE-MARGIN_CWS'!$E205*BA$13</f>
        <v>38668.482295000009</v>
      </c>
      <c r="BB22" s="97">
        <f>'COGS-PRICE-MARGIN_CWS'!$E205*BB$13</f>
        <v>38668.482295000009</v>
      </c>
      <c r="BC22" s="97">
        <f>'COGS-PRICE-MARGIN_CWS'!$E205*BC$13</f>
        <v>43256.268330000006</v>
      </c>
      <c r="BD22" s="97">
        <f>'COGS-PRICE-MARGIN_CWS'!$E205*BD$13</f>
        <v>47188.656360000008</v>
      </c>
      <c r="BE22" s="97">
        <f>'COGS-PRICE-MARGIN_CWS'!$E205*BE$13</f>
        <v>38668.482295000009</v>
      </c>
      <c r="BF22" s="97">
        <f>'COGS-PRICE-MARGIN_CWS'!$E205*BF$13</f>
        <v>43256.268330000006</v>
      </c>
      <c r="BG22" s="97">
        <f>'COGS-PRICE-MARGIN_CWS'!$E205*BG$13</f>
        <v>34736.094265000007</v>
      </c>
      <c r="BH22" s="97">
        <f>'COGS-PRICE-MARGIN_CWS'!$E205*BH$13</f>
        <v>34736.094265000007</v>
      </c>
      <c r="BI22" s="97">
        <f>'COGS-PRICE-MARGIN_CWS'!$E205*BI$13</f>
        <v>34736.094265000007</v>
      </c>
      <c r="BJ22" s="97">
        <f>'COGS-PRICE-MARGIN_CWS'!$E205*BJ$13</f>
        <v>21628.134165000003</v>
      </c>
      <c r="BK22" s="118">
        <f>SUM(C22:BJ22)</f>
        <v>1115891.2582949998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'COGS-PRICE-MARGIN_CWS'!$E156*AM$13</f>
        <v>0</v>
      </c>
      <c r="AN23" s="97">
        <f>'COGS-PRICE-MARGIN_CWS'!$E156*AN$13</f>
        <v>0</v>
      </c>
      <c r="AO23" s="97">
        <f>'COGS-PRICE-MARGIN_CWS'!$E156*AO$13</f>
        <v>0</v>
      </c>
      <c r="AP23" s="97">
        <f>'COGS-PRICE-MARGIN_CWS'!$E156*AP$13</f>
        <v>0</v>
      </c>
      <c r="AQ23" s="97">
        <f>'COGS-PRICE-MARGIN_CWS'!$E156*AQ$13</f>
        <v>0</v>
      </c>
      <c r="AR23" s="97">
        <f>'COGS-PRICE-MARGIN_CWS'!$E156*AR$13</f>
        <v>0</v>
      </c>
      <c r="AS23" s="97">
        <f>'COGS-PRICE-MARGIN_CWS'!$E156*AS$13</f>
        <v>0</v>
      </c>
      <c r="AT23" s="97">
        <f>'COGS-PRICE-MARGIN_CWS'!$E156*AT$13</f>
        <v>0</v>
      </c>
      <c r="AU23" s="97">
        <f>'COGS-PRICE-MARGIN_CWS'!$E156*AU$13</f>
        <v>0</v>
      </c>
      <c r="AV23" s="97">
        <f>'COGS-PRICE-MARGIN_CWS'!$E156*AV$13</f>
        <v>0</v>
      </c>
      <c r="AW23" s="97">
        <f>'COGS-PRICE-MARGIN_CWS'!$E156*AW$13</f>
        <v>0</v>
      </c>
      <c r="AX23" s="97">
        <f>'COGS-PRICE-MARGIN_CWS'!$E156*AX$13</f>
        <v>0</v>
      </c>
      <c r="AY23" s="97">
        <f>'COGS-PRICE-MARGIN_CWS'!$E206*AY$13</f>
        <v>0</v>
      </c>
      <c r="AZ23" s="97">
        <f>'COGS-PRICE-MARGIN_CWS'!$E206*AZ$13</f>
        <v>0</v>
      </c>
      <c r="BA23" s="97">
        <f>'COGS-PRICE-MARGIN_CWS'!$E206*BA$13</f>
        <v>0</v>
      </c>
      <c r="BB23" s="97">
        <f>'COGS-PRICE-MARGIN_CWS'!$E206*BB$13</f>
        <v>0</v>
      </c>
      <c r="BC23" s="97">
        <f>'COGS-PRICE-MARGIN_CWS'!$E206*BC$13</f>
        <v>0</v>
      </c>
      <c r="BD23" s="97">
        <f>'COGS-PRICE-MARGIN_CWS'!$E206*BD$13</f>
        <v>0</v>
      </c>
      <c r="BE23" s="97">
        <f>'COGS-PRICE-MARGIN_CWS'!$E206*BE$13</f>
        <v>0</v>
      </c>
      <c r="BF23" s="97">
        <f>'COGS-PRICE-MARGIN_CWS'!$E206*BF$13</f>
        <v>0</v>
      </c>
      <c r="BG23" s="97">
        <f>'COGS-PRICE-MARGIN_CWS'!$E206*BG$13</f>
        <v>0</v>
      </c>
      <c r="BH23" s="97">
        <f>'COGS-PRICE-MARGIN_CWS'!$E206*BH$13</f>
        <v>0</v>
      </c>
      <c r="BI23" s="97">
        <f>'COGS-PRICE-MARGIN_CWS'!$E206*BI$13</f>
        <v>0</v>
      </c>
      <c r="BJ23" s="97">
        <f>'COGS-PRICE-MARGIN_CWS'!$E206*BJ$13</f>
        <v>0</v>
      </c>
      <c r="BK23" s="118">
        <f>SUM(C23:BJ23)</f>
        <v>0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'COGS-PRICE-MARGIN_CWS'!$E157*AM$13</f>
        <v>0</v>
      </c>
      <c r="AN24" s="97">
        <f>'COGS-PRICE-MARGIN_CWS'!$E157*AN$13</f>
        <v>0</v>
      </c>
      <c r="AO24" s="97">
        <f>'COGS-PRICE-MARGIN_CWS'!$E157*AO$13</f>
        <v>0</v>
      </c>
      <c r="AP24" s="97">
        <f>'COGS-PRICE-MARGIN_CWS'!$E157*AP$13</f>
        <v>0</v>
      </c>
      <c r="AQ24" s="97">
        <f>'COGS-PRICE-MARGIN_CWS'!$E157*AQ$13</f>
        <v>0</v>
      </c>
      <c r="AR24" s="97">
        <f>'COGS-PRICE-MARGIN_CWS'!$E157*AR$13</f>
        <v>0</v>
      </c>
      <c r="AS24" s="97">
        <f>'COGS-PRICE-MARGIN_CWS'!$E157*AS$13</f>
        <v>0</v>
      </c>
      <c r="AT24" s="97">
        <f>'COGS-PRICE-MARGIN_CWS'!$E157*AT$13</f>
        <v>0</v>
      </c>
      <c r="AU24" s="97">
        <f>'COGS-PRICE-MARGIN_CWS'!$E157*AU$13</f>
        <v>0</v>
      </c>
      <c r="AV24" s="97">
        <f>'COGS-PRICE-MARGIN_CWS'!$E157*AV$13</f>
        <v>0</v>
      </c>
      <c r="AW24" s="97">
        <f>'COGS-PRICE-MARGIN_CWS'!$E157*AW$13</f>
        <v>0</v>
      </c>
      <c r="AX24" s="97">
        <f>'COGS-PRICE-MARGIN_CWS'!$E157*AX$13</f>
        <v>0</v>
      </c>
      <c r="AY24" s="97">
        <f>'COGS-PRICE-MARGIN_CWS'!$E207*AY$13</f>
        <v>0</v>
      </c>
      <c r="AZ24" s="97">
        <f>'COGS-PRICE-MARGIN_CWS'!$E207*AZ$13</f>
        <v>0</v>
      </c>
      <c r="BA24" s="97">
        <f>'COGS-PRICE-MARGIN_CWS'!$E207*BA$13</f>
        <v>0</v>
      </c>
      <c r="BB24" s="97">
        <f>'COGS-PRICE-MARGIN_CWS'!$E207*BB$13</f>
        <v>0</v>
      </c>
      <c r="BC24" s="97">
        <f>'COGS-PRICE-MARGIN_CWS'!$E207*BC$13</f>
        <v>0</v>
      </c>
      <c r="BD24" s="97">
        <f>'COGS-PRICE-MARGIN_CWS'!$E207*BD$13</f>
        <v>0</v>
      </c>
      <c r="BE24" s="97">
        <f>'COGS-PRICE-MARGIN_CWS'!$E207*BE$13</f>
        <v>0</v>
      </c>
      <c r="BF24" s="97">
        <f>'COGS-PRICE-MARGIN_CWS'!$E207*BF$13</f>
        <v>0</v>
      </c>
      <c r="BG24" s="97">
        <f>'COGS-PRICE-MARGIN_CWS'!$E207*BG$13</f>
        <v>0</v>
      </c>
      <c r="BH24" s="97">
        <f>'COGS-PRICE-MARGIN_CWS'!$E207*BH$13</f>
        <v>0</v>
      </c>
      <c r="BI24" s="97">
        <f>'COGS-PRICE-MARGIN_CWS'!$E207*BI$13</f>
        <v>0</v>
      </c>
      <c r="BJ24" s="97">
        <f>'COGS-PRICE-MARGIN_CWS'!$E207*BJ$13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62500</v>
      </c>
      <c r="G26" s="99">
        <f t="shared" si="12"/>
        <v>75000</v>
      </c>
      <c r="H26" s="99">
        <f t="shared" si="12"/>
        <v>87500</v>
      </c>
      <c r="I26" s="99">
        <f t="shared" si="12"/>
        <v>62500</v>
      </c>
      <c r="J26" s="99">
        <f t="shared" si="12"/>
        <v>75000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147125</v>
      </c>
      <c r="P26" s="99">
        <f t="shared" ref="P26:Z26" si="13">SUM(P21:P24)</f>
        <v>227375</v>
      </c>
      <c r="Q26" s="99">
        <f t="shared" si="13"/>
        <v>267500</v>
      </c>
      <c r="R26" s="99">
        <f t="shared" si="13"/>
        <v>267500</v>
      </c>
      <c r="S26" s="99">
        <f t="shared" si="13"/>
        <v>294250</v>
      </c>
      <c r="T26" s="99">
        <f t="shared" si="13"/>
        <v>321000</v>
      </c>
      <c r="U26" s="99">
        <f t="shared" si="13"/>
        <v>267500</v>
      </c>
      <c r="V26" s="99">
        <f t="shared" si="13"/>
        <v>294250</v>
      </c>
      <c r="W26" s="99">
        <f t="shared" si="13"/>
        <v>227375</v>
      </c>
      <c r="X26" s="99">
        <f t="shared" si="13"/>
        <v>227375</v>
      </c>
      <c r="Y26" s="99">
        <f t="shared" si="13"/>
        <v>227375</v>
      </c>
      <c r="Z26" s="99">
        <f t="shared" si="13"/>
        <v>147125</v>
      </c>
      <c r="AA26" s="99">
        <f>SUM(AA21:AA24)</f>
        <v>200357.5</v>
      </c>
      <c r="AB26" s="99">
        <f t="shared" ref="AB26:BJ26" si="14">SUM(AB21:AB24)</f>
        <v>329158.75</v>
      </c>
      <c r="AC26" s="99">
        <f t="shared" si="14"/>
        <v>372092.50000000006</v>
      </c>
      <c r="AD26" s="99">
        <f t="shared" si="14"/>
        <v>372092.50000000006</v>
      </c>
      <c r="AE26" s="99">
        <f t="shared" si="14"/>
        <v>415026.25</v>
      </c>
      <c r="AF26" s="99">
        <f t="shared" si="14"/>
        <v>457960.00000000006</v>
      </c>
      <c r="AG26" s="99">
        <f t="shared" si="14"/>
        <v>372092.50000000006</v>
      </c>
      <c r="AH26" s="99">
        <f t="shared" si="14"/>
        <v>415026.25</v>
      </c>
      <c r="AI26" s="99">
        <f t="shared" si="14"/>
        <v>329158.75</v>
      </c>
      <c r="AJ26" s="99">
        <f t="shared" si="14"/>
        <v>329158.75</v>
      </c>
      <c r="AK26" s="99">
        <f t="shared" si="14"/>
        <v>329158.75</v>
      </c>
      <c r="AL26" s="99">
        <f t="shared" si="14"/>
        <v>200357.5</v>
      </c>
      <c r="AM26" s="99">
        <f t="shared" si="14"/>
        <v>474704.16250000003</v>
      </c>
      <c r="AN26" s="99">
        <f t="shared" si="14"/>
        <v>765651.875</v>
      </c>
      <c r="AO26" s="99">
        <f t="shared" si="14"/>
        <v>857530.10000000009</v>
      </c>
      <c r="AP26" s="99">
        <f t="shared" si="14"/>
        <v>857530.10000000009</v>
      </c>
      <c r="AQ26" s="99">
        <f t="shared" si="14"/>
        <v>949408.32500000007</v>
      </c>
      <c r="AR26" s="99">
        <f t="shared" si="14"/>
        <v>1041286.5500000002</v>
      </c>
      <c r="AS26" s="99">
        <f t="shared" si="14"/>
        <v>857530.10000000009</v>
      </c>
      <c r="AT26" s="99">
        <f t="shared" si="14"/>
        <v>949408.32500000007</v>
      </c>
      <c r="AU26" s="99">
        <f t="shared" si="14"/>
        <v>765651.875</v>
      </c>
      <c r="AV26" s="99">
        <f t="shared" si="14"/>
        <v>765651.875</v>
      </c>
      <c r="AW26" s="99">
        <f t="shared" si="14"/>
        <v>765651.875</v>
      </c>
      <c r="AX26" s="99">
        <f t="shared" si="14"/>
        <v>474704.16250000003</v>
      </c>
      <c r="AY26" s="99">
        <f t="shared" si="14"/>
        <v>540703.35412500007</v>
      </c>
      <c r="AZ26" s="99">
        <f t="shared" si="14"/>
        <v>868402.35662500013</v>
      </c>
      <c r="BA26" s="99">
        <f t="shared" si="14"/>
        <v>966712.05737500009</v>
      </c>
      <c r="BB26" s="99">
        <f t="shared" si="14"/>
        <v>966712.05737500009</v>
      </c>
      <c r="BC26" s="99">
        <f t="shared" si="14"/>
        <v>1081406.7082500001</v>
      </c>
      <c r="BD26" s="99">
        <f t="shared" si="14"/>
        <v>1179716.409</v>
      </c>
      <c r="BE26" s="99">
        <f t="shared" si="14"/>
        <v>966712.05737500009</v>
      </c>
      <c r="BF26" s="99">
        <f t="shared" si="14"/>
        <v>1081406.7082500001</v>
      </c>
      <c r="BG26" s="99">
        <f t="shared" si="14"/>
        <v>868402.35662500013</v>
      </c>
      <c r="BH26" s="99">
        <f t="shared" si="14"/>
        <v>868402.35662500013</v>
      </c>
      <c r="BI26" s="99">
        <f t="shared" si="14"/>
        <v>868402.35662500013</v>
      </c>
      <c r="BJ26" s="99">
        <f t="shared" si="14"/>
        <v>540703.35412500007</v>
      </c>
      <c r="BK26" s="118">
        <f>SUM(C26:BJ26)</f>
        <v>27897281.457375009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19400</v>
      </c>
      <c r="G28" s="99">
        <f t="shared" si="15"/>
        <v>23280</v>
      </c>
      <c r="H28" s="99">
        <f t="shared" si="15"/>
        <v>27160</v>
      </c>
      <c r="I28" s="99">
        <f t="shared" si="15"/>
        <v>19400</v>
      </c>
      <c r="J28" s="99">
        <f t="shared" si="15"/>
        <v>23280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64735</v>
      </c>
      <c r="P28" s="99">
        <f t="shared" si="15"/>
        <v>100045</v>
      </c>
      <c r="Q28" s="99">
        <f t="shared" si="15"/>
        <v>117700</v>
      </c>
      <c r="R28" s="99">
        <f t="shared" si="15"/>
        <v>117700</v>
      </c>
      <c r="S28" s="99">
        <f t="shared" si="15"/>
        <v>129470</v>
      </c>
      <c r="T28" s="99">
        <f t="shared" si="15"/>
        <v>141240</v>
      </c>
      <c r="U28" s="99">
        <f t="shared" si="15"/>
        <v>117700</v>
      </c>
      <c r="V28" s="99">
        <f t="shared" si="15"/>
        <v>129470</v>
      </c>
      <c r="W28" s="99">
        <f t="shared" si="15"/>
        <v>100045</v>
      </c>
      <c r="X28" s="99">
        <f t="shared" si="15"/>
        <v>100045</v>
      </c>
      <c r="Y28" s="99">
        <f t="shared" si="15"/>
        <v>100045</v>
      </c>
      <c r="Z28" s="99">
        <f t="shared" si="15"/>
        <v>64735</v>
      </c>
      <c r="AA28" s="99">
        <f t="shared" si="15"/>
        <v>88157.299999999988</v>
      </c>
      <c r="AB28" s="99">
        <f t="shared" si="15"/>
        <v>144829.85000000003</v>
      </c>
      <c r="AC28" s="99">
        <f t="shared" si="15"/>
        <v>163720.70000000001</v>
      </c>
      <c r="AD28" s="99">
        <f t="shared" si="15"/>
        <v>163720.70000000001</v>
      </c>
      <c r="AE28" s="99">
        <f t="shared" si="15"/>
        <v>182611.55000000005</v>
      </c>
      <c r="AF28" s="99">
        <f t="shared" si="15"/>
        <v>201502.39999999997</v>
      </c>
      <c r="AG28" s="99">
        <f t="shared" si="15"/>
        <v>163720.70000000001</v>
      </c>
      <c r="AH28" s="99">
        <f t="shared" si="15"/>
        <v>182611.55000000005</v>
      </c>
      <c r="AI28" s="99">
        <f t="shared" ref="AI28:BJ28" si="16">AI17-AI26</f>
        <v>144829.85000000003</v>
      </c>
      <c r="AJ28" s="99">
        <f t="shared" si="16"/>
        <v>144829.85000000003</v>
      </c>
      <c r="AK28" s="99">
        <f t="shared" si="16"/>
        <v>144829.85000000003</v>
      </c>
      <c r="AL28" s="99">
        <f t="shared" si="16"/>
        <v>88157.299999999988</v>
      </c>
      <c r="AM28" s="99">
        <f t="shared" si="16"/>
        <v>208869.83150000003</v>
      </c>
      <c r="AN28" s="99">
        <f t="shared" si="16"/>
        <v>336886.82499999995</v>
      </c>
      <c r="AO28" s="99">
        <f t="shared" si="16"/>
        <v>377313.24399999995</v>
      </c>
      <c r="AP28" s="99">
        <f t="shared" si="16"/>
        <v>377313.24399999995</v>
      </c>
      <c r="AQ28" s="99">
        <f t="shared" si="16"/>
        <v>417739.66300000006</v>
      </c>
      <c r="AR28" s="99">
        <f t="shared" si="16"/>
        <v>458166.08199999982</v>
      </c>
      <c r="AS28" s="99">
        <f t="shared" si="16"/>
        <v>377313.24399999995</v>
      </c>
      <c r="AT28" s="99">
        <f t="shared" si="16"/>
        <v>417739.66300000006</v>
      </c>
      <c r="AU28" s="99">
        <f t="shared" si="16"/>
        <v>336886.82499999995</v>
      </c>
      <c r="AV28" s="99">
        <f t="shared" si="16"/>
        <v>336886.82499999995</v>
      </c>
      <c r="AW28" s="99">
        <f t="shared" si="16"/>
        <v>336886.82499999995</v>
      </c>
      <c r="AX28" s="99">
        <f t="shared" si="16"/>
        <v>208869.83150000003</v>
      </c>
      <c r="AY28" s="99">
        <f t="shared" si="16"/>
        <v>237909.47581500001</v>
      </c>
      <c r="AZ28" s="99">
        <f t="shared" si="16"/>
        <v>382097.03691500018</v>
      </c>
      <c r="BA28" s="99">
        <f t="shared" si="16"/>
        <v>425353.30524500017</v>
      </c>
      <c r="BB28" s="99">
        <f t="shared" si="16"/>
        <v>425353.30524500017</v>
      </c>
      <c r="BC28" s="99">
        <f t="shared" si="16"/>
        <v>475818.95163000003</v>
      </c>
      <c r="BD28" s="99">
        <f t="shared" si="16"/>
        <v>519075.21996000037</v>
      </c>
      <c r="BE28" s="99">
        <f t="shared" si="16"/>
        <v>425353.30524500017</v>
      </c>
      <c r="BF28" s="99">
        <f t="shared" si="16"/>
        <v>475818.95163000003</v>
      </c>
      <c r="BG28" s="99">
        <f t="shared" si="16"/>
        <v>382097.03691500018</v>
      </c>
      <c r="BH28" s="99">
        <f t="shared" si="16"/>
        <v>382097.03691500018</v>
      </c>
      <c r="BI28" s="99">
        <f t="shared" si="16"/>
        <v>382097.03691500018</v>
      </c>
      <c r="BJ28" s="99">
        <f t="shared" si="16"/>
        <v>237909.47581500001</v>
      </c>
      <c r="BK28" s="118">
        <f>SUM(C28:BJ28)</f>
        <v>12205143.841245005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0.30555555555555564</v>
      </c>
      <c r="AF29" s="100">
        <f t="shared" si="17"/>
        <v>0.30555555555555547</v>
      </c>
      <c r="AG29" s="100">
        <f t="shared" si="17"/>
        <v>0.30555555555555552</v>
      </c>
      <c r="AH29" s="100">
        <f t="shared" si="17"/>
        <v>0.30555555555555564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0.30555555555555552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0.30555555555555558</v>
      </c>
      <c r="AR29" s="100">
        <f t="shared" si="17"/>
        <v>0.30555555555555541</v>
      </c>
      <c r="AS29" s="100">
        <f t="shared" si="17"/>
        <v>0.30555555555555552</v>
      </c>
      <c r="AT29" s="100">
        <f t="shared" si="17"/>
        <v>0.30555555555555558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0.30555555555555552</v>
      </c>
      <c r="AZ29" s="100">
        <f t="shared" si="17"/>
        <v>0.30555555555555564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0.30555555555555552</v>
      </c>
      <c r="BD29" s="100">
        <f t="shared" si="17"/>
        <v>0.30555555555555569</v>
      </c>
      <c r="BE29" s="100">
        <f t="shared" si="17"/>
        <v>0.30555555555555564</v>
      </c>
      <c r="BF29" s="100">
        <f t="shared" si="17"/>
        <v>0.30555555555555552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0.30555555555555552</v>
      </c>
      <c r="BK29" s="119"/>
    </row>
    <row r="30" spans="1:63" hidden="1" outlineLevel="1" x14ac:dyDescent="0.15"/>
    <row r="31" spans="1:63" hidden="1" outlineLevel="1" x14ac:dyDescent="0.15">
      <c r="A31" s="16" t="s">
        <v>1224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>
        <f>'COGS-PRICE-MARGIN_CWS'!$B172</f>
        <v>0.3</v>
      </c>
      <c r="AN33" s="98">
        <f>'COGS-PRICE-MARGIN_CWS'!$B172</f>
        <v>0.3</v>
      </c>
      <c r="AO33" s="98">
        <f>'COGS-PRICE-MARGIN_CWS'!$B172</f>
        <v>0.3</v>
      </c>
      <c r="AP33" s="98">
        <f>'COGS-PRICE-MARGIN_CWS'!$B172</f>
        <v>0.3</v>
      </c>
      <c r="AQ33" s="98">
        <f>'COGS-PRICE-MARGIN_CWS'!$B172</f>
        <v>0.3</v>
      </c>
      <c r="AR33" s="98">
        <f>'COGS-PRICE-MARGIN_CWS'!$B172</f>
        <v>0.3</v>
      </c>
      <c r="AS33" s="98">
        <f>'COGS-PRICE-MARGIN_CWS'!$B172</f>
        <v>0.3</v>
      </c>
      <c r="AT33" s="98">
        <f>'COGS-PRICE-MARGIN_CWS'!$B172</f>
        <v>0.3</v>
      </c>
      <c r="AU33" s="98">
        <f>'COGS-PRICE-MARGIN_CWS'!$B172</f>
        <v>0.3</v>
      </c>
      <c r="AV33" s="98">
        <f>'COGS-PRICE-MARGIN_CWS'!$B172</f>
        <v>0.3</v>
      </c>
      <c r="AW33" s="98">
        <f>'COGS-PRICE-MARGIN_CWS'!$B172</f>
        <v>0.3</v>
      </c>
      <c r="AX33" s="98">
        <f>'COGS-PRICE-MARGIN_CWS'!$B172</f>
        <v>0.3</v>
      </c>
      <c r="AY33" s="98">
        <f>'COGS-PRICE-MARGIN_CWS'!$B222</f>
        <v>0.3</v>
      </c>
      <c r="AZ33" s="98">
        <f>'COGS-PRICE-MARGIN_CWS'!$B222</f>
        <v>0.3</v>
      </c>
      <c r="BA33" s="98">
        <f>'COGS-PRICE-MARGIN_CWS'!$B222</f>
        <v>0.3</v>
      </c>
      <c r="BB33" s="98">
        <f>'COGS-PRICE-MARGIN_CWS'!$B222</f>
        <v>0.3</v>
      </c>
      <c r="BC33" s="98">
        <f>'COGS-PRICE-MARGIN_CWS'!$B222</f>
        <v>0.3</v>
      </c>
      <c r="BD33" s="98">
        <f>'COGS-PRICE-MARGIN_CWS'!$B222</f>
        <v>0.3</v>
      </c>
      <c r="BE33" s="98">
        <f>'COGS-PRICE-MARGIN_CWS'!$B222</f>
        <v>0.3</v>
      </c>
      <c r="BF33" s="98">
        <f>'COGS-PRICE-MARGIN_CWS'!$B222</f>
        <v>0.3</v>
      </c>
      <c r="BG33" s="98">
        <f>'COGS-PRICE-MARGIN_CWS'!$B222</f>
        <v>0.3</v>
      </c>
      <c r="BH33" s="98">
        <f>'COGS-PRICE-MARGIN_CWS'!$B222</f>
        <v>0.3</v>
      </c>
      <c r="BI33" s="98">
        <f>'COGS-PRICE-MARGIN_CWS'!$B222</f>
        <v>0.3</v>
      </c>
      <c r="BJ33" s="98">
        <f>'COGS-PRICE-MARGIN_CWS'!$B222</f>
        <v>0.3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4</v>
      </c>
      <c r="H34" s="169">
        <f t="shared" si="18"/>
        <v>5</v>
      </c>
      <c r="I34" s="169">
        <f t="shared" si="18"/>
        <v>3</v>
      </c>
      <c r="J34" s="169">
        <f t="shared" si="18"/>
        <v>4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8</v>
      </c>
      <c r="P34" s="169">
        <f t="shared" si="18"/>
        <v>12</v>
      </c>
      <c r="Q34" s="169">
        <f t="shared" si="18"/>
        <v>14</v>
      </c>
      <c r="R34" s="169">
        <f t="shared" si="18"/>
        <v>14</v>
      </c>
      <c r="S34" s="169">
        <f t="shared" si="18"/>
        <v>16</v>
      </c>
      <c r="T34" s="169">
        <f t="shared" si="18"/>
        <v>17</v>
      </c>
      <c r="U34" s="169">
        <f t="shared" si="18"/>
        <v>14</v>
      </c>
      <c r="V34" s="169">
        <f t="shared" si="18"/>
        <v>16</v>
      </c>
      <c r="W34" s="169">
        <f t="shared" si="18"/>
        <v>12</v>
      </c>
      <c r="X34" s="169">
        <f t="shared" si="18"/>
        <v>12</v>
      </c>
      <c r="Y34" s="169">
        <f t="shared" si="18"/>
        <v>12</v>
      </c>
      <c r="Z34" s="169">
        <f t="shared" si="18"/>
        <v>8</v>
      </c>
      <c r="AA34" s="102">
        <f t="shared" si="18"/>
        <v>9</v>
      </c>
      <c r="AB34" s="102">
        <f t="shared" si="18"/>
        <v>15</v>
      </c>
      <c r="AC34" s="102">
        <f t="shared" si="18"/>
        <v>17</v>
      </c>
      <c r="AD34" s="102">
        <f t="shared" si="18"/>
        <v>17</v>
      </c>
      <c r="AE34" s="102">
        <f t="shared" si="18"/>
        <v>20</v>
      </c>
      <c r="AF34" s="102">
        <f t="shared" si="18"/>
        <v>22</v>
      </c>
      <c r="AG34" s="102">
        <f t="shared" si="18"/>
        <v>17</v>
      </c>
      <c r="AH34" s="102">
        <f t="shared" si="18"/>
        <v>20</v>
      </c>
      <c r="AI34" s="102">
        <f t="shared" ref="AI34:BJ34" si="19">AI13-AI35</f>
        <v>15</v>
      </c>
      <c r="AJ34" s="102">
        <f t="shared" si="19"/>
        <v>15</v>
      </c>
      <c r="AK34" s="102">
        <f t="shared" si="19"/>
        <v>15</v>
      </c>
      <c r="AL34" s="102">
        <f t="shared" si="19"/>
        <v>9</v>
      </c>
      <c r="AM34" s="102">
        <f t="shared" si="19"/>
        <v>21</v>
      </c>
      <c r="AN34" s="102">
        <f t="shared" si="19"/>
        <v>35</v>
      </c>
      <c r="AO34" s="102">
        <f t="shared" si="19"/>
        <v>39</v>
      </c>
      <c r="AP34" s="102">
        <f t="shared" si="19"/>
        <v>39</v>
      </c>
      <c r="AQ34" s="102">
        <f t="shared" si="19"/>
        <v>43</v>
      </c>
      <c r="AR34" s="102">
        <f t="shared" si="19"/>
        <v>47</v>
      </c>
      <c r="AS34" s="102">
        <f t="shared" si="19"/>
        <v>39</v>
      </c>
      <c r="AT34" s="102">
        <f t="shared" si="19"/>
        <v>43</v>
      </c>
      <c r="AU34" s="102">
        <f t="shared" si="19"/>
        <v>35</v>
      </c>
      <c r="AV34" s="102">
        <f t="shared" si="19"/>
        <v>35</v>
      </c>
      <c r="AW34" s="102">
        <f t="shared" si="19"/>
        <v>35</v>
      </c>
      <c r="AX34" s="102">
        <f t="shared" si="19"/>
        <v>21</v>
      </c>
      <c r="AY34" s="102">
        <f t="shared" si="19"/>
        <v>23</v>
      </c>
      <c r="AZ34" s="102">
        <f t="shared" si="19"/>
        <v>37</v>
      </c>
      <c r="BA34" s="102">
        <f t="shared" si="19"/>
        <v>41</v>
      </c>
      <c r="BB34" s="102">
        <f t="shared" si="19"/>
        <v>41</v>
      </c>
      <c r="BC34" s="102">
        <f t="shared" si="19"/>
        <v>46</v>
      </c>
      <c r="BD34" s="102">
        <f t="shared" si="19"/>
        <v>50</v>
      </c>
      <c r="BE34" s="102">
        <f t="shared" si="19"/>
        <v>41</v>
      </c>
      <c r="BF34" s="102">
        <f t="shared" si="19"/>
        <v>46</v>
      </c>
      <c r="BG34" s="102">
        <f t="shared" si="19"/>
        <v>37</v>
      </c>
      <c r="BH34" s="102">
        <f t="shared" si="19"/>
        <v>37</v>
      </c>
      <c r="BI34" s="102">
        <f t="shared" si="19"/>
        <v>37</v>
      </c>
      <c r="BJ34" s="102">
        <f t="shared" si="19"/>
        <v>23</v>
      </c>
      <c r="BK34" s="103">
        <f>SUM(C34:BJ34)</f>
        <v>1266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</v>
      </c>
      <c r="G35" s="169">
        <f t="shared" si="20"/>
        <v>2</v>
      </c>
      <c r="H35" s="169">
        <f t="shared" si="20"/>
        <v>2</v>
      </c>
      <c r="I35" s="169">
        <f t="shared" si="20"/>
        <v>2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6</v>
      </c>
      <c r="R35" s="169">
        <f t="shared" si="21"/>
        <v>6</v>
      </c>
      <c r="S35" s="169">
        <f t="shared" si="21"/>
        <v>6</v>
      </c>
      <c r="T35" s="169">
        <f t="shared" si="21"/>
        <v>7</v>
      </c>
      <c r="U35" s="169">
        <f t="shared" si="21"/>
        <v>6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8</v>
      </c>
      <c r="AC35" s="102">
        <f t="shared" si="21"/>
        <v>9</v>
      </c>
      <c r="AD35" s="102">
        <f t="shared" si="21"/>
        <v>9</v>
      </c>
      <c r="AE35" s="102">
        <f t="shared" si="21"/>
        <v>9</v>
      </c>
      <c r="AF35" s="102">
        <f t="shared" si="21"/>
        <v>10</v>
      </c>
      <c r="AG35" s="102">
        <f t="shared" si="21"/>
        <v>9</v>
      </c>
      <c r="AH35" s="102">
        <f t="shared" si="21"/>
        <v>9</v>
      </c>
      <c r="AI35" s="102">
        <f t="shared" si="21"/>
        <v>8</v>
      </c>
      <c r="AJ35" s="102">
        <f t="shared" si="21"/>
        <v>8</v>
      </c>
      <c r="AK35" s="102">
        <f t="shared" si="21"/>
        <v>8</v>
      </c>
      <c r="AL35" s="102">
        <f t="shared" si="21"/>
        <v>5</v>
      </c>
      <c r="AM35" s="102">
        <f t="shared" si="21"/>
        <v>10</v>
      </c>
      <c r="AN35" s="102">
        <f t="shared" si="21"/>
        <v>15</v>
      </c>
      <c r="AO35" s="102">
        <f t="shared" si="21"/>
        <v>17</v>
      </c>
      <c r="AP35" s="102">
        <f t="shared" si="21"/>
        <v>17</v>
      </c>
      <c r="AQ35" s="102">
        <f t="shared" si="21"/>
        <v>19</v>
      </c>
      <c r="AR35" s="102">
        <f t="shared" si="21"/>
        <v>21</v>
      </c>
      <c r="AS35" s="102">
        <f t="shared" si="21"/>
        <v>17</v>
      </c>
      <c r="AT35" s="102">
        <f t="shared" si="21"/>
        <v>19</v>
      </c>
      <c r="AU35" s="102">
        <f t="shared" si="21"/>
        <v>15</v>
      </c>
      <c r="AV35" s="102">
        <f t="shared" si="21"/>
        <v>15</v>
      </c>
      <c r="AW35" s="102">
        <f t="shared" si="21"/>
        <v>15</v>
      </c>
      <c r="AX35" s="102">
        <f t="shared" si="21"/>
        <v>10</v>
      </c>
      <c r="AY35" s="102">
        <f t="shared" si="21"/>
        <v>10</v>
      </c>
      <c r="AZ35" s="102">
        <f t="shared" si="21"/>
        <v>16</v>
      </c>
      <c r="BA35" s="102">
        <f t="shared" si="21"/>
        <v>18</v>
      </c>
      <c r="BB35" s="102">
        <f t="shared" si="21"/>
        <v>18</v>
      </c>
      <c r="BC35" s="102">
        <f t="shared" si="21"/>
        <v>20</v>
      </c>
      <c r="BD35" s="102">
        <f t="shared" si="21"/>
        <v>22</v>
      </c>
      <c r="BE35" s="102">
        <f t="shared" si="21"/>
        <v>18</v>
      </c>
      <c r="BF35" s="102">
        <f t="shared" si="21"/>
        <v>20</v>
      </c>
      <c r="BG35" s="102">
        <f t="shared" si="21"/>
        <v>16</v>
      </c>
      <c r="BH35" s="102">
        <f t="shared" si="21"/>
        <v>16</v>
      </c>
      <c r="BI35" s="102">
        <f t="shared" si="21"/>
        <v>16</v>
      </c>
      <c r="BJ35" s="102">
        <f t="shared" si="21"/>
        <v>10</v>
      </c>
      <c r="BK35" s="103">
        <f>SUM(C35:BJ35)</f>
        <v>564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'COGS-PRICE-MARGIN_CWS'!$B111*AB34</f>
        <v>0</v>
      </c>
      <c r="AC38" s="90">
        <f>'COGS-PRICE-MARGIN_CWS'!$B111*AC34</f>
        <v>0</v>
      </c>
      <c r="AD38" s="90">
        <f>'COGS-PRICE-MARGIN_CWS'!$B111*AD34</f>
        <v>0</v>
      </c>
      <c r="AE38" s="90">
        <f>'COGS-PRICE-MARGIN_CWS'!$B111*AE34</f>
        <v>0</v>
      </c>
      <c r="AF38" s="90">
        <f>'COGS-PRICE-MARGIN_CWS'!$B111*AF34</f>
        <v>0</v>
      </c>
      <c r="AG38" s="90">
        <f>'COGS-PRICE-MARGIN_CWS'!$B111*AG34</f>
        <v>0</v>
      </c>
      <c r="AH38" s="90">
        <f>'COGS-PRICE-MARGIN_CWS'!$B111*AH34</f>
        <v>0</v>
      </c>
      <c r="AI38" s="90">
        <f>'COGS-PRICE-MARGIN_CWS'!$B111*AI34</f>
        <v>0</v>
      </c>
      <c r="AJ38" s="90">
        <f>'COGS-PRICE-MARGIN_CWS'!$B111*AJ34</f>
        <v>0</v>
      </c>
      <c r="AK38" s="90">
        <f>'COGS-PRICE-MARGIN_CWS'!$B111*AK34</f>
        <v>0</v>
      </c>
      <c r="AL38" s="90">
        <f>'COGS-PRICE-MARGIN_CWS'!$B111*AL34</f>
        <v>0</v>
      </c>
      <c r="AM38" s="90">
        <f>'COGS-PRICE-MARGIN_CWS'!$B161*AM34</f>
        <v>0</v>
      </c>
      <c r="AN38" s="90">
        <f>'COGS-PRICE-MARGIN_CWS'!$B161*AN34</f>
        <v>0</v>
      </c>
      <c r="AO38" s="90">
        <f>'COGS-PRICE-MARGIN_CWS'!$B161*AO34</f>
        <v>0</v>
      </c>
      <c r="AP38" s="90">
        <f>'COGS-PRICE-MARGIN_CWS'!$B161*AP34</f>
        <v>0</v>
      </c>
      <c r="AQ38" s="90">
        <f>'COGS-PRICE-MARGIN_CWS'!$B161*AQ34</f>
        <v>0</v>
      </c>
      <c r="AR38" s="90">
        <f>'COGS-PRICE-MARGIN_CWS'!$B161*AR34</f>
        <v>0</v>
      </c>
      <c r="AS38" s="90">
        <f>'COGS-PRICE-MARGIN_CWS'!$B161*AS34</f>
        <v>0</v>
      </c>
      <c r="AT38" s="90">
        <f>'COGS-PRICE-MARGIN_CWS'!$B161*AT34</f>
        <v>0</v>
      </c>
      <c r="AU38" s="90">
        <f>'COGS-PRICE-MARGIN_CWS'!$B161*AU34</f>
        <v>0</v>
      </c>
      <c r="AV38" s="90">
        <f>'COGS-PRICE-MARGIN_CWS'!$B161*AV34</f>
        <v>0</v>
      </c>
      <c r="AW38" s="90">
        <f>'COGS-PRICE-MARGIN_CWS'!$B161*AW34</f>
        <v>0</v>
      </c>
      <c r="AX38" s="90">
        <f>'COGS-PRICE-MARGIN_CWS'!$B161*AX34</f>
        <v>0</v>
      </c>
      <c r="AY38" s="90">
        <f>'COGS-PRICE-MARGIN_CWS'!$B211*AY34</f>
        <v>0</v>
      </c>
      <c r="AZ38" s="90">
        <f>'COGS-PRICE-MARGIN_CWS'!$B211*AZ34</f>
        <v>0</v>
      </c>
      <c r="BA38" s="90">
        <f>'COGS-PRICE-MARGIN_CWS'!$B211*BA34</f>
        <v>0</v>
      </c>
      <c r="BB38" s="90">
        <f>'COGS-PRICE-MARGIN_CWS'!$B211*BB34</f>
        <v>0</v>
      </c>
      <c r="BC38" s="90">
        <f>'COGS-PRICE-MARGIN_CWS'!$B211*BC34</f>
        <v>0</v>
      </c>
      <c r="BD38" s="90">
        <f>'COGS-PRICE-MARGIN_CWS'!$B211*BD34</f>
        <v>0</v>
      </c>
      <c r="BE38" s="90">
        <f>'COGS-PRICE-MARGIN_CWS'!$B211*BE34</f>
        <v>0</v>
      </c>
      <c r="BF38" s="90">
        <f>'COGS-PRICE-MARGIN_CWS'!$B211*BF34</f>
        <v>0</v>
      </c>
      <c r="BG38" s="90">
        <f>'COGS-PRICE-MARGIN_CWS'!$B211*BG34</f>
        <v>0</v>
      </c>
      <c r="BH38" s="90">
        <f>'COGS-PRICE-MARGIN_CWS'!$B211*BH34</f>
        <v>0</v>
      </c>
      <c r="BI38" s="90">
        <f>'COGS-PRICE-MARGIN_CWS'!$B211*BI34</f>
        <v>0</v>
      </c>
      <c r="BJ38" s="90">
        <f>'COGS-PRICE-MARGIN_CWS'!$B211*BJ34</f>
        <v>0</v>
      </c>
      <c r="BK38" s="118">
        <f>SUM(C38:BJ38)</f>
        <v>0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'COGS-PRICE-MARGIN_CWS'!$C111</f>
        <v>0</v>
      </c>
      <c r="AC39" s="98">
        <f>'COGS-PRICE-MARGIN_CWS'!$C111</f>
        <v>0</v>
      </c>
      <c r="AD39" s="98">
        <f>'COGS-PRICE-MARGIN_CWS'!$C111</f>
        <v>0</v>
      </c>
      <c r="AE39" s="98">
        <f>'COGS-PRICE-MARGIN_CWS'!$C111</f>
        <v>0</v>
      </c>
      <c r="AF39" s="98">
        <f>'COGS-PRICE-MARGIN_CWS'!$C111</f>
        <v>0</v>
      </c>
      <c r="AG39" s="98">
        <f>'COGS-PRICE-MARGIN_CWS'!$C111</f>
        <v>0</v>
      </c>
      <c r="AH39" s="98">
        <f>'COGS-PRICE-MARGIN_CWS'!$C111</f>
        <v>0</v>
      </c>
      <c r="AI39" s="98">
        <f>'COGS-PRICE-MARGIN_CWS'!$C111</f>
        <v>0</v>
      </c>
      <c r="AJ39" s="98">
        <f>'COGS-PRICE-MARGIN_CWS'!$C111</f>
        <v>0</v>
      </c>
      <c r="AK39" s="98">
        <f>'COGS-PRICE-MARGIN_CWS'!$C111</f>
        <v>0</v>
      </c>
      <c r="AL39" s="98">
        <f>'COGS-PRICE-MARGIN_CWS'!$C111</f>
        <v>0</v>
      </c>
      <c r="AM39" s="98">
        <f>'COGS-PRICE-MARGIN_CWS'!$C161</f>
        <v>0</v>
      </c>
      <c r="AN39" s="98">
        <f>'COGS-PRICE-MARGIN_CWS'!$C161</f>
        <v>0</v>
      </c>
      <c r="AO39" s="98">
        <f>'COGS-PRICE-MARGIN_CWS'!$C161</f>
        <v>0</v>
      </c>
      <c r="AP39" s="98">
        <f>'COGS-PRICE-MARGIN_CWS'!$C161</f>
        <v>0</v>
      </c>
      <c r="AQ39" s="98">
        <f>'COGS-PRICE-MARGIN_CWS'!$C161</f>
        <v>0</v>
      </c>
      <c r="AR39" s="98">
        <f>'COGS-PRICE-MARGIN_CWS'!$C161</f>
        <v>0</v>
      </c>
      <c r="AS39" s="98">
        <f>'COGS-PRICE-MARGIN_CWS'!$C161</f>
        <v>0</v>
      </c>
      <c r="AT39" s="98">
        <f>'COGS-PRICE-MARGIN_CWS'!$C161</f>
        <v>0</v>
      </c>
      <c r="AU39" s="98">
        <f>'COGS-PRICE-MARGIN_CWS'!$C161</f>
        <v>0</v>
      </c>
      <c r="AV39" s="98">
        <f>'COGS-PRICE-MARGIN_CWS'!$C161</f>
        <v>0</v>
      </c>
      <c r="AW39" s="98">
        <f>'COGS-PRICE-MARGIN_CWS'!$C161</f>
        <v>0</v>
      </c>
      <c r="AX39" s="98">
        <f>'COGS-PRICE-MARGIN_CWS'!$C161</f>
        <v>0</v>
      </c>
      <c r="AY39" s="98">
        <f>'COGS-PRICE-MARGIN_CWS'!$C211</f>
        <v>0</v>
      </c>
      <c r="AZ39" s="98">
        <f>'COGS-PRICE-MARGIN_CWS'!$C211</f>
        <v>0</v>
      </c>
      <c r="BA39" s="98">
        <f>'COGS-PRICE-MARGIN_CWS'!$C211</f>
        <v>0</v>
      </c>
      <c r="BB39" s="98">
        <f>'COGS-PRICE-MARGIN_CWS'!$C211</f>
        <v>0</v>
      </c>
      <c r="BC39" s="98">
        <f>'COGS-PRICE-MARGIN_CWS'!$C211</f>
        <v>0</v>
      </c>
      <c r="BD39" s="98">
        <f>'COGS-PRICE-MARGIN_CWS'!$C211</f>
        <v>0</v>
      </c>
      <c r="BE39" s="98">
        <f>'COGS-PRICE-MARGIN_CWS'!$C211</f>
        <v>0</v>
      </c>
      <c r="BF39" s="98">
        <f>'COGS-PRICE-MARGIN_CWS'!$C211</f>
        <v>0</v>
      </c>
      <c r="BG39" s="98">
        <f>'COGS-PRICE-MARGIN_CWS'!$C211</f>
        <v>0</v>
      </c>
      <c r="BH39" s="98">
        <f>'COGS-PRICE-MARGIN_CWS'!$C211</f>
        <v>0</v>
      </c>
      <c r="BI39" s="98">
        <f>'COGS-PRICE-MARGIN_CWS'!$C211</f>
        <v>0</v>
      </c>
      <c r="BJ39" s="98">
        <f>'COGS-PRICE-MARGIN_CWS'!$C211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>
        <f>'COGS-PRICE-MARGIN_CWS'!$B169*AM35</f>
        <v>30626.075000000001</v>
      </c>
      <c r="AN44" s="90">
        <f>'COGS-PRICE-MARGIN_CWS'!$B169*AN35</f>
        <v>45939.112500000003</v>
      </c>
      <c r="AO44" s="90">
        <f>'COGS-PRICE-MARGIN_CWS'!$B169*AO35</f>
        <v>52064.327499999999</v>
      </c>
      <c r="AP44" s="90">
        <f>'COGS-PRICE-MARGIN_CWS'!$B169*AP35</f>
        <v>52064.327499999999</v>
      </c>
      <c r="AQ44" s="90">
        <f>'COGS-PRICE-MARGIN_CWS'!$B169*AQ35</f>
        <v>58189.542500000003</v>
      </c>
      <c r="AR44" s="90">
        <f>'COGS-PRICE-MARGIN_CWS'!$B169*AR35</f>
        <v>64314.7575</v>
      </c>
      <c r="AS44" s="90">
        <f>'COGS-PRICE-MARGIN_CWS'!$B169*AS35</f>
        <v>52064.327499999999</v>
      </c>
      <c r="AT44" s="90">
        <f>'COGS-PRICE-MARGIN_CWS'!$B169*AT35</f>
        <v>58189.542500000003</v>
      </c>
      <c r="AU44" s="90">
        <f>'COGS-PRICE-MARGIN_CWS'!$B169*AU35</f>
        <v>45939.112500000003</v>
      </c>
      <c r="AV44" s="90">
        <f>'COGS-PRICE-MARGIN_CWS'!$B169*AV35</f>
        <v>45939.112500000003</v>
      </c>
      <c r="AW44" s="90">
        <f>'COGS-PRICE-MARGIN_CWS'!$B169*AW35</f>
        <v>45939.112500000003</v>
      </c>
      <c r="AX44" s="90">
        <f>'COGS-PRICE-MARGIN_CWS'!$B169*AX35</f>
        <v>30626.075000000001</v>
      </c>
      <c r="AY44" s="90">
        <f>'COGS-PRICE-MARGIN_CWS'!$B219*AY35</f>
        <v>32769.900249999999</v>
      </c>
      <c r="AZ44" s="90">
        <f>'COGS-PRICE-MARGIN_CWS'!$B219*AZ35</f>
        <v>52431.840400000001</v>
      </c>
      <c r="BA44" s="90">
        <f>'COGS-PRICE-MARGIN_CWS'!$B219*BA35</f>
        <v>58985.820449999999</v>
      </c>
      <c r="BB44" s="90">
        <f>'COGS-PRICE-MARGIN_CWS'!$B219*BB35</f>
        <v>58985.820449999999</v>
      </c>
      <c r="BC44" s="90">
        <f>'COGS-PRICE-MARGIN_CWS'!$B219*BC35</f>
        <v>65539.800499999998</v>
      </c>
      <c r="BD44" s="90">
        <f>'COGS-PRICE-MARGIN_CWS'!$B219*BD35</f>
        <v>72093.780549999996</v>
      </c>
      <c r="BE44" s="90">
        <f>'COGS-PRICE-MARGIN_CWS'!$B219*BE35</f>
        <v>58985.820449999999</v>
      </c>
      <c r="BF44" s="90">
        <f>'COGS-PRICE-MARGIN_CWS'!$B219*BF35</f>
        <v>65539.800499999998</v>
      </c>
      <c r="BG44" s="90">
        <f>'COGS-PRICE-MARGIN_CWS'!$B219*BG35</f>
        <v>52431.840400000001</v>
      </c>
      <c r="BH44" s="90">
        <f>'COGS-PRICE-MARGIN_CWS'!$B219*BH35</f>
        <v>52431.840400000001</v>
      </c>
      <c r="BI44" s="90">
        <f>'COGS-PRICE-MARGIN_CWS'!$B219*BI35</f>
        <v>52431.840400000001</v>
      </c>
      <c r="BJ44" s="90">
        <f>'COGS-PRICE-MARGIN_CWS'!$B219*BJ35</f>
        <v>32769.900249999999</v>
      </c>
      <c r="BK44" s="118">
        <f>SUM(C44:BJ44)</f>
        <v>1718456.6800000002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3</v>
      </c>
      <c r="L50" s="169">
        <f t="shared" si="24"/>
        <v>3</v>
      </c>
      <c r="M50" s="169">
        <f t="shared" si="24"/>
        <v>3</v>
      </c>
      <c r="N50" s="169">
        <f t="shared" si="24"/>
        <v>2</v>
      </c>
      <c r="O50" s="169">
        <f t="shared" si="24"/>
        <v>5</v>
      </c>
      <c r="P50" s="169">
        <f t="shared" si="24"/>
        <v>9</v>
      </c>
      <c r="Q50" s="169">
        <f t="shared" si="24"/>
        <v>9</v>
      </c>
      <c r="R50" s="169">
        <f t="shared" si="24"/>
        <v>9</v>
      </c>
      <c r="S50" s="169">
        <f t="shared" si="24"/>
        <v>10</v>
      </c>
      <c r="T50" s="169">
        <f t="shared" si="24"/>
        <v>11</v>
      </c>
      <c r="U50" s="169">
        <f t="shared" si="24"/>
        <v>9</v>
      </c>
      <c r="V50" s="169">
        <f t="shared" si="24"/>
        <v>10</v>
      </c>
      <c r="W50" s="169">
        <f t="shared" si="24"/>
        <v>9</v>
      </c>
      <c r="X50" s="169">
        <f t="shared" si="24"/>
        <v>9</v>
      </c>
      <c r="Y50" s="169">
        <f t="shared" si="24"/>
        <v>9</v>
      </c>
      <c r="Z50" s="169">
        <f t="shared" si="24"/>
        <v>5</v>
      </c>
      <c r="AA50" s="169">
        <f t="shared" si="24"/>
        <v>15</v>
      </c>
      <c r="AB50" s="169">
        <f t="shared" si="24"/>
        <v>24</v>
      </c>
      <c r="AC50" s="169">
        <f t="shared" si="24"/>
        <v>27</v>
      </c>
      <c r="AD50" s="169">
        <f t="shared" si="24"/>
        <v>27</v>
      </c>
      <c r="AE50" s="169">
        <f t="shared" si="24"/>
        <v>29</v>
      </c>
      <c r="AF50" s="169">
        <f t="shared" si="24"/>
        <v>32</v>
      </c>
      <c r="AG50" s="169">
        <f t="shared" si="24"/>
        <v>27</v>
      </c>
      <c r="AH50" s="169">
        <f t="shared" si="24"/>
        <v>29</v>
      </c>
      <c r="AI50" s="169">
        <f t="shared" si="24"/>
        <v>24</v>
      </c>
      <c r="AJ50" s="169">
        <f t="shared" si="24"/>
        <v>24</v>
      </c>
      <c r="AK50" s="169">
        <f t="shared" si="24"/>
        <v>24</v>
      </c>
      <c r="AL50" s="169">
        <f t="shared" si="24"/>
        <v>15</v>
      </c>
      <c r="AM50" s="169">
        <f t="shared" si="24"/>
        <v>16</v>
      </c>
      <c r="AN50" s="169">
        <f t="shared" si="24"/>
        <v>25</v>
      </c>
      <c r="AO50" s="169">
        <f t="shared" si="24"/>
        <v>28</v>
      </c>
      <c r="AP50" s="169">
        <f t="shared" si="24"/>
        <v>28</v>
      </c>
      <c r="AQ50" s="169">
        <f t="shared" si="24"/>
        <v>31</v>
      </c>
      <c r="AR50" s="169">
        <f t="shared" si="24"/>
        <v>34</v>
      </c>
      <c r="AS50" s="169">
        <f t="shared" si="24"/>
        <v>28</v>
      </c>
      <c r="AT50" s="169">
        <f t="shared" si="24"/>
        <v>31</v>
      </c>
      <c r="AU50" s="169">
        <f t="shared" si="24"/>
        <v>25</v>
      </c>
      <c r="AV50" s="169">
        <f t="shared" si="24"/>
        <v>25</v>
      </c>
      <c r="AW50" s="169">
        <f t="shared" si="24"/>
        <v>25</v>
      </c>
      <c r="AX50" s="169">
        <f t="shared" si="24"/>
        <v>16</v>
      </c>
      <c r="AY50" s="169">
        <f t="shared" si="24"/>
        <v>17</v>
      </c>
      <c r="AZ50" s="169">
        <f t="shared" si="24"/>
        <v>27</v>
      </c>
      <c r="BA50" s="169">
        <f t="shared" si="24"/>
        <v>30</v>
      </c>
      <c r="BB50" s="169">
        <f t="shared" si="24"/>
        <v>30</v>
      </c>
      <c r="BC50" s="169">
        <f t="shared" si="24"/>
        <v>33</v>
      </c>
      <c r="BD50" s="169">
        <f t="shared" si="24"/>
        <v>36</v>
      </c>
      <c r="BE50" s="169">
        <f t="shared" si="24"/>
        <v>30</v>
      </c>
      <c r="BF50" s="169">
        <f t="shared" si="24"/>
        <v>33</v>
      </c>
      <c r="BG50" s="169">
        <f t="shared" si="24"/>
        <v>27</v>
      </c>
      <c r="BH50" s="169">
        <f t="shared" si="24"/>
        <v>27</v>
      </c>
      <c r="BI50" s="169">
        <f t="shared" si="24"/>
        <v>27</v>
      </c>
      <c r="BJ50" s="169">
        <f t="shared" si="24"/>
        <v>17</v>
      </c>
      <c r="BK50" s="316">
        <f>SUM(C50:BJ50)</f>
        <v>1073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'COGS-PRICE-MARGIN_CWS'!$B178*AM50</f>
        <v>450815.82400000002</v>
      </c>
      <c r="AN51" s="97">
        <f>'COGS-PRICE-MARGIN_CWS'!$B178*AN50</f>
        <v>704399.72500000009</v>
      </c>
      <c r="AO51" s="97">
        <f>'COGS-PRICE-MARGIN_CWS'!$B178*AO50</f>
        <v>788927.69200000004</v>
      </c>
      <c r="AP51" s="97">
        <f>'COGS-PRICE-MARGIN_CWS'!$B178*AP50</f>
        <v>788927.69200000004</v>
      </c>
      <c r="AQ51" s="97">
        <f>'COGS-PRICE-MARGIN_CWS'!$B178*AQ50</f>
        <v>873455.65899999999</v>
      </c>
      <c r="AR51" s="97">
        <f>'COGS-PRICE-MARGIN_CWS'!$B178*AR50</f>
        <v>957983.62600000005</v>
      </c>
      <c r="AS51" s="97">
        <f>'COGS-PRICE-MARGIN_CWS'!$B178*AS50</f>
        <v>788927.69200000004</v>
      </c>
      <c r="AT51" s="97">
        <f>'COGS-PRICE-MARGIN_CWS'!$B178*AT50</f>
        <v>873455.65899999999</v>
      </c>
      <c r="AU51" s="97">
        <f>'COGS-PRICE-MARGIN_CWS'!$B178*AU50</f>
        <v>704399.72500000009</v>
      </c>
      <c r="AV51" s="97">
        <f>'COGS-PRICE-MARGIN_CWS'!$B178*AV50</f>
        <v>704399.72500000009</v>
      </c>
      <c r="AW51" s="97">
        <f>'COGS-PRICE-MARGIN_CWS'!$B178*AW50</f>
        <v>704399.72500000009</v>
      </c>
      <c r="AX51" s="97">
        <f>'COGS-PRICE-MARGIN_CWS'!$B178*AX50</f>
        <v>450815.82400000002</v>
      </c>
      <c r="AY51" s="97">
        <f>'COGS-PRICE-MARGIN_CWS'!$B128*AY50</f>
        <v>447655.9</v>
      </c>
      <c r="AZ51" s="97">
        <f>'COGS-PRICE-MARGIN_CWS'!$B128*AZ50</f>
        <v>710982.9</v>
      </c>
      <c r="BA51" s="97">
        <f>'COGS-PRICE-MARGIN_CWS'!$B128*BA50</f>
        <v>789981</v>
      </c>
      <c r="BB51" s="97">
        <f>'COGS-PRICE-MARGIN_CWS'!$B128*BB50</f>
        <v>789981</v>
      </c>
      <c r="BC51" s="97">
        <f>'COGS-PRICE-MARGIN_CWS'!$B128*BC50</f>
        <v>868979.1</v>
      </c>
      <c r="BD51" s="97">
        <f>'COGS-PRICE-MARGIN_CWS'!$B128*BD50</f>
        <v>947977.20000000007</v>
      </c>
      <c r="BE51" s="97">
        <f>'COGS-PRICE-MARGIN_CWS'!$B128*BE50</f>
        <v>789981</v>
      </c>
      <c r="BF51" s="97">
        <f>'COGS-PRICE-MARGIN_CWS'!$B128*BF50</f>
        <v>868979.1</v>
      </c>
      <c r="BG51" s="97">
        <f>'COGS-PRICE-MARGIN_CWS'!$B128*BG50</f>
        <v>710982.9</v>
      </c>
      <c r="BH51" s="97">
        <f>'COGS-PRICE-MARGIN_CWS'!$B128*BH50</f>
        <v>710982.9</v>
      </c>
      <c r="BI51" s="97">
        <f>'COGS-PRICE-MARGIN_CWS'!$B128*BI50</f>
        <v>710982.9</v>
      </c>
      <c r="BJ51" s="97">
        <f>'COGS-PRICE-MARGIN_CWS'!$B128*BJ50</f>
        <v>447655.9</v>
      </c>
      <c r="BK51" s="118">
        <f>SUM(C51:BJ51)</f>
        <v>28564282.268000003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'COGS-PRICE-MARGIN_CWS'!$C178</f>
        <v>0</v>
      </c>
      <c r="AN52" s="98">
        <f>'COGS-PRICE-MARGIN_CWS'!$C178</f>
        <v>0</v>
      </c>
      <c r="AO52" s="98">
        <f>'COGS-PRICE-MARGIN_CWS'!$C178</f>
        <v>0</v>
      </c>
      <c r="AP52" s="98">
        <f>'COGS-PRICE-MARGIN_CWS'!$C178</f>
        <v>0</v>
      </c>
      <c r="AQ52" s="98">
        <f>'COGS-PRICE-MARGIN_CWS'!$C178</f>
        <v>0</v>
      </c>
      <c r="AR52" s="98">
        <f>'COGS-PRICE-MARGIN_CWS'!$C178</f>
        <v>0</v>
      </c>
      <c r="AS52" s="98">
        <f>'COGS-PRICE-MARGIN_CWS'!$C178</f>
        <v>0</v>
      </c>
      <c r="AT52" s="98">
        <f>'COGS-PRICE-MARGIN_CWS'!$C178</f>
        <v>0</v>
      </c>
      <c r="AU52" s="98">
        <f>'COGS-PRICE-MARGIN_CWS'!$C178</f>
        <v>0</v>
      </c>
      <c r="AV52" s="98">
        <f>'COGS-PRICE-MARGIN_CWS'!$C178</f>
        <v>0</v>
      </c>
      <c r="AW52" s="98">
        <f>'COGS-PRICE-MARGIN_CWS'!$C178</f>
        <v>0</v>
      </c>
      <c r="AX52" s="98">
        <f>'COGS-PRICE-MARGIN_CWS'!$C178</f>
        <v>0</v>
      </c>
      <c r="AY52" s="98">
        <f>'COGS-PRICE-MARGIN_CWS'!$C128</f>
        <v>0</v>
      </c>
      <c r="AZ52" s="98">
        <f>'COGS-PRICE-MARGIN_CWS'!$C128</f>
        <v>0</v>
      </c>
      <c r="BA52" s="98">
        <f>'COGS-PRICE-MARGIN_CWS'!$C128</f>
        <v>0</v>
      </c>
      <c r="BB52" s="98">
        <f>'COGS-PRICE-MARGIN_CWS'!$C128</f>
        <v>0</v>
      </c>
      <c r="BC52" s="98">
        <f>'COGS-PRICE-MARGIN_CWS'!$C128</f>
        <v>0</v>
      </c>
      <c r="BD52" s="98">
        <f>'COGS-PRICE-MARGIN_CWS'!$C128</f>
        <v>0</v>
      </c>
      <c r="BE52" s="98">
        <f>'COGS-PRICE-MARGIN_CWS'!$C128</f>
        <v>0</v>
      </c>
      <c r="BF52" s="98">
        <f>'COGS-PRICE-MARGIN_CWS'!$C128</f>
        <v>0</v>
      </c>
      <c r="BG52" s="98">
        <f>'COGS-PRICE-MARGIN_CWS'!$C128</f>
        <v>0</v>
      </c>
      <c r="BH52" s="98">
        <f>'COGS-PRICE-MARGIN_CWS'!$C128</f>
        <v>0</v>
      </c>
      <c r="BI52" s="98">
        <f>'COGS-PRICE-MARGIN_CWS'!$C128</f>
        <v>0</v>
      </c>
      <c r="BJ52" s="98">
        <f>'COGS-PRICE-MARGIN_CWS'!$C128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62790</v>
      </c>
      <c r="L54" s="99">
        <f t="shared" si="25"/>
        <v>62790</v>
      </c>
      <c r="M54" s="99">
        <f t="shared" si="25"/>
        <v>62790</v>
      </c>
      <c r="N54" s="99">
        <f t="shared" si="25"/>
        <v>41860</v>
      </c>
      <c r="O54" s="99">
        <f t="shared" si="25"/>
        <v>123050</v>
      </c>
      <c r="P54" s="99">
        <f t="shared" si="25"/>
        <v>221490</v>
      </c>
      <c r="Q54" s="99">
        <f t="shared" si="25"/>
        <v>221490</v>
      </c>
      <c r="R54" s="99">
        <f t="shared" si="25"/>
        <v>221490</v>
      </c>
      <c r="S54" s="99">
        <f t="shared" si="25"/>
        <v>246100</v>
      </c>
      <c r="T54" s="99">
        <f t="shared" si="25"/>
        <v>270710</v>
      </c>
      <c r="U54" s="99">
        <f t="shared" si="25"/>
        <v>221490</v>
      </c>
      <c r="V54" s="99">
        <f t="shared" si="25"/>
        <v>246100</v>
      </c>
      <c r="W54" s="99">
        <f t="shared" si="25"/>
        <v>221490</v>
      </c>
      <c r="X54" s="99">
        <f t="shared" si="25"/>
        <v>221490</v>
      </c>
      <c r="Y54" s="99">
        <f t="shared" si="25"/>
        <v>221490</v>
      </c>
      <c r="Z54" s="99">
        <f t="shared" si="25"/>
        <v>123050</v>
      </c>
      <c r="AA54" s="99">
        <f t="shared" si="25"/>
        <v>394990.5</v>
      </c>
      <c r="AB54" s="99">
        <f t="shared" si="25"/>
        <v>631984.80000000005</v>
      </c>
      <c r="AC54" s="99">
        <f t="shared" si="25"/>
        <v>710982.9</v>
      </c>
      <c r="AD54" s="99">
        <f t="shared" si="25"/>
        <v>710982.9</v>
      </c>
      <c r="AE54" s="99">
        <f t="shared" si="25"/>
        <v>763648.3</v>
      </c>
      <c r="AF54" s="99">
        <f t="shared" si="25"/>
        <v>842646.4</v>
      </c>
      <c r="AG54" s="99">
        <f t="shared" si="25"/>
        <v>710982.9</v>
      </c>
      <c r="AH54" s="99">
        <f t="shared" si="25"/>
        <v>763648.3</v>
      </c>
      <c r="AI54" s="99">
        <f t="shared" si="25"/>
        <v>631984.80000000005</v>
      </c>
      <c r="AJ54" s="99">
        <f t="shared" si="25"/>
        <v>631984.80000000005</v>
      </c>
      <c r="AK54" s="99">
        <f t="shared" si="25"/>
        <v>631984.80000000005</v>
      </c>
      <c r="AL54" s="99">
        <f t="shared" si="25"/>
        <v>394990.5</v>
      </c>
      <c r="AM54" s="99">
        <f t="shared" si="25"/>
        <v>450815.82400000002</v>
      </c>
      <c r="AN54" s="99">
        <f t="shared" si="25"/>
        <v>704399.72500000009</v>
      </c>
      <c r="AO54" s="99">
        <f t="shared" si="25"/>
        <v>788927.69200000004</v>
      </c>
      <c r="AP54" s="99">
        <f t="shared" si="25"/>
        <v>788927.69200000004</v>
      </c>
      <c r="AQ54" s="99">
        <f t="shared" si="25"/>
        <v>873455.65899999999</v>
      </c>
      <c r="AR54" s="99">
        <f t="shared" si="25"/>
        <v>957983.62600000005</v>
      </c>
      <c r="AS54" s="99">
        <f t="shared" si="25"/>
        <v>788927.69200000004</v>
      </c>
      <c r="AT54" s="99">
        <f t="shared" si="25"/>
        <v>873455.65899999999</v>
      </c>
      <c r="AU54" s="99">
        <f t="shared" si="25"/>
        <v>704399.72500000009</v>
      </c>
      <c r="AV54" s="99">
        <f t="shared" si="25"/>
        <v>704399.72500000009</v>
      </c>
      <c r="AW54" s="99">
        <f t="shared" si="25"/>
        <v>704399.72500000009</v>
      </c>
      <c r="AX54" s="99">
        <f t="shared" si="25"/>
        <v>450815.82400000002</v>
      </c>
      <c r="AY54" s="99">
        <f t="shared" si="25"/>
        <v>447655.9</v>
      </c>
      <c r="AZ54" s="99">
        <f t="shared" si="25"/>
        <v>710982.9</v>
      </c>
      <c r="BA54" s="99">
        <f t="shared" si="25"/>
        <v>789981</v>
      </c>
      <c r="BB54" s="99">
        <f t="shared" si="25"/>
        <v>789981</v>
      </c>
      <c r="BC54" s="99">
        <f t="shared" si="25"/>
        <v>868979.1</v>
      </c>
      <c r="BD54" s="99">
        <f t="shared" si="25"/>
        <v>947977.20000000007</v>
      </c>
      <c r="BE54" s="99">
        <f t="shared" si="25"/>
        <v>789981</v>
      </c>
      <c r="BF54" s="99">
        <f t="shared" si="25"/>
        <v>868979.1</v>
      </c>
      <c r="BG54" s="99">
        <f t="shared" si="25"/>
        <v>710982.9</v>
      </c>
      <c r="BH54" s="99">
        <f t="shared" si="25"/>
        <v>710982.9</v>
      </c>
      <c r="BI54" s="99">
        <f t="shared" si="25"/>
        <v>710982.9</v>
      </c>
      <c r="BJ54" s="99">
        <f t="shared" si="25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'COGS-PRICE-MARGIN_CWS'!$E128*AM$50</f>
        <v>238139.2</v>
      </c>
      <c r="AN58" s="97">
        <f>'COGS-PRICE-MARGIN_CWS'!$E128*AN$50</f>
        <v>372092.5</v>
      </c>
      <c r="AO58" s="97">
        <f>'COGS-PRICE-MARGIN_CWS'!$E128*AO$50</f>
        <v>416743.60000000003</v>
      </c>
      <c r="AP58" s="97">
        <f>'COGS-PRICE-MARGIN_CWS'!$E128*AP$50</f>
        <v>416743.60000000003</v>
      </c>
      <c r="AQ58" s="97">
        <f>'COGS-PRICE-MARGIN_CWS'!$E128*AQ$50</f>
        <v>461394.7</v>
      </c>
      <c r="AR58" s="97">
        <f>'COGS-PRICE-MARGIN_CWS'!$E128*AR$50</f>
        <v>506045.80000000005</v>
      </c>
      <c r="AS58" s="97">
        <f>'COGS-PRICE-MARGIN_CWS'!$E128*AS$50</f>
        <v>416743.60000000003</v>
      </c>
      <c r="AT58" s="97">
        <f>'COGS-PRICE-MARGIN_CWS'!$E128*AT$50</f>
        <v>461394.7</v>
      </c>
      <c r="AU58" s="97">
        <f>'COGS-PRICE-MARGIN_CWS'!$E128*AU$50</f>
        <v>372092.5</v>
      </c>
      <c r="AV58" s="97">
        <f>'COGS-PRICE-MARGIN_CWS'!$E128*AV$50</f>
        <v>372092.5</v>
      </c>
      <c r="AW58" s="97">
        <f>'COGS-PRICE-MARGIN_CWS'!$E128*AW$50</f>
        <v>372092.5</v>
      </c>
      <c r="AX58" s="97">
        <f>'COGS-PRICE-MARGIN_CWS'!$E128*AX$50</f>
        <v>238139.2</v>
      </c>
      <c r="AY58" s="97">
        <f>'COGS-PRICE-MARGIN_CWS'!$E178*AY$50</f>
        <v>270734.50300000003</v>
      </c>
      <c r="AZ58" s="97">
        <f>'COGS-PRICE-MARGIN_CWS'!$E178*AZ$50</f>
        <v>429990.09300000005</v>
      </c>
      <c r="BA58" s="97">
        <f>'COGS-PRICE-MARGIN_CWS'!$E178*BA$50</f>
        <v>477766.77</v>
      </c>
      <c r="BB58" s="97">
        <f>'COGS-PRICE-MARGIN_CWS'!$E178*BB$50</f>
        <v>477766.77</v>
      </c>
      <c r="BC58" s="97">
        <f>'COGS-PRICE-MARGIN_CWS'!$E178*BC$50</f>
        <v>525543.44700000004</v>
      </c>
      <c r="BD58" s="97">
        <f>'COGS-PRICE-MARGIN_CWS'!$E178*BD$50</f>
        <v>573320.12400000007</v>
      </c>
      <c r="BE58" s="97">
        <f>'COGS-PRICE-MARGIN_CWS'!$E178*BE$50</f>
        <v>477766.77</v>
      </c>
      <c r="BF58" s="97">
        <f>'COGS-PRICE-MARGIN_CWS'!$E178*BF$50</f>
        <v>525543.44700000004</v>
      </c>
      <c r="BG58" s="97">
        <f>'COGS-PRICE-MARGIN_CWS'!$E178*BG$50</f>
        <v>429990.09300000005</v>
      </c>
      <c r="BH58" s="97">
        <f>'COGS-PRICE-MARGIN_CWS'!$E178*BH$50</f>
        <v>429990.09300000005</v>
      </c>
      <c r="BI58" s="97">
        <f>'COGS-PRICE-MARGIN_CWS'!$E178*BI$50</f>
        <v>429990.09300000005</v>
      </c>
      <c r="BJ58" s="97">
        <f>'COGS-PRICE-MARGIN_CWS'!$E178*BJ$50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'COGS-PRICE-MARGIN_CWS'!$E129*AM$50</f>
        <v>9159.2000000000007</v>
      </c>
      <c r="AN59" s="97">
        <f>'COGS-PRICE-MARGIN_CWS'!$E129*AN$50</f>
        <v>14311.250000000002</v>
      </c>
      <c r="AO59" s="97">
        <f>'COGS-PRICE-MARGIN_CWS'!$E129*AO$50</f>
        <v>16028.600000000002</v>
      </c>
      <c r="AP59" s="97">
        <f>'COGS-PRICE-MARGIN_CWS'!$E129*AP$50</f>
        <v>16028.600000000002</v>
      </c>
      <c r="AQ59" s="97">
        <f>'COGS-PRICE-MARGIN_CWS'!$E129*AQ$50</f>
        <v>17745.95</v>
      </c>
      <c r="AR59" s="97">
        <f>'COGS-PRICE-MARGIN_CWS'!$E129*AR$50</f>
        <v>19463.300000000003</v>
      </c>
      <c r="AS59" s="97">
        <f>'COGS-PRICE-MARGIN_CWS'!$E129*AS$50</f>
        <v>16028.600000000002</v>
      </c>
      <c r="AT59" s="97">
        <f>'COGS-PRICE-MARGIN_CWS'!$E129*AT$50</f>
        <v>17745.95</v>
      </c>
      <c r="AU59" s="97">
        <f>'COGS-PRICE-MARGIN_CWS'!$E129*AU$50</f>
        <v>14311.250000000002</v>
      </c>
      <c r="AV59" s="97">
        <f>'COGS-PRICE-MARGIN_CWS'!$E129*AV$50</f>
        <v>14311.250000000002</v>
      </c>
      <c r="AW59" s="97">
        <f>'COGS-PRICE-MARGIN_CWS'!$E129*AW$50</f>
        <v>14311.250000000002</v>
      </c>
      <c r="AX59" s="97">
        <f>'COGS-PRICE-MARGIN_CWS'!$E129*AX$50</f>
        <v>9159.2000000000007</v>
      </c>
      <c r="AY59" s="97">
        <f>'COGS-PRICE-MARGIN_CWS'!$E179*AY$50</f>
        <v>10412.865500000002</v>
      </c>
      <c r="AZ59" s="97">
        <f>'COGS-PRICE-MARGIN_CWS'!$E179*AZ$50</f>
        <v>16538.0805</v>
      </c>
      <c r="BA59" s="97">
        <f>'COGS-PRICE-MARGIN_CWS'!$E179*BA$50</f>
        <v>18375.645</v>
      </c>
      <c r="BB59" s="97">
        <f>'COGS-PRICE-MARGIN_CWS'!$E179*BB$50</f>
        <v>18375.645</v>
      </c>
      <c r="BC59" s="97">
        <f>'COGS-PRICE-MARGIN_CWS'!$E179*BC$50</f>
        <v>20213.209500000001</v>
      </c>
      <c r="BD59" s="97">
        <f>'COGS-PRICE-MARGIN_CWS'!$E179*BD$50</f>
        <v>22050.774000000001</v>
      </c>
      <c r="BE59" s="97">
        <f>'COGS-PRICE-MARGIN_CWS'!$E179*BE$50</f>
        <v>18375.645</v>
      </c>
      <c r="BF59" s="97">
        <f>'COGS-PRICE-MARGIN_CWS'!$E179*BF$50</f>
        <v>20213.209500000001</v>
      </c>
      <c r="BG59" s="97">
        <f>'COGS-PRICE-MARGIN_CWS'!$E179*BG$50</f>
        <v>16538.0805</v>
      </c>
      <c r="BH59" s="97">
        <f>'COGS-PRICE-MARGIN_CWS'!$E179*BH$50</f>
        <v>16538.0805</v>
      </c>
      <c r="BI59" s="97">
        <f>'COGS-PRICE-MARGIN_CWS'!$E179*BI$50</f>
        <v>16538.0805</v>
      </c>
      <c r="BJ59" s="97">
        <f>'COGS-PRICE-MARGIN_CWS'!$E179*BJ$50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'COGS-PRICE-MARGIN_CWS'!$E130*AM$50</f>
        <v>0</v>
      </c>
      <c r="AN60" s="97">
        <f>'COGS-PRICE-MARGIN_CWS'!$E130*AN$50</f>
        <v>0</v>
      </c>
      <c r="AO60" s="97">
        <f>'COGS-PRICE-MARGIN_CWS'!$E130*AO$50</f>
        <v>0</v>
      </c>
      <c r="AP60" s="97">
        <f>'COGS-PRICE-MARGIN_CWS'!$E130*AP$50</f>
        <v>0</v>
      </c>
      <c r="AQ60" s="97">
        <f>'COGS-PRICE-MARGIN_CWS'!$E130*AQ$50</f>
        <v>0</v>
      </c>
      <c r="AR60" s="97">
        <f>'COGS-PRICE-MARGIN_CWS'!$E130*AR$50</f>
        <v>0</v>
      </c>
      <c r="AS60" s="97">
        <f>'COGS-PRICE-MARGIN_CWS'!$E130*AS$50</f>
        <v>0</v>
      </c>
      <c r="AT60" s="97">
        <f>'COGS-PRICE-MARGIN_CWS'!$E130*AT$50</f>
        <v>0</v>
      </c>
      <c r="AU60" s="97">
        <f>'COGS-PRICE-MARGIN_CWS'!$E130*AU$50</f>
        <v>0</v>
      </c>
      <c r="AV60" s="97">
        <f>'COGS-PRICE-MARGIN_CWS'!$E130*AV$50</f>
        <v>0</v>
      </c>
      <c r="AW60" s="97">
        <f>'COGS-PRICE-MARGIN_CWS'!$E130*AW$50</f>
        <v>0</v>
      </c>
      <c r="AX60" s="97">
        <f>'COGS-PRICE-MARGIN_CWS'!$E130*AX$50</f>
        <v>0</v>
      </c>
      <c r="AY60" s="97">
        <f>'COGS-PRICE-MARGIN_CWS'!$E180*AY$50</f>
        <v>0</v>
      </c>
      <c r="AZ60" s="97">
        <f>'COGS-PRICE-MARGIN_CWS'!$E180*AZ$50</f>
        <v>0</v>
      </c>
      <c r="BA60" s="97">
        <f>'COGS-PRICE-MARGIN_CWS'!$E180*BA$50</f>
        <v>0</v>
      </c>
      <c r="BB60" s="97">
        <f>'COGS-PRICE-MARGIN_CWS'!$E180*BB$50</f>
        <v>0</v>
      </c>
      <c r="BC60" s="97">
        <f>'COGS-PRICE-MARGIN_CWS'!$E180*BC$50</f>
        <v>0</v>
      </c>
      <c r="BD60" s="97">
        <f>'COGS-PRICE-MARGIN_CWS'!$E180*BD$50</f>
        <v>0</v>
      </c>
      <c r="BE60" s="97">
        <f>'COGS-PRICE-MARGIN_CWS'!$E180*BE$50</f>
        <v>0</v>
      </c>
      <c r="BF60" s="97">
        <f>'COGS-PRICE-MARGIN_CWS'!$E180*BF$50</f>
        <v>0</v>
      </c>
      <c r="BG60" s="97">
        <f>'COGS-PRICE-MARGIN_CWS'!$E180*BG$50</f>
        <v>0</v>
      </c>
      <c r="BH60" s="97">
        <f>'COGS-PRICE-MARGIN_CWS'!$E180*BH$50</f>
        <v>0</v>
      </c>
      <c r="BI60" s="97">
        <f>'COGS-PRICE-MARGIN_CWS'!$E180*BI$50</f>
        <v>0</v>
      </c>
      <c r="BJ60" s="97">
        <f>'COGS-PRICE-MARGIN_CWS'!$E180*BJ$50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'COGS-PRICE-MARGIN_CWS'!$E131*AM$50</f>
        <v>0</v>
      </c>
      <c r="AN61" s="97">
        <f>'COGS-PRICE-MARGIN_CWS'!$E131*AN$50</f>
        <v>0</v>
      </c>
      <c r="AO61" s="97">
        <f>'COGS-PRICE-MARGIN_CWS'!$E131*AO$50</f>
        <v>0</v>
      </c>
      <c r="AP61" s="97">
        <f>'COGS-PRICE-MARGIN_CWS'!$E131*AP$50</f>
        <v>0</v>
      </c>
      <c r="AQ61" s="97">
        <f>'COGS-PRICE-MARGIN_CWS'!$E131*AQ$50</f>
        <v>0</v>
      </c>
      <c r="AR61" s="97">
        <f>'COGS-PRICE-MARGIN_CWS'!$E131*AR$50</f>
        <v>0</v>
      </c>
      <c r="AS61" s="97">
        <f>'COGS-PRICE-MARGIN_CWS'!$E131*AS$50</f>
        <v>0</v>
      </c>
      <c r="AT61" s="97">
        <f>'COGS-PRICE-MARGIN_CWS'!$E131*AT$50</f>
        <v>0</v>
      </c>
      <c r="AU61" s="97">
        <f>'COGS-PRICE-MARGIN_CWS'!$E131*AU$50</f>
        <v>0</v>
      </c>
      <c r="AV61" s="97">
        <f>'COGS-PRICE-MARGIN_CWS'!$E131*AV$50</f>
        <v>0</v>
      </c>
      <c r="AW61" s="97">
        <f>'COGS-PRICE-MARGIN_CWS'!$E131*AW$50</f>
        <v>0</v>
      </c>
      <c r="AX61" s="97">
        <f>'COGS-PRICE-MARGIN_CWS'!$E131*AX$50</f>
        <v>0</v>
      </c>
      <c r="AY61" s="97">
        <f>'COGS-PRICE-MARGIN_CWS'!$E181*AY$50</f>
        <v>0</v>
      </c>
      <c r="AZ61" s="97">
        <f>'COGS-PRICE-MARGIN_CWS'!$E181*AZ$50</f>
        <v>0</v>
      </c>
      <c r="BA61" s="97">
        <f>'COGS-PRICE-MARGIN_CWS'!$E181*BA$50</f>
        <v>0</v>
      </c>
      <c r="BB61" s="97">
        <f>'COGS-PRICE-MARGIN_CWS'!$E181*BB$50</f>
        <v>0</v>
      </c>
      <c r="BC61" s="97">
        <f>'COGS-PRICE-MARGIN_CWS'!$E181*BC$50</f>
        <v>0</v>
      </c>
      <c r="BD61" s="97">
        <f>'COGS-PRICE-MARGIN_CWS'!$E181*BD$50</f>
        <v>0</v>
      </c>
      <c r="BE61" s="97">
        <f>'COGS-PRICE-MARGIN_CWS'!$E181*BE$50</f>
        <v>0</v>
      </c>
      <c r="BF61" s="97">
        <f>'COGS-PRICE-MARGIN_CWS'!$E181*BF$50</f>
        <v>0</v>
      </c>
      <c r="BG61" s="97">
        <f>'COGS-PRICE-MARGIN_CWS'!$E181*BG$50</f>
        <v>0</v>
      </c>
      <c r="BH61" s="97">
        <f>'COGS-PRICE-MARGIN_CWS'!$E181*BH$50</f>
        <v>0</v>
      </c>
      <c r="BI61" s="97">
        <f>'COGS-PRICE-MARGIN_CWS'!$E181*BI$50</f>
        <v>0</v>
      </c>
      <c r="BJ61" s="97">
        <f>'COGS-PRICE-MARGIN_CWS'!$E181*BJ$50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40500</v>
      </c>
      <c r="L63" s="99">
        <f t="shared" si="26"/>
        <v>40500</v>
      </c>
      <c r="M63" s="99">
        <f t="shared" si="26"/>
        <v>40500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130005</v>
      </c>
      <c r="Q63" s="99">
        <f t="shared" si="27"/>
        <v>130005</v>
      </c>
      <c r="R63" s="99">
        <f t="shared" si="27"/>
        <v>130005</v>
      </c>
      <c r="S63" s="99">
        <f t="shared" si="27"/>
        <v>144450</v>
      </c>
      <c r="T63" s="99">
        <f t="shared" si="27"/>
        <v>158895</v>
      </c>
      <c r="U63" s="99">
        <f t="shared" si="27"/>
        <v>130005</v>
      </c>
      <c r="V63" s="99">
        <f t="shared" si="27"/>
        <v>144450</v>
      </c>
      <c r="W63" s="99">
        <f t="shared" si="27"/>
        <v>130005</v>
      </c>
      <c r="X63" s="99">
        <f t="shared" si="27"/>
        <v>130005</v>
      </c>
      <c r="Y63" s="99">
        <f t="shared" si="27"/>
        <v>130005</v>
      </c>
      <c r="Z63" s="99">
        <f t="shared" si="27"/>
        <v>72225</v>
      </c>
      <c r="AA63" s="99">
        <f t="shared" si="27"/>
        <v>231842.25</v>
      </c>
      <c r="AB63" s="99">
        <f t="shared" si="27"/>
        <v>370947.60000000003</v>
      </c>
      <c r="AC63" s="99">
        <f t="shared" si="27"/>
        <v>417316.05000000005</v>
      </c>
      <c r="AD63" s="99">
        <f t="shared" si="27"/>
        <v>417316.05000000005</v>
      </c>
      <c r="AE63" s="99">
        <f t="shared" si="27"/>
        <v>448228.35000000003</v>
      </c>
      <c r="AF63" s="99">
        <f t="shared" si="27"/>
        <v>494596.80000000005</v>
      </c>
      <c r="AG63" s="99">
        <f t="shared" si="27"/>
        <v>417316.05000000005</v>
      </c>
      <c r="AH63" s="99">
        <f t="shared" si="27"/>
        <v>448228.35000000003</v>
      </c>
      <c r="AI63" s="99">
        <f t="shared" si="27"/>
        <v>370947.60000000003</v>
      </c>
      <c r="AJ63" s="99">
        <f t="shared" si="27"/>
        <v>370947.60000000003</v>
      </c>
      <c r="AK63" s="99">
        <f t="shared" si="27"/>
        <v>370947.60000000003</v>
      </c>
      <c r="AL63" s="99">
        <f t="shared" si="27"/>
        <v>231842.25</v>
      </c>
      <c r="AM63" s="99">
        <f t="shared" si="27"/>
        <v>247298.40000000002</v>
      </c>
      <c r="AN63" s="99">
        <f t="shared" si="27"/>
        <v>386403.75</v>
      </c>
      <c r="AO63" s="99">
        <f t="shared" si="27"/>
        <v>432772.2</v>
      </c>
      <c r="AP63" s="99">
        <f t="shared" si="27"/>
        <v>432772.2</v>
      </c>
      <c r="AQ63" s="99">
        <f t="shared" si="27"/>
        <v>479140.65</v>
      </c>
      <c r="AR63" s="99">
        <f t="shared" si="27"/>
        <v>525509.10000000009</v>
      </c>
      <c r="AS63" s="99">
        <f t="shared" si="27"/>
        <v>432772.2</v>
      </c>
      <c r="AT63" s="99">
        <f t="shared" si="27"/>
        <v>479140.65</v>
      </c>
      <c r="AU63" s="99">
        <f t="shared" si="27"/>
        <v>386403.75</v>
      </c>
      <c r="AV63" s="99">
        <f t="shared" si="27"/>
        <v>386403.75</v>
      </c>
      <c r="AW63" s="99">
        <f t="shared" si="27"/>
        <v>386403.75</v>
      </c>
      <c r="AX63" s="99">
        <f t="shared" si="27"/>
        <v>247298.40000000002</v>
      </c>
      <c r="AY63" s="99">
        <f t="shared" si="27"/>
        <v>281147.36850000004</v>
      </c>
      <c r="AZ63" s="99">
        <f t="shared" si="27"/>
        <v>446528.17350000003</v>
      </c>
      <c r="BA63" s="99">
        <f t="shared" si="27"/>
        <v>496142.41500000004</v>
      </c>
      <c r="BB63" s="99">
        <f t="shared" si="27"/>
        <v>496142.41500000004</v>
      </c>
      <c r="BC63" s="99">
        <f t="shared" si="27"/>
        <v>545756.65650000004</v>
      </c>
      <c r="BD63" s="99">
        <f t="shared" si="27"/>
        <v>595370.89800000004</v>
      </c>
      <c r="BE63" s="99">
        <f t="shared" si="27"/>
        <v>496142.41500000004</v>
      </c>
      <c r="BF63" s="99">
        <f t="shared" si="27"/>
        <v>545756.65650000004</v>
      </c>
      <c r="BG63" s="99">
        <f t="shared" si="27"/>
        <v>446528.17350000003</v>
      </c>
      <c r="BH63" s="99">
        <f t="shared" si="27"/>
        <v>446528.17350000003</v>
      </c>
      <c r="BI63" s="99">
        <f t="shared" si="27"/>
        <v>446528.17350000003</v>
      </c>
      <c r="BJ63" s="99">
        <f t="shared" si="27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22290</v>
      </c>
      <c r="L65" s="99">
        <f t="shared" si="28"/>
        <v>22290</v>
      </c>
      <c r="M65" s="99">
        <f t="shared" si="28"/>
        <v>22290</v>
      </c>
      <c r="N65" s="99">
        <f t="shared" si="28"/>
        <v>14860</v>
      </c>
      <c r="O65" s="99">
        <f t="shared" si="28"/>
        <v>50825</v>
      </c>
      <c r="P65" s="99">
        <f t="shared" si="28"/>
        <v>91485</v>
      </c>
      <c r="Q65" s="99">
        <f t="shared" si="28"/>
        <v>91485</v>
      </c>
      <c r="R65" s="99">
        <f t="shared" si="28"/>
        <v>91485</v>
      </c>
      <c r="S65" s="99">
        <f t="shared" si="28"/>
        <v>101650</v>
      </c>
      <c r="T65" s="99">
        <f t="shared" si="28"/>
        <v>111815</v>
      </c>
      <c r="U65" s="99">
        <f t="shared" si="28"/>
        <v>91485</v>
      </c>
      <c r="V65" s="99">
        <f t="shared" si="28"/>
        <v>101650</v>
      </c>
      <c r="W65" s="99">
        <f t="shared" si="28"/>
        <v>91485</v>
      </c>
      <c r="X65" s="99">
        <f t="shared" si="28"/>
        <v>91485</v>
      </c>
      <c r="Y65" s="99">
        <f t="shared" si="28"/>
        <v>91485</v>
      </c>
      <c r="Z65" s="99">
        <f t="shared" si="28"/>
        <v>50825</v>
      </c>
      <c r="AA65" s="99">
        <f t="shared" si="28"/>
        <v>163148.25</v>
      </c>
      <c r="AB65" s="99">
        <f t="shared" si="28"/>
        <v>261037.2</v>
      </c>
      <c r="AC65" s="99">
        <f t="shared" si="28"/>
        <v>293666.84999999998</v>
      </c>
      <c r="AD65" s="99">
        <f t="shared" si="28"/>
        <v>293666.84999999998</v>
      </c>
      <c r="AE65" s="99">
        <f t="shared" si="28"/>
        <v>315419.95</v>
      </c>
      <c r="AF65" s="99">
        <f t="shared" si="28"/>
        <v>348049.6</v>
      </c>
      <c r="AG65" s="99">
        <f t="shared" si="28"/>
        <v>293666.84999999998</v>
      </c>
      <c r="AH65" s="99">
        <f t="shared" si="28"/>
        <v>315419.95</v>
      </c>
      <c r="AI65" s="99">
        <f t="shared" si="28"/>
        <v>261037.2</v>
      </c>
      <c r="AJ65" s="99">
        <f t="shared" si="28"/>
        <v>261037.2</v>
      </c>
      <c r="AK65" s="99">
        <f t="shared" si="28"/>
        <v>261037.2</v>
      </c>
      <c r="AL65" s="99">
        <f t="shared" si="28"/>
        <v>163148.25</v>
      </c>
      <c r="AM65" s="99">
        <f t="shared" si="28"/>
        <v>203517.424</v>
      </c>
      <c r="AN65" s="99">
        <f t="shared" si="28"/>
        <v>317995.97500000009</v>
      </c>
      <c r="AO65" s="99">
        <f t="shared" si="28"/>
        <v>356155.49200000003</v>
      </c>
      <c r="AP65" s="99">
        <f t="shared" si="28"/>
        <v>356155.49200000003</v>
      </c>
      <c r="AQ65" s="99">
        <f t="shared" si="28"/>
        <v>394315.00899999996</v>
      </c>
      <c r="AR65" s="99">
        <f t="shared" si="28"/>
        <v>432474.52599999995</v>
      </c>
      <c r="AS65" s="99">
        <f t="shared" si="28"/>
        <v>356155.49200000003</v>
      </c>
      <c r="AT65" s="99">
        <f t="shared" si="28"/>
        <v>394315.00899999996</v>
      </c>
      <c r="AU65" s="99">
        <f t="shared" si="28"/>
        <v>317995.97500000009</v>
      </c>
      <c r="AV65" s="99">
        <f t="shared" si="28"/>
        <v>317995.97500000009</v>
      </c>
      <c r="AW65" s="99">
        <f t="shared" si="28"/>
        <v>317995.97500000009</v>
      </c>
      <c r="AX65" s="99">
        <f t="shared" si="28"/>
        <v>203517.424</v>
      </c>
      <c r="AY65" s="99">
        <f t="shared" si="28"/>
        <v>166508.53149999998</v>
      </c>
      <c r="AZ65" s="99">
        <f t="shared" si="28"/>
        <v>264454.72649999999</v>
      </c>
      <c r="BA65" s="99">
        <f t="shared" si="28"/>
        <v>293838.58499999996</v>
      </c>
      <c r="BB65" s="99">
        <f t="shared" si="28"/>
        <v>293838.58499999996</v>
      </c>
      <c r="BC65" s="99">
        <f t="shared" si="28"/>
        <v>323222.44349999994</v>
      </c>
      <c r="BD65" s="99">
        <f t="shared" si="28"/>
        <v>352606.30200000003</v>
      </c>
      <c r="BE65" s="99">
        <f t="shared" si="28"/>
        <v>293838.58499999996</v>
      </c>
      <c r="BF65" s="99">
        <f t="shared" si="28"/>
        <v>323222.44349999994</v>
      </c>
      <c r="BG65" s="99">
        <f t="shared" si="28"/>
        <v>264454.72649999999</v>
      </c>
      <c r="BH65" s="99">
        <f t="shared" si="28"/>
        <v>264454.72649999999</v>
      </c>
      <c r="BI65" s="99">
        <f t="shared" si="28"/>
        <v>264454.72649999999</v>
      </c>
      <c r="BJ65" s="99">
        <f t="shared" si="28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0.41304347826086957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0.45144250304754174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0.45144250304754163</v>
      </c>
      <c r="AR66" s="100">
        <f t="shared" si="29"/>
        <v>0.45144250304754158</v>
      </c>
      <c r="AS66" s="100">
        <f t="shared" si="29"/>
        <v>0.45144250304754169</v>
      </c>
      <c r="AT66" s="100">
        <f t="shared" si="29"/>
        <v>0.45144250304754163</v>
      </c>
      <c r="AU66" s="100">
        <f t="shared" si="29"/>
        <v>0.45144250304754174</v>
      </c>
      <c r="AV66" s="100">
        <f t="shared" si="29"/>
        <v>0.45144250304754174</v>
      </c>
      <c r="AW66" s="100">
        <f t="shared" si="29"/>
        <v>0.45144250304754174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0.37195652173913035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0.37195652173913035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1224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'COGS-PRICE-MARGIN_CWS'!$B197</f>
        <v>0.3</v>
      </c>
      <c r="AN70" s="98">
        <f>'COGS-PRICE-MARGIN_CWS'!$B197</f>
        <v>0.3</v>
      </c>
      <c r="AO70" s="98">
        <f>'COGS-PRICE-MARGIN_CWS'!$B197</f>
        <v>0.3</v>
      </c>
      <c r="AP70" s="98">
        <f>'COGS-PRICE-MARGIN_CWS'!$B197</f>
        <v>0.3</v>
      </c>
      <c r="AQ70" s="98">
        <f>'COGS-PRICE-MARGIN_CWS'!$B197</f>
        <v>0.3</v>
      </c>
      <c r="AR70" s="98">
        <f>'COGS-PRICE-MARGIN_CWS'!$B197</f>
        <v>0.3</v>
      </c>
      <c r="AS70" s="98">
        <f>'COGS-PRICE-MARGIN_CWS'!$B197</f>
        <v>0.3</v>
      </c>
      <c r="AT70" s="98">
        <f>'COGS-PRICE-MARGIN_CWS'!$B197</f>
        <v>0.3</v>
      </c>
      <c r="AU70" s="98">
        <f>'COGS-PRICE-MARGIN_CWS'!$B197</f>
        <v>0.3</v>
      </c>
      <c r="AV70" s="98">
        <f>'COGS-PRICE-MARGIN_CWS'!$B197</f>
        <v>0.3</v>
      </c>
      <c r="AW70" s="98">
        <f>'COGS-PRICE-MARGIN_CWS'!$B197</f>
        <v>0.3</v>
      </c>
      <c r="AX70" s="98">
        <f>'COGS-PRICE-MARGIN_CWS'!$B197</f>
        <v>0.3</v>
      </c>
      <c r="AY70" s="98">
        <f>'COGS-PRICE-MARGIN_CWS'!$B247</f>
        <v>0.3</v>
      </c>
      <c r="AZ70" s="98">
        <f>'COGS-PRICE-MARGIN_CWS'!$B247</f>
        <v>0.3</v>
      </c>
      <c r="BA70" s="98">
        <f>'COGS-PRICE-MARGIN_CWS'!$B247</f>
        <v>0.3</v>
      </c>
      <c r="BB70" s="98">
        <f>'COGS-PRICE-MARGIN_CWS'!$B247</f>
        <v>0.3</v>
      </c>
      <c r="BC70" s="98">
        <f>'COGS-PRICE-MARGIN_CWS'!$B247</f>
        <v>0.3</v>
      </c>
      <c r="BD70" s="98">
        <f>'COGS-PRICE-MARGIN_CWS'!$B247</f>
        <v>0.3</v>
      </c>
      <c r="BE70" s="98">
        <f>'COGS-PRICE-MARGIN_CWS'!$B247</f>
        <v>0.3</v>
      </c>
      <c r="BF70" s="98">
        <f>'COGS-PRICE-MARGIN_CWS'!$B247</f>
        <v>0.3</v>
      </c>
      <c r="BG70" s="98">
        <f>'COGS-PRICE-MARGIN_CWS'!$B247</f>
        <v>0.3</v>
      </c>
      <c r="BH70" s="98">
        <f>'COGS-PRICE-MARGIN_CWS'!$B247</f>
        <v>0.3</v>
      </c>
      <c r="BI70" s="98">
        <f>'COGS-PRICE-MARGIN_CWS'!$B247</f>
        <v>0.3</v>
      </c>
      <c r="BJ70" s="98">
        <f>'COGS-PRICE-MARGIN_CWS'!$B247</f>
        <v>0.3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2</v>
      </c>
      <c r="L71" s="169">
        <f t="shared" si="30"/>
        <v>2</v>
      </c>
      <c r="M71" s="169">
        <f t="shared" si="30"/>
        <v>2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7</v>
      </c>
      <c r="T71" s="102">
        <f t="shared" si="30"/>
        <v>8</v>
      </c>
      <c r="U71" s="102">
        <f t="shared" si="30"/>
        <v>6</v>
      </c>
      <c r="V71" s="102">
        <f t="shared" si="30"/>
        <v>7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10</v>
      </c>
      <c r="AB71" s="102">
        <f t="shared" si="30"/>
        <v>16</v>
      </c>
      <c r="AC71" s="102">
        <f t="shared" si="30"/>
        <v>18</v>
      </c>
      <c r="AD71" s="102">
        <f t="shared" si="30"/>
        <v>18</v>
      </c>
      <c r="AE71" s="102">
        <f t="shared" si="30"/>
        <v>20</v>
      </c>
      <c r="AF71" s="102">
        <f t="shared" si="30"/>
        <v>22</v>
      </c>
      <c r="AG71" s="102">
        <f t="shared" si="30"/>
        <v>18</v>
      </c>
      <c r="AH71" s="102">
        <f t="shared" si="30"/>
        <v>20</v>
      </c>
      <c r="AI71" s="102">
        <f t="shared" si="30"/>
        <v>16</v>
      </c>
      <c r="AJ71" s="102">
        <f t="shared" si="30"/>
        <v>16</v>
      </c>
      <c r="AK71" s="102">
        <f t="shared" si="30"/>
        <v>16</v>
      </c>
      <c r="AL71" s="102">
        <f t="shared" si="30"/>
        <v>10</v>
      </c>
      <c r="AM71" s="102">
        <f t="shared" si="30"/>
        <v>11</v>
      </c>
      <c r="AN71" s="102">
        <f t="shared" si="30"/>
        <v>17</v>
      </c>
      <c r="AO71" s="102">
        <f t="shared" si="30"/>
        <v>19</v>
      </c>
      <c r="AP71" s="102">
        <f t="shared" si="30"/>
        <v>19</v>
      </c>
      <c r="AQ71" s="102">
        <f t="shared" si="30"/>
        <v>21</v>
      </c>
      <c r="AR71" s="102">
        <f t="shared" si="30"/>
        <v>23</v>
      </c>
      <c r="AS71" s="102">
        <f t="shared" si="30"/>
        <v>19</v>
      </c>
      <c r="AT71" s="102">
        <f t="shared" si="30"/>
        <v>21</v>
      </c>
      <c r="AU71" s="102">
        <f t="shared" si="30"/>
        <v>17</v>
      </c>
      <c r="AV71" s="102">
        <f t="shared" si="30"/>
        <v>17</v>
      </c>
      <c r="AW71" s="102">
        <f t="shared" si="30"/>
        <v>17</v>
      </c>
      <c r="AX71" s="102">
        <f t="shared" si="30"/>
        <v>11</v>
      </c>
      <c r="AY71" s="102">
        <f t="shared" si="30"/>
        <v>11</v>
      </c>
      <c r="AZ71" s="102">
        <f t="shared" si="30"/>
        <v>18</v>
      </c>
      <c r="BA71" s="102">
        <f t="shared" si="30"/>
        <v>21</v>
      </c>
      <c r="BB71" s="102">
        <f t="shared" si="30"/>
        <v>21</v>
      </c>
      <c r="BC71" s="102">
        <f t="shared" si="30"/>
        <v>23</v>
      </c>
      <c r="BD71" s="102">
        <f t="shared" si="30"/>
        <v>25</v>
      </c>
      <c r="BE71" s="102">
        <f t="shared" si="30"/>
        <v>21</v>
      </c>
      <c r="BF71" s="102">
        <f t="shared" si="30"/>
        <v>23</v>
      </c>
      <c r="BG71" s="102">
        <f t="shared" si="30"/>
        <v>18</v>
      </c>
      <c r="BH71" s="102">
        <f t="shared" si="30"/>
        <v>18</v>
      </c>
      <c r="BI71" s="102">
        <f t="shared" si="30"/>
        <v>18</v>
      </c>
      <c r="BJ71" s="102">
        <f t="shared" si="30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3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3</v>
      </c>
      <c r="X72" s="102">
        <f t="shared" si="32"/>
        <v>3</v>
      </c>
      <c r="Y72" s="102">
        <f t="shared" si="32"/>
        <v>3</v>
      </c>
      <c r="Z72" s="102">
        <f t="shared" si="32"/>
        <v>2</v>
      </c>
      <c r="AA72" s="102">
        <f t="shared" si="32"/>
        <v>5</v>
      </c>
      <c r="AB72" s="102">
        <f t="shared" si="32"/>
        <v>8</v>
      </c>
      <c r="AC72" s="102">
        <f t="shared" si="32"/>
        <v>9</v>
      </c>
      <c r="AD72" s="102">
        <f t="shared" si="32"/>
        <v>9</v>
      </c>
      <c r="AE72" s="102">
        <f t="shared" si="32"/>
        <v>9</v>
      </c>
      <c r="AF72" s="102">
        <f t="shared" si="32"/>
        <v>10</v>
      </c>
      <c r="AG72" s="102">
        <f t="shared" si="32"/>
        <v>9</v>
      </c>
      <c r="AH72" s="102">
        <f t="shared" si="32"/>
        <v>9</v>
      </c>
      <c r="AI72" s="102">
        <f t="shared" si="32"/>
        <v>8</v>
      </c>
      <c r="AJ72" s="102">
        <f t="shared" si="32"/>
        <v>8</v>
      </c>
      <c r="AK72" s="102">
        <f t="shared" si="32"/>
        <v>8</v>
      </c>
      <c r="AL72" s="102">
        <f t="shared" si="32"/>
        <v>5</v>
      </c>
      <c r="AM72" s="102">
        <f t="shared" si="32"/>
        <v>5</v>
      </c>
      <c r="AN72" s="102">
        <f t="shared" si="32"/>
        <v>8</v>
      </c>
      <c r="AO72" s="102">
        <f t="shared" si="32"/>
        <v>9</v>
      </c>
      <c r="AP72" s="102">
        <f t="shared" si="32"/>
        <v>9</v>
      </c>
      <c r="AQ72" s="102">
        <f t="shared" si="32"/>
        <v>10</v>
      </c>
      <c r="AR72" s="102">
        <f t="shared" si="32"/>
        <v>11</v>
      </c>
      <c r="AS72" s="102">
        <f t="shared" si="32"/>
        <v>9</v>
      </c>
      <c r="AT72" s="102">
        <f t="shared" si="32"/>
        <v>10</v>
      </c>
      <c r="AU72" s="102">
        <f t="shared" si="32"/>
        <v>8</v>
      </c>
      <c r="AV72" s="102">
        <f t="shared" si="32"/>
        <v>8</v>
      </c>
      <c r="AW72" s="102">
        <f t="shared" si="32"/>
        <v>8</v>
      </c>
      <c r="AX72" s="102">
        <f t="shared" si="32"/>
        <v>5</v>
      </c>
      <c r="AY72" s="102">
        <f t="shared" si="32"/>
        <v>6</v>
      </c>
      <c r="AZ72" s="102">
        <f t="shared" si="32"/>
        <v>9</v>
      </c>
      <c r="BA72" s="102">
        <f t="shared" si="32"/>
        <v>9</v>
      </c>
      <c r="BB72" s="102">
        <f t="shared" si="32"/>
        <v>9</v>
      </c>
      <c r="BC72" s="102">
        <f t="shared" si="32"/>
        <v>10</v>
      </c>
      <c r="BD72" s="102">
        <f t="shared" si="32"/>
        <v>11</v>
      </c>
      <c r="BE72" s="102">
        <f t="shared" si="32"/>
        <v>9</v>
      </c>
      <c r="BF72" s="102">
        <f t="shared" si="32"/>
        <v>10</v>
      </c>
      <c r="BG72" s="102">
        <f t="shared" si="32"/>
        <v>9</v>
      </c>
      <c r="BH72" s="102">
        <f t="shared" si="32"/>
        <v>9</v>
      </c>
      <c r="BI72" s="102">
        <f t="shared" si="32"/>
        <v>9</v>
      </c>
      <c r="BJ72" s="102">
        <f t="shared" si="32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'COGS-PRICE-MARGIN_CWS'!$B186*AM71</f>
        <v>0</v>
      </c>
      <c r="AN75" s="90">
        <f>'COGS-PRICE-MARGIN_CWS'!$B186*AN71</f>
        <v>0</v>
      </c>
      <c r="AO75" s="90">
        <f>'COGS-PRICE-MARGIN_CWS'!$B186*AO71</f>
        <v>0</v>
      </c>
      <c r="AP75" s="90">
        <f>'COGS-PRICE-MARGIN_CWS'!$B186*AP71</f>
        <v>0</v>
      </c>
      <c r="AQ75" s="90">
        <f>'COGS-PRICE-MARGIN_CWS'!$B186*AQ71</f>
        <v>0</v>
      </c>
      <c r="AR75" s="90">
        <f>'COGS-PRICE-MARGIN_CWS'!$B186*AR71</f>
        <v>0</v>
      </c>
      <c r="AS75" s="90">
        <f>'COGS-PRICE-MARGIN_CWS'!$B186*AS71</f>
        <v>0</v>
      </c>
      <c r="AT75" s="90">
        <f>'COGS-PRICE-MARGIN_CWS'!$B186*AT71</f>
        <v>0</v>
      </c>
      <c r="AU75" s="90">
        <f>'COGS-PRICE-MARGIN_CWS'!$B186*AU71</f>
        <v>0</v>
      </c>
      <c r="AV75" s="90">
        <f>'COGS-PRICE-MARGIN_CWS'!$B186*AV71</f>
        <v>0</v>
      </c>
      <c r="AW75" s="90">
        <f>'COGS-PRICE-MARGIN_CWS'!$B186*AW71</f>
        <v>0</v>
      </c>
      <c r="AX75" s="90">
        <f>'COGS-PRICE-MARGIN_CWS'!$B186*AX71</f>
        <v>0</v>
      </c>
      <c r="AY75" s="90">
        <f>'COGS-PRICE-MARGIN_CWS'!$B236*AY71</f>
        <v>0</v>
      </c>
      <c r="AZ75" s="90">
        <f>'COGS-PRICE-MARGIN_CWS'!$B236*AZ71</f>
        <v>0</v>
      </c>
      <c r="BA75" s="90">
        <f>'COGS-PRICE-MARGIN_CWS'!$B236*BA71</f>
        <v>0</v>
      </c>
      <c r="BB75" s="90">
        <f>'COGS-PRICE-MARGIN_CWS'!$B236*BB71</f>
        <v>0</v>
      </c>
      <c r="BC75" s="90">
        <f>'COGS-PRICE-MARGIN_CWS'!$B236*BC71</f>
        <v>0</v>
      </c>
      <c r="BD75" s="90">
        <f>'COGS-PRICE-MARGIN_CWS'!$B236*BD71</f>
        <v>0</v>
      </c>
      <c r="BE75" s="90">
        <f>'COGS-PRICE-MARGIN_CWS'!$B236*BE71</f>
        <v>0</v>
      </c>
      <c r="BF75" s="90">
        <f>'COGS-PRICE-MARGIN_CWS'!$B236*BF71</f>
        <v>0</v>
      </c>
      <c r="BG75" s="90">
        <f>'COGS-PRICE-MARGIN_CWS'!$B236*BG71</f>
        <v>0</v>
      </c>
      <c r="BH75" s="90">
        <f>'COGS-PRICE-MARGIN_CWS'!$B236*BH71</f>
        <v>0</v>
      </c>
      <c r="BI75" s="90">
        <f>'COGS-PRICE-MARGIN_CWS'!$B236*BI71</f>
        <v>0</v>
      </c>
      <c r="BJ75" s="90">
        <f>'COGS-PRICE-MARGIN_CWS'!$B236*BJ71</f>
        <v>0</v>
      </c>
      <c r="BK75" s="118">
        <f>SUM(C75:BJ75)</f>
        <v>0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'COGS-PRICE-MARGIN_CWS'!$C186</f>
        <v>0</v>
      </c>
      <c r="AN76" s="98">
        <f>'COGS-PRICE-MARGIN_CWS'!$C186</f>
        <v>0</v>
      </c>
      <c r="AO76" s="98">
        <f>'COGS-PRICE-MARGIN_CWS'!$C186</f>
        <v>0</v>
      </c>
      <c r="AP76" s="98">
        <f>'COGS-PRICE-MARGIN_CWS'!$C186</f>
        <v>0</v>
      </c>
      <c r="AQ76" s="98">
        <f>'COGS-PRICE-MARGIN_CWS'!$C186</f>
        <v>0</v>
      </c>
      <c r="AR76" s="98">
        <f>'COGS-PRICE-MARGIN_CWS'!$C186</f>
        <v>0</v>
      </c>
      <c r="AS76" s="98">
        <f>'COGS-PRICE-MARGIN_CWS'!$C186</f>
        <v>0</v>
      </c>
      <c r="AT76" s="98">
        <f>'COGS-PRICE-MARGIN_CWS'!$C186</f>
        <v>0</v>
      </c>
      <c r="AU76" s="98">
        <f>'COGS-PRICE-MARGIN_CWS'!$C186</f>
        <v>0</v>
      </c>
      <c r="AV76" s="98">
        <f>'COGS-PRICE-MARGIN_CWS'!$C186</f>
        <v>0</v>
      </c>
      <c r="AW76" s="98">
        <f>'COGS-PRICE-MARGIN_CWS'!$C186</f>
        <v>0</v>
      </c>
      <c r="AX76" s="98">
        <f>'COGS-PRICE-MARGIN_CWS'!$C186</f>
        <v>0</v>
      </c>
      <c r="AY76" s="98">
        <f>'COGS-PRICE-MARGIN_CWS'!$C236</f>
        <v>0</v>
      </c>
      <c r="AZ76" s="98">
        <f>'COGS-PRICE-MARGIN_CWS'!$C236</f>
        <v>0</v>
      </c>
      <c r="BA76" s="98">
        <f>'COGS-PRICE-MARGIN_CWS'!$C236</f>
        <v>0</v>
      </c>
      <c r="BB76" s="98">
        <f>'COGS-PRICE-MARGIN_CWS'!$C236</f>
        <v>0</v>
      </c>
      <c r="BC76" s="98">
        <f>'COGS-PRICE-MARGIN_CWS'!$C236</f>
        <v>0</v>
      </c>
      <c r="BD76" s="98">
        <f>'COGS-PRICE-MARGIN_CWS'!$C236</f>
        <v>0</v>
      </c>
      <c r="BE76" s="98">
        <f>'COGS-PRICE-MARGIN_CWS'!$C236</f>
        <v>0</v>
      </c>
      <c r="BF76" s="98">
        <f>'COGS-PRICE-MARGIN_CWS'!$C236</f>
        <v>0</v>
      </c>
      <c r="BG76" s="98">
        <f>'COGS-PRICE-MARGIN_CWS'!$C236</f>
        <v>0</v>
      </c>
      <c r="BH76" s="98">
        <f>'COGS-PRICE-MARGIN_CWS'!$C236</f>
        <v>0</v>
      </c>
      <c r="BI76" s="98">
        <f>'COGS-PRICE-MARGIN_CWS'!$C236</f>
        <v>0</v>
      </c>
      <c r="BJ76" s="98">
        <f>'COGS-PRICE-MARGIN_CWS'!$C236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'COGS-PRICE-MARGIN_CWS'!$B194*AM72</f>
        <v>15313.0375</v>
      </c>
      <c r="AN81" s="90">
        <f>'COGS-PRICE-MARGIN_CWS'!$B194*AN72</f>
        <v>24500.86</v>
      </c>
      <c r="AO81" s="90">
        <f>'COGS-PRICE-MARGIN_CWS'!$B194*AO72</f>
        <v>27563.467499999999</v>
      </c>
      <c r="AP81" s="90">
        <f>'COGS-PRICE-MARGIN_CWS'!$B194*AP72</f>
        <v>27563.467499999999</v>
      </c>
      <c r="AQ81" s="90">
        <f>'COGS-PRICE-MARGIN_CWS'!$B194*AQ72</f>
        <v>30626.075000000001</v>
      </c>
      <c r="AR81" s="90">
        <f>'COGS-PRICE-MARGIN_CWS'!$B194*AR72</f>
        <v>33688.682500000003</v>
      </c>
      <c r="AS81" s="90">
        <f>'COGS-PRICE-MARGIN_CWS'!$B194*AS72</f>
        <v>27563.467499999999</v>
      </c>
      <c r="AT81" s="90">
        <f>'COGS-PRICE-MARGIN_CWS'!$B194*AT72</f>
        <v>30626.075000000001</v>
      </c>
      <c r="AU81" s="90">
        <f>'COGS-PRICE-MARGIN_CWS'!$B194*AU72</f>
        <v>24500.86</v>
      </c>
      <c r="AV81" s="90">
        <f>'COGS-PRICE-MARGIN_CWS'!$B194*AV72</f>
        <v>24500.86</v>
      </c>
      <c r="AW81" s="90">
        <f>'COGS-PRICE-MARGIN_CWS'!$B194*AW72</f>
        <v>24500.86</v>
      </c>
      <c r="AX81" s="90">
        <f>'COGS-PRICE-MARGIN_CWS'!$B194*AX72</f>
        <v>15313.0375</v>
      </c>
      <c r="AY81" s="90">
        <f>'COGS-PRICE-MARGIN_CWS'!$B244*AY72</f>
        <v>19661.940150000002</v>
      </c>
      <c r="AZ81" s="90">
        <f>'COGS-PRICE-MARGIN_CWS'!$B244*AZ72</f>
        <v>29492.910225</v>
      </c>
      <c r="BA81" s="90">
        <f>'COGS-PRICE-MARGIN_CWS'!$B244*BA72</f>
        <v>29492.910225</v>
      </c>
      <c r="BB81" s="90">
        <f>'COGS-PRICE-MARGIN_CWS'!$B244*BB72</f>
        <v>29492.910225</v>
      </c>
      <c r="BC81" s="90">
        <f>'COGS-PRICE-MARGIN_CWS'!$B244*BC72</f>
        <v>32769.900249999999</v>
      </c>
      <c r="BD81" s="90">
        <f>'COGS-PRICE-MARGIN_CWS'!$B244*BD72</f>
        <v>36046.890274999998</v>
      </c>
      <c r="BE81" s="90">
        <f>'COGS-PRICE-MARGIN_CWS'!$B244*BE72</f>
        <v>29492.910225</v>
      </c>
      <c r="BF81" s="90">
        <f>'COGS-PRICE-MARGIN_CWS'!$B244*BF72</f>
        <v>32769.900249999999</v>
      </c>
      <c r="BG81" s="90">
        <f>'COGS-PRICE-MARGIN_CWS'!$B244*BG72</f>
        <v>29492.910225</v>
      </c>
      <c r="BH81" s="90">
        <f>'COGS-PRICE-MARGIN_CWS'!$B244*BH72</f>
        <v>29492.910225</v>
      </c>
      <c r="BI81" s="90">
        <f>'COGS-PRICE-MARGIN_CWS'!$B244*BI72</f>
        <v>29492.910225</v>
      </c>
      <c r="BJ81" s="90">
        <f>'COGS-PRICE-MARGIN_CWS'!$B244*BJ72</f>
        <v>19661.940150000002</v>
      </c>
      <c r="BK81" s="118">
        <f>SUM(C81:BJ81)</f>
        <v>1044709.94265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86900</v>
      </c>
      <c r="G86" s="97">
        <f t="shared" si="36"/>
        <v>103280</v>
      </c>
      <c r="H86" s="97">
        <f t="shared" si="36"/>
        <v>119660</v>
      </c>
      <c r="I86" s="97">
        <f t="shared" si="36"/>
        <v>86900</v>
      </c>
      <c r="J86" s="97">
        <f t="shared" si="36"/>
        <v>103280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219885</v>
      </c>
      <c r="P86" s="97">
        <f t="shared" si="36"/>
        <v>340795</v>
      </c>
      <c r="Q86" s="97">
        <f t="shared" si="36"/>
        <v>401250</v>
      </c>
      <c r="R86" s="97">
        <f t="shared" si="36"/>
        <v>401250</v>
      </c>
      <c r="S86" s="97">
        <f t="shared" si="36"/>
        <v>439770</v>
      </c>
      <c r="T86" s="97">
        <f t="shared" si="36"/>
        <v>480965</v>
      </c>
      <c r="U86" s="97">
        <f t="shared" si="36"/>
        <v>401250</v>
      </c>
      <c r="V86" s="97">
        <f t="shared" si="36"/>
        <v>439770</v>
      </c>
      <c r="W86" s="97">
        <f t="shared" si="36"/>
        <v>340795</v>
      </c>
      <c r="X86" s="97">
        <f t="shared" si="36"/>
        <v>340795</v>
      </c>
      <c r="Y86" s="97">
        <f t="shared" si="36"/>
        <v>340795</v>
      </c>
      <c r="Z86" s="97">
        <f t="shared" si="36"/>
        <v>219885</v>
      </c>
      <c r="AA86" s="97">
        <f t="shared" si="36"/>
        <v>302826.05</v>
      </c>
      <c r="AB86" s="97">
        <f t="shared" si="36"/>
        <v>496886.60000000003</v>
      </c>
      <c r="AC86" s="97">
        <f t="shared" si="36"/>
        <v>561573.45000000007</v>
      </c>
      <c r="AD86" s="97">
        <f t="shared" si="36"/>
        <v>561573.45000000007</v>
      </c>
      <c r="AE86" s="97">
        <f t="shared" si="36"/>
        <v>623398.05000000005</v>
      </c>
      <c r="AF86" s="97">
        <f t="shared" si="36"/>
        <v>688084.9</v>
      </c>
      <c r="AG86" s="97">
        <f t="shared" si="36"/>
        <v>561573.45000000007</v>
      </c>
      <c r="AH86" s="97">
        <f t="shared" si="36"/>
        <v>623398.05000000005</v>
      </c>
      <c r="AI86" s="97">
        <f t="shared" si="36"/>
        <v>496886.60000000003</v>
      </c>
      <c r="AJ86" s="97">
        <f t="shared" si="36"/>
        <v>496886.60000000003</v>
      </c>
      <c r="AK86" s="97">
        <f t="shared" si="36"/>
        <v>496886.60000000003</v>
      </c>
      <c r="AL86" s="97">
        <f t="shared" si="36"/>
        <v>302826.05</v>
      </c>
      <c r="AM86" s="97">
        <f t="shared" si="36"/>
        <v>714200.06900000002</v>
      </c>
      <c r="AN86" s="97">
        <f t="shared" si="36"/>
        <v>1148477.8125</v>
      </c>
      <c r="AO86" s="97">
        <f t="shared" si="36"/>
        <v>1286907.6714999999</v>
      </c>
      <c r="AP86" s="97">
        <f t="shared" si="36"/>
        <v>1286907.6714999999</v>
      </c>
      <c r="AQ86" s="97">
        <f t="shared" si="36"/>
        <v>1425337.5305000001</v>
      </c>
      <c r="AR86" s="97">
        <f t="shared" si="36"/>
        <v>1563767.3895</v>
      </c>
      <c r="AS86" s="97">
        <f t="shared" si="36"/>
        <v>1286907.6714999999</v>
      </c>
      <c r="AT86" s="97">
        <f t="shared" si="36"/>
        <v>1425337.5305000001</v>
      </c>
      <c r="AU86" s="97">
        <f t="shared" si="36"/>
        <v>1148477.8125</v>
      </c>
      <c r="AV86" s="97">
        <f t="shared" si="36"/>
        <v>1148477.8125</v>
      </c>
      <c r="AW86" s="97">
        <f t="shared" si="36"/>
        <v>1148477.8125</v>
      </c>
      <c r="AX86" s="97">
        <f t="shared" si="36"/>
        <v>714200.06900000002</v>
      </c>
      <c r="AY86" s="97">
        <f t="shared" si="36"/>
        <v>811382.73019000003</v>
      </c>
      <c r="AZ86" s="97">
        <f t="shared" si="36"/>
        <v>1302931.2339400004</v>
      </c>
      <c r="BA86" s="97">
        <f t="shared" si="36"/>
        <v>1451051.1830700003</v>
      </c>
      <c r="BB86" s="97">
        <f t="shared" si="36"/>
        <v>1451051.1830700003</v>
      </c>
      <c r="BC86" s="97">
        <f t="shared" si="36"/>
        <v>1622765.4603800001</v>
      </c>
      <c r="BD86" s="97">
        <f t="shared" si="36"/>
        <v>1770885.4095100004</v>
      </c>
      <c r="BE86" s="97">
        <f t="shared" si="36"/>
        <v>1451051.1830700003</v>
      </c>
      <c r="BF86" s="97">
        <f t="shared" si="36"/>
        <v>1622765.4603800001</v>
      </c>
      <c r="BG86" s="97">
        <f t="shared" si="36"/>
        <v>1302931.2339400004</v>
      </c>
      <c r="BH86" s="97">
        <f t="shared" si="36"/>
        <v>1302931.2339400004</v>
      </c>
      <c r="BI86" s="97">
        <f t="shared" si="36"/>
        <v>1302931.2339400004</v>
      </c>
      <c r="BJ86" s="97">
        <f t="shared" si="36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24400</v>
      </c>
      <c r="G87" s="97">
        <f t="shared" si="37"/>
        <v>28280</v>
      </c>
      <c r="H87" s="97">
        <f t="shared" si="37"/>
        <v>32160</v>
      </c>
      <c r="I87" s="97">
        <f t="shared" si="37"/>
        <v>24400</v>
      </c>
      <c r="J87" s="97">
        <f t="shared" si="37"/>
        <v>28280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72760</v>
      </c>
      <c r="P87" s="97">
        <f t="shared" si="37"/>
        <v>113420</v>
      </c>
      <c r="Q87" s="97">
        <f t="shared" si="37"/>
        <v>133750</v>
      </c>
      <c r="R87" s="97">
        <f t="shared" si="37"/>
        <v>133750</v>
      </c>
      <c r="S87" s="97">
        <f t="shared" si="37"/>
        <v>145520</v>
      </c>
      <c r="T87" s="97">
        <f t="shared" si="37"/>
        <v>159965</v>
      </c>
      <c r="U87" s="97">
        <f t="shared" si="37"/>
        <v>133750</v>
      </c>
      <c r="V87" s="97">
        <f t="shared" si="37"/>
        <v>145520</v>
      </c>
      <c r="W87" s="97">
        <f t="shared" si="37"/>
        <v>113420</v>
      </c>
      <c r="X87" s="97">
        <f t="shared" si="37"/>
        <v>113420</v>
      </c>
      <c r="Y87" s="97">
        <f t="shared" si="37"/>
        <v>113420</v>
      </c>
      <c r="Z87" s="97">
        <f t="shared" si="37"/>
        <v>72760</v>
      </c>
      <c r="AA87" s="97">
        <f t="shared" si="37"/>
        <v>102468.54999999999</v>
      </c>
      <c r="AB87" s="97">
        <f t="shared" si="37"/>
        <v>167727.85000000003</v>
      </c>
      <c r="AC87" s="97">
        <f t="shared" si="37"/>
        <v>189480.95</v>
      </c>
      <c r="AD87" s="97">
        <f t="shared" si="37"/>
        <v>189480.95</v>
      </c>
      <c r="AE87" s="97">
        <f t="shared" si="37"/>
        <v>208371.80000000005</v>
      </c>
      <c r="AF87" s="97">
        <f t="shared" si="37"/>
        <v>230124.89999999997</v>
      </c>
      <c r="AG87" s="97">
        <f t="shared" si="37"/>
        <v>189480.95</v>
      </c>
      <c r="AH87" s="97">
        <f t="shared" si="37"/>
        <v>208371.80000000005</v>
      </c>
      <c r="AI87" s="97">
        <f t="shared" si="37"/>
        <v>167727.85000000003</v>
      </c>
      <c r="AJ87" s="97">
        <f t="shared" si="37"/>
        <v>167727.85000000003</v>
      </c>
      <c r="AK87" s="97">
        <f t="shared" si="37"/>
        <v>167727.85000000003</v>
      </c>
      <c r="AL87" s="97">
        <f t="shared" si="37"/>
        <v>102468.54999999999</v>
      </c>
      <c r="AM87" s="97">
        <f t="shared" si="37"/>
        <v>239495.90650000004</v>
      </c>
      <c r="AN87" s="97">
        <f t="shared" si="37"/>
        <v>382825.93749999994</v>
      </c>
      <c r="AO87" s="97">
        <f t="shared" si="37"/>
        <v>429377.57149999996</v>
      </c>
      <c r="AP87" s="97">
        <f t="shared" si="37"/>
        <v>429377.57149999996</v>
      </c>
      <c r="AQ87" s="97">
        <f t="shared" si="37"/>
        <v>475929.20550000004</v>
      </c>
      <c r="AR87" s="97">
        <f t="shared" si="37"/>
        <v>522480.83949999983</v>
      </c>
      <c r="AS87" s="97">
        <f t="shared" si="37"/>
        <v>429377.57149999996</v>
      </c>
      <c r="AT87" s="97">
        <f t="shared" si="37"/>
        <v>475929.20550000004</v>
      </c>
      <c r="AU87" s="97">
        <f t="shared" si="37"/>
        <v>382825.93749999994</v>
      </c>
      <c r="AV87" s="97">
        <f t="shared" si="37"/>
        <v>382825.93749999994</v>
      </c>
      <c r="AW87" s="97">
        <f t="shared" si="37"/>
        <v>382825.93749999994</v>
      </c>
      <c r="AX87" s="97">
        <f t="shared" si="37"/>
        <v>239495.90650000004</v>
      </c>
      <c r="AY87" s="97">
        <f t="shared" si="37"/>
        <v>270679.37606500002</v>
      </c>
      <c r="AZ87" s="97">
        <f t="shared" si="37"/>
        <v>434528.87731500017</v>
      </c>
      <c r="BA87" s="97">
        <f t="shared" si="37"/>
        <v>484339.12569500017</v>
      </c>
      <c r="BB87" s="97">
        <f t="shared" si="37"/>
        <v>484339.12569500017</v>
      </c>
      <c r="BC87" s="97">
        <f t="shared" si="37"/>
        <v>541358.75213000004</v>
      </c>
      <c r="BD87" s="97">
        <f t="shared" si="37"/>
        <v>591169.00051000039</v>
      </c>
      <c r="BE87" s="97">
        <f t="shared" si="37"/>
        <v>484339.12569500017</v>
      </c>
      <c r="BF87" s="97">
        <f t="shared" si="37"/>
        <v>541358.75213000004</v>
      </c>
      <c r="BG87" s="97">
        <f t="shared" si="37"/>
        <v>434528.87731500017</v>
      </c>
      <c r="BH87" s="97">
        <f t="shared" si="37"/>
        <v>434528.87731500017</v>
      </c>
      <c r="BI87" s="97">
        <f t="shared" si="37"/>
        <v>434528.87731500017</v>
      </c>
      <c r="BJ87" s="97">
        <f t="shared" si="37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 t="shared" si="38"/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65290</v>
      </c>
      <c r="L88" s="97">
        <f t="shared" si="38"/>
        <v>65290</v>
      </c>
      <c r="M88" s="97">
        <f t="shared" si="38"/>
        <v>65290</v>
      </c>
      <c r="N88" s="97">
        <f t="shared" si="38"/>
        <v>44360</v>
      </c>
      <c r="O88" s="97">
        <f t="shared" si="38"/>
        <v>128400</v>
      </c>
      <c r="P88" s="97">
        <f t="shared" si="38"/>
        <v>229515</v>
      </c>
      <c r="Q88" s="97">
        <f t="shared" si="38"/>
        <v>229515</v>
      </c>
      <c r="R88" s="97">
        <f t="shared" si="38"/>
        <v>229515</v>
      </c>
      <c r="S88" s="97">
        <f t="shared" si="38"/>
        <v>254125</v>
      </c>
      <c r="T88" s="97">
        <f t="shared" si="38"/>
        <v>278735</v>
      </c>
      <c r="U88" s="97">
        <f t="shared" si="38"/>
        <v>229515</v>
      </c>
      <c r="V88" s="97">
        <f t="shared" si="38"/>
        <v>254125</v>
      </c>
      <c r="W88" s="97">
        <f t="shared" si="38"/>
        <v>229515</v>
      </c>
      <c r="X88" s="97">
        <f t="shared" si="38"/>
        <v>229515</v>
      </c>
      <c r="Y88" s="97">
        <f t="shared" si="38"/>
        <v>229515</v>
      </c>
      <c r="Z88" s="97">
        <f t="shared" si="38"/>
        <v>128400</v>
      </c>
      <c r="AA88" s="97">
        <f t="shared" si="38"/>
        <v>409301.75</v>
      </c>
      <c r="AB88" s="97">
        <f t="shared" si="38"/>
        <v>654882.80000000005</v>
      </c>
      <c r="AC88" s="97">
        <f t="shared" si="38"/>
        <v>736743.15</v>
      </c>
      <c r="AD88" s="97">
        <f t="shared" si="38"/>
        <v>736743.15</v>
      </c>
      <c r="AE88" s="97">
        <f t="shared" si="38"/>
        <v>789408.55</v>
      </c>
      <c r="AF88" s="97">
        <f t="shared" si="38"/>
        <v>871268.9</v>
      </c>
      <c r="AG88" s="97">
        <f t="shared" si="38"/>
        <v>736743.15</v>
      </c>
      <c r="AH88" s="97">
        <f t="shared" si="38"/>
        <v>789408.55</v>
      </c>
      <c r="AI88" s="97">
        <f t="shared" si="38"/>
        <v>654882.80000000005</v>
      </c>
      <c r="AJ88" s="97">
        <f t="shared" si="38"/>
        <v>654882.80000000005</v>
      </c>
      <c r="AK88" s="97">
        <f t="shared" si="38"/>
        <v>654882.80000000005</v>
      </c>
      <c r="AL88" s="97">
        <f t="shared" si="38"/>
        <v>409301.75</v>
      </c>
      <c r="AM88" s="97">
        <f t="shared" si="38"/>
        <v>466128.8615</v>
      </c>
      <c r="AN88" s="97">
        <f t="shared" si="38"/>
        <v>728900.58500000008</v>
      </c>
      <c r="AO88" s="97">
        <f t="shared" si="38"/>
        <v>816500.15950000007</v>
      </c>
      <c r="AP88" s="97">
        <f t="shared" si="38"/>
        <v>816491.15950000007</v>
      </c>
      <c r="AQ88" s="97">
        <f t="shared" si="38"/>
        <v>904081.73399999994</v>
      </c>
      <c r="AR88" s="97">
        <f t="shared" si="38"/>
        <v>991672.30850000004</v>
      </c>
      <c r="AS88" s="97">
        <f t="shared" si="38"/>
        <v>816491.15950000007</v>
      </c>
      <c r="AT88" s="97">
        <f t="shared" si="38"/>
        <v>904081.73399999994</v>
      </c>
      <c r="AU88" s="97">
        <f t="shared" si="38"/>
        <v>728900.58500000008</v>
      </c>
      <c r="AV88" s="97">
        <f t="shared" si="38"/>
        <v>728900.58500000008</v>
      </c>
      <c r="AW88" s="97">
        <f t="shared" si="38"/>
        <v>728900.58500000008</v>
      </c>
      <c r="AX88" s="97">
        <f t="shared" si="38"/>
        <v>466128.8615</v>
      </c>
      <c r="AY88" s="97">
        <f t="shared" si="38"/>
        <v>467317.84015</v>
      </c>
      <c r="AZ88" s="97">
        <f t="shared" si="38"/>
        <v>740475.81022500002</v>
      </c>
      <c r="BA88" s="97">
        <f t="shared" si="38"/>
        <v>819482.910225</v>
      </c>
      <c r="BB88" s="97">
        <f t="shared" si="38"/>
        <v>819473.910225</v>
      </c>
      <c r="BC88" s="97">
        <f t="shared" si="38"/>
        <v>901749.00024999992</v>
      </c>
      <c r="BD88" s="97">
        <f t="shared" si="38"/>
        <v>984024.09027500008</v>
      </c>
      <c r="BE88" s="97">
        <f t="shared" si="38"/>
        <v>819473.910225</v>
      </c>
      <c r="BF88" s="97">
        <f t="shared" si="38"/>
        <v>901749.00024999992</v>
      </c>
      <c r="BG88" s="97">
        <f t="shared" si="38"/>
        <v>740475.81022500002</v>
      </c>
      <c r="BH88" s="97">
        <f t="shared" si="38"/>
        <v>740475.81022500002</v>
      </c>
      <c r="BI88" s="97">
        <f t="shared" si="38"/>
        <v>740475.81022500002</v>
      </c>
      <c r="BJ88" s="97">
        <f t="shared" si="38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24790</v>
      </c>
      <c r="L89" s="97">
        <f t="shared" si="39"/>
        <v>24790</v>
      </c>
      <c r="M89" s="97">
        <f t="shared" si="39"/>
        <v>24790</v>
      </c>
      <c r="N89" s="97">
        <f t="shared" si="39"/>
        <v>17360</v>
      </c>
      <c r="O89" s="97">
        <f t="shared" si="39"/>
        <v>56175</v>
      </c>
      <c r="P89" s="97">
        <f t="shared" si="39"/>
        <v>99510</v>
      </c>
      <c r="Q89" s="97">
        <f t="shared" si="39"/>
        <v>99510</v>
      </c>
      <c r="R89" s="97">
        <f t="shared" si="39"/>
        <v>99510</v>
      </c>
      <c r="S89" s="97">
        <f t="shared" si="39"/>
        <v>109675</v>
      </c>
      <c r="T89" s="97">
        <f t="shared" si="39"/>
        <v>119840</v>
      </c>
      <c r="U89" s="97">
        <f t="shared" si="39"/>
        <v>99510</v>
      </c>
      <c r="V89" s="97">
        <f t="shared" si="39"/>
        <v>109675</v>
      </c>
      <c r="W89" s="97">
        <f t="shared" si="39"/>
        <v>99510</v>
      </c>
      <c r="X89" s="97">
        <f t="shared" si="39"/>
        <v>99510</v>
      </c>
      <c r="Y89" s="97">
        <f t="shared" si="39"/>
        <v>99510</v>
      </c>
      <c r="Z89" s="97">
        <f t="shared" si="39"/>
        <v>56175</v>
      </c>
      <c r="AA89" s="97">
        <f t="shared" si="39"/>
        <v>177459.5</v>
      </c>
      <c r="AB89" s="97">
        <f t="shared" si="39"/>
        <v>283935.2</v>
      </c>
      <c r="AC89" s="97">
        <f t="shared" si="39"/>
        <v>319427.09999999998</v>
      </c>
      <c r="AD89" s="97">
        <f t="shared" si="39"/>
        <v>319427.09999999998</v>
      </c>
      <c r="AE89" s="97">
        <f t="shared" si="39"/>
        <v>341180.2</v>
      </c>
      <c r="AF89" s="97">
        <f t="shared" si="39"/>
        <v>376672.1</v>
      </c>
      <c r="AG89" s="97">
        <f t="shared" si="39"/>
        <v>319427.09999999998</v>
      </c>
      <c r="AH89" s="97">
        <f t="shared" si="39"/>
        <v>341180.2</v>
      </c>
      <c r="AI89" s="97">
        <f t="shared" si="39"/>
        <v>283935.2</v>
      </c>
      <c r="AJ89" s="97">
        <f t="shared" si="39"/>
        <v>283935.2</v>
      </c>
      <c r="AK89" s="97">
        <f t="shared" si="39"/>
        <v>283935.2</v>
      </c>
      <c r="AL89" s="97">
        <f t="shared" si="39"/>
        <v>177459.5</v>
      </c>
      <c r="AM89" s="97">
        <f t="shared" si="39"/>
        <v>218830.4615</v>
      </c>
      <c r="AN89" s="97">
        <f t="shared" si="39"/>
        <v>342496.83500000008</v>
      </c>
      <c r="AO89" s="97">
        <f t="shared" si="39"/>
        <v>383727.9595</v>
      </c>
      <c r="AP89" s="97">
        <f t="shared" si="39"/>
        <v>383718.9595</v>
      </c>
      <c r="AQ89" s="97">
        <f t="shared" si="39"/>
        <v>424941.08399999997</v>
      </c>
      <c r="AR89" s="97">
        <f t="shared" si="39"/>
        <v>466163.20849999995</v>
      </c>
      <c r="AS89" s="97">
        <f t="shared" si="39"/>
        <v>383718.9595</v>
      </c>
      <c r="AT89" s="97">
        <f t="shared" si="39"/>
        <v>424941.08399999997</v>
      </c>
      <c r="AU89" s="97">
        <f t="shared" si="39"/>
        <v>342496.83500000008</v>
      </c>
      <c r="AV89" s="97">
        <f t="shared" si="39"/>
        <v>342496.83500000008</v>
      </c>
      <c r="AW89" s="97">
        <f t="shared" si="39"/>
        <v>342496.83500000008</v>
      </c>
      <c r="AX89" s="97">
        <f t="shared" si="39"/>
        <v>218830.4615</v>
      </c>
      <c r="AY89" s="97">
        <f t="shared" si="39"/>
        <v>186170.47164999999</v>
      </c>
      <c r="AZ89" s="97">
        <f t="shared" si="39"/>
        <v>293947.63672499999</v>
      </c>
      <c r="BA89" s="97">
        <f t="shared" si="39"/>
        <v>323340.49522499996</v>
      </c>
      <c r="BB89" s="97">
        <f t="shared" si="39"/>
        <v>323331.49522499996</v>
      </c>
      <c r="BC89" s="97">
        <f t="shared" si="39"/>
        <v>355992.34374999994</v>
      </c>
      <c r="BD89" s="97">
        <f t="shared" si="39"/>
        <v>388653.19227500004</v>
      </c>
      <c r="BE89" s="97">
        <f t="shared" si="39"/>
        <v>323331.49522499996</v>
      </c>
      <c r="BF89" s="97">
        <f t="shared" si="39"/>
        <v>355992.34374999994</v>
      </c>
      <c r="BG89" s="97">
        <f t="shared" si="39"/>
        <v>293947.63672499999</v>
      </c>
      <c r="BH89" s="97">
        <f t="shared" si="39"/>
        <v>293947.63672499999</v>
      </c>
      <c r="BI89" s="97">
        <f t="shared" si="39"/>
        <v>293947.63672499999</v>
      </c>
      <c r="BJ89" s="97">
        <f t="shared" si="39"/>
        <v>186170.47164999999</v>
      </c>
    </row>
    <row r="90" spans="1:64" x14ac:dyDescent="0.15">
      <c r="A90" s="33" t="s">
        <v>360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152190</v>
      </c>
      <c r="G90" s="97">
        <f t="shared" si="40"/>
        <v>168570</v>
      </c>
      <c r="H90" s="97">
        <f t="shared" si="40"/>
        <v>184950</v>
      </c>
      <c r="I90" s="97">
        <f t="shared" si="40"/>
        <v>152190</v>
      </c>
      <c r="J90" s="97">
        <f t="shared" si="40"/>
        <v>168570</v>
      </c>
      <c r="K90" s="97">
        <f t="shared" si="40"/>
        <v>133310</v>
      </c>
      <c r="L90" s="97">
        <f t="shared" si="40"/>
        <v>133310</v>
      </c>
      <c r="M90" s="97">
        <f t="shared" si="40"/>
        <v>133310</v>
      </c>
      <c r="N90" s="97">
        <f t="shared" si="40"/>
        <v>79620</v>
      </c>
      <c r="O90" s="97">
        <f t="shared" si="40"/>
        <v>348285</v>
      </c>
      <c r="P90" s="97">
        <f t="shared" si="40"/>
        <v>570310</v>
      </c>
      <c r="Q90" s="97">
        <f t="shared" si="40"/>
        <v>630765</v>
      </c>
      <c r="R90" s="97">
        <f t="shared" si="40"/>
        <v>630765</v>
      </c>
      <c r="S90" s="97">
        <f t="shared" si="40"/>
        <v>693895</v>
      </c>
      <c r="T90" s="97">
        <f t="shared" si="40"/>
        <v>759700</v>
      </c>
      <c r="U90" s="97">
        <f t="shared" si="40"/>
        <v>630765</v>
      </c>
      <c r="V90" s="97">
        <f t="shared" si="40"/>
        <v>693895</v>
      </c>
      <c r="W90" s="97">
        <f t="shared" si="40"/>
        <v>570310</v>
      </c>
      <c r="X90" s="97">
        <f t="shared" si="40"/>
        <v>570310</v>
      </c>
      <c r="Y90" s="97">
        <f t="shared" si="40"/>
        <v>570310</v>
      </c>
      <c r="Z90" s="97">
        <f t="shared" si="40"/>
        <v>348285</v>
      </c>
      <c r="AA90" s="97">
        <f t="shared" ref="AA90:AL90" si="41">AA45+AA44+AA41+AA40+AA17+AA54+AA77+AA78+AA81+AA82</f>
        <v>712127.8</v>
      </c>
      <c r="AB90" s="97">
        <f t="shared" si="41"/>
        <v>1151769.4000000001</v>
      </c>
      <c r="AC90" s="97">
        <f t="shared" si="41"/>
        <v>1298316.6000000001</v>
      </c>
      <c r="AD90" s="97">
        <f t="shared" si="41"/>
        <v>1298316.6000000001</v>
      </c>
      <c r="AE90" s="97">
        <f t="shared" si="41"/>
        <v>1412806.6</v>
      </c>
      <c r="AF90" s="97">
        <f t="shared" si="41"/>
        <v>1559353.8</v>
      </c>
      <c r="AG90" s="97">
        <f t="shared" si="41"/>
        <v>1298316.6000000001</v>
      </c>
      <c r="AH90" s="97">
        <f t="shared" si="41"/>
        <v>1412806.6</v>
      </c>
      <c r="AI90" s="97">
        <f t="shared" si="41"/>
        <v>1151769.4000000001</v>
      </c>
      <c r="AJ90" s="97">
        <f t="shared" si="41"/>
        <v>1151769.4000000001</v>
      </c>
      <c r="AK90" s="97">
        <f t="shared" si="41"/>
        <v>1151769.4000000001</v>
      </c>
      <c r="AL90" s="97">
        <f t="shared" si="41"/>
        <v>712127.8</v>
      </c>
      <c r="AM90" s="97">
        <f t="shared" ref="AM90:BJ90" si="42">AM45+AM44+AM41+AM40+AM17+AM54+AM77+AM78+AM81+AM82</f>
        <v>1180328.9305000002</v>
      </c>
      <c r="AN90" s="97">
        <f t="shared" si="42"/>
        <v>1877378.3975000002</v>
      </c>
      <c r="AO90" s="97">
        <f t="shared" si="42"/>
        <v>2103407.8309999998</v>
      </c>
      <c r="AP90" s="97">
        <f t="shared" si="42"/>
        <v>2103398.8309999998</v>
      </c>
      <c r="AQ90" s="97">
        <f t="shared" si="42"/>
        <v>2329419.2645000005</v>
      </c>
      <c r="AR90" s="97">
        <f t="shared" si="42"/>
        <v>2555439.6980000003</v>
      </c>
      <c r="AS90" s="97">
        <f t="shared" si="42"/>
        <v>2103398.8309999998</v>
      </c>
      <c r="AT90" s="97">
        <f t="shared" si="42"/>
        <v>2329419.2645000005</v>
      </c>
      <c r="AU90" s="97">
        <f t="shared" si="42"/>
        <v>1877378.3975000002</v>
      </c>
      <c r="AV90" s="97">
        <f t="shared" si="42"/>
        <v>1877378.3975000002</v>
      </c>
      <c r="AW90" s="97">
        <f t="shared" si="42"/>
        <v>1877378.3975000002</v>
      </c>
      <c r="AX90" s="97">
        <f t="shared" si="42"/>
        <v>1180328.9305000002</v>
      </c>
      <c r="AY90" s="97">
        <f t="shared" si="42"/>
        <v>1278700.5703399999</v>
      </c>
      <c r="AZ90" s="97">
        <f t="shared" si="42"/>
        <v>2043407.0441650006</v>
      </c>
      <c r="BA90" s="97">
        <f t="shared" si="42"/>
        <v>2270534.0932950005</v>
      </c>
      <c r="BB90" s="97">
        <f t="shared" si="42"/>
        <v>2270525.0932950005</v>
      </c>
      <c r="BC90" s="97">
        <f t="shared" si="42"/>
        <v>2524514.4606300001</v>
      </c>
      <c r="BD90" s="97">
        <f t="shared" si="42"/>
        <v>2754909.4997850005</v>
      </c>
      <c r="BE90" s="97">
        <f t="shared" si="42"/>
        <v>2270525.0932950005</v>
      </c>
      <c r="BF90" s="97">
        <f t="shared" si="42"/>
        <v>2524514.4606300001</v>
      </c>
      <c r="BG90" s="97">
        <f t="shared" si="42"/>
        <v>2043407.0441650006</v>
      </c>
      <c r="BH90" s="97">
        <f t="shared" si="42"/>
        <v>2043407.0441650006</v>
      </c>
      <c r="BI90" s="97">
        <f t="shared" si="42"/>
        <v>2043407.0441650006</v>
      </c>
      <c r="BJ90" s="97">
        <f t="shared" si="42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365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49190</v>
      </c>
      <c r="G91" s="97">
        <f t="shared" si="43"/>
        <v>53070</v>
      </c>
      <c r="H91" s="97">
        <f t="shared" si="43"/>
        <v>56950</v>
      </c>
      <c r="I91" s="97">
        <f t="shared" si="43"/>
        <v>49190</v>
      </c>
      <c r="J91" s="97">
        <f t="shared" si="43"/>
        <v>53070</v>
      </c>
      <c r="K91" s="97">
        <f t="shared" si="43"/>
        <v>42810</v>
      </c>
      <c r="L91" s="97">
        <f t="shared" si="43"/>
        <v>42810</v>
      </c>
      <c r="M91" s="97">
        <f t="shared" si="43"/>
        <v>42810</v>
      </c>
      <c r="N91" s="97">
        <f t="shared" si="43"/>
        <v>27620</v>
      </c>
      <c r="O91" s="97">
        <f t="shared" si="43"/>
        <v>128935</v>
      </c>
      <c r="P91" s="97">
        <f t="shared" si="43"/>
        <v>212930</v>
      </c>
      <c r="Q91" s="97">
        <f t="shared" si="43"/>
        <v>233260</v>
      </c>
      <c r="R91" s="97">
        <f t="shared" si="43"/>
        <v>233260</v>
      </c>
      <c r="S91" s="97">
        <f t="shared" si="43"/>
        <v>255195</v>
      </c>
      <c r="T91" s="97">
        <f t="shared" si="43"/>
        <v>279805</v>
      </c>
      <c r="U91" s="97">
        <f t="shared" si="43"/>
        <v>233260</v>
      </c>
      <c r="V91" s="97">
        <f t="shared" si="43"/>
        <v>255195</v>
      </c>
      <c r="W91" s="97">
        <f t="shared" si="43"/>
        <v>212930</v>
      </c>
      <c r="X91" s="97">
        <f t="shared" si="43"/>
        <v>212930</v>
      </c>
      <c r="Y91" s="97">
        <f t="shared" si="43"/>
        <v>212930</v>
      </c>
      <c r="Z91" s="97">
        <f t="shared" si="43"/>
        <v>128935</v>
      </c>
      <c r="AA91" s="97">
        <f t="shared" ref="AA91:AL91" si="44">AA28+AA40+AA41+AA44+AA45+AA65+AA77+AA78+AA81+AA82</f>
        <v>279928.05</v>
      </c>
      <c r="AB91" s="97">
        <f t="shared" si="44"/>
        <v>451663.05000000005</v>
      </c>
      <c r="AC91" s="97">
        <f t="shared" si="44"/>
        <v>508908.05</v>
      </c>
      <c r="AD91" s="97">
        <f t="shared" si="44"/>
        <v>508908.05</v>
      </c>
      <c r="AE91" s="97">
        <f t="shared" si="44"/>
        <v>549552</v>
      </c>
      <c r="AF91" s="97">
        <f t="shared" si="44"/>
        <v>606797</v>
      </c>
      <c r="AG91" s="97">
        <f t="shared" si="44"/>
        <v>508908.05</v>
      </c>
      <c r="AH91" s="97">
        <f t="shared" si="44"/>
        <v>549552</v>
      </c>
      <c r="AI91" s="97">
        <f t="shared" si="44"/>
        <v>451663.05000000005</v>
      </c>
      <c r="AJ91" s="97">
        <f t="shared" si="44"/>
        <v>451663.05000000005</v>
      </c>
      <c r="AK91" s="97">
        <f t="shared" si="44"/>
        <v>451663.05000000005</v>
      </c>
      <c r="AL91" s="97">
        <f t="shared" si="44"/>
        <v>279928.05</v>
      </c>
      <c r="AM91" s="97">
        <f t="shared" ref="AM91:BJ91" si="45">AM28+AM40+AM41+AM44+AM45+AM65+AM77+AM78+AM81+AM82</f>
        <v>458326.36800000002</v>
      </c>
      <c r="AN91" s="97">
        <f t="shared" si="45"/>
        <v>725322.77250000008</v>
      </c>
      <c r="AO91" s="97">
        <f t="shared" si="45"/>
        <v>813105.53099999996</v>
      </c>
      <c r="AP91" s="97">
        <f t="shared" si="45"/>
        <v>813096.53099999996</v>
      </c>
      <c r="AQ91" s="97">
        <f t="shared" si="45"/>
        <v>900870.28949999996</v>
      </c>
      <c r="AR91" s="97">
        <f t="shared" si="45"/>
        <v>988644.04799999984</v>
      </c>
      <c r="AS91" s="97">
        <f t="shared" si="45"/>
        <v>813096.53099999996</v>
      </c>
      <c r="AT91" s="97">
        <f t="shared" si="45"/>
        <v>900870.28949999996</v>
      </c>
      <c r="AU91" s="97">
        <f t="shared" si="45"/>
        <v>725322.77250000008</v>
      </c>
      <c r="AV91" s="97">
        <f t="shared" si="45"/>
        <v>725322.77250000008</v>
      </c>
      <c r="AW91" s="97">
        <f t="shared" si="45"/>
        <v>725322.77250000008</v>
      </c>
      <c r="AX91" s="97">
        <f t="shared" si="45"/>
        <v>458326.36800000002</v>
      </c>
      <c r="AY91" s="97">
        <f t="shared" si="45"/>
        <v>456849.84771499998</v>
      </c>
      <c r="AZ91" s="97">
        <f t="shared" si="45"/>
        <v>728476.51404000015</v>
      </c>
      <c r="BA91" s="97">
        <f t="shared" si="45"/>
        <v>807679.62092000013</v>
      </c>
      <c r="BB91" s="97">
        <f t="shared" si="45"/>
        <v>807670.62092000013</v>
      </c>
      <c r="BC91" s="97">
        <f t="shared" si="45"/>
        <v>897351.09587999992</v>
      </c>
      <c r="BD91" s="97">
        <f t="shared" si="45"/>
        <v>979822.19278500043</v>
      </c>
      <c r="BE91" s="97">
        <f t="shared" si="45"/>
        <v>807670.62092000013</v>
      </c>
      <c r="BF91" s="97">
        <f t="shared" si="45"/>
        <v>897351.09587999992</v>
      </c>
      <c r="BG91" s="97">
        <f t="shared" si="45"/>
        <v>728476.51404000015</v>
      </c>
      <c r="BH91" s="97">
        <f t="shared" si="45"/>
        <v>728476.51404000015</v>
      </c>
      <c r="BI91" s="97">
        <f t="shared" si="45"/>
        <v>728476.51404000015</v>
      </c>
      <c r="BJ91" s="97">
        <f t="shared" si="45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152190</v>
      </c>
      <c r="G92" s="103">
        <f t="shared" ref="G92:M93" si="47">G86+G88</f>
        <v>168570</v>
      </c>
      <c r="H92" s="103">
        <f t="shared" si="47"/>
        <v>184950</v>
      </c>
      <c r="I92" s="103">
        <f t="shared" si="47"/>
        <v>152190</v>
      </c>
      <c r="J92" s="103">
        <f t="shared" si="47"/>
        <v>168570</v>
      </c>
      <c r="K92" s="103">
        <f t="shared" si="47"/>
        <v>133310</v>
      </c>
      <c r="L92" s="103">
        <f t="shared" si="47"/>
        <v>133310</v>
      </c>
      <c r="M92" s="103">
        <f t="shared" si="47"/>
        <v>133310</v>
      </c>
      <c r="N92" s="103">
        <f>N$86+N$88</f>
        <v>79620</v>
      </c>
      <c r="O92" s="103">
        <f>O$86+O$88</f>
        <v>348285</v>
      </c>
      <c r="P92" s="103">
        <f t="shared" ref="P92:BJ92" si="48">P$86+P$88</f>
        <v>570310</v>
      </c>
      <c r="Q92" s="103">
        <f t="shared" si="48"/>
        <v>630765</v>
      </c>
      <c r="R92" s="103">
        <f t="shared" si="48"/>
        <v>630765</v>
      </c>
      <c r="S92" s="103">
        <f t="shared" si="48"/>
        <v>693895</v>
      </c>
      <c r="T92" s="103">
        <f t="shared" si="48"/>
        <v>759700</v>
      </c>
      <c r="U92" s="103">
        <f t="shared" si="48"/>
        <v>630765</v>
      </c>
      <c r="V92" s="103">
        <f t="shared" si="48"/>
        <v>693895</v>
      </c>
      <c r="W92" s="103">
        <f t="shared" si="48"/>
        <v>570310</v>
      </c>
      <c r="X92" s="103">
        <f t="shared" si="48"/>
        <v>570310</v>
      </c>
      <c r="Y92" s="103">
        <f t="shared" si="48"/>
        <v>570310</v>
      </c>
      <c r="Z92" s="103">
        <f t="shared" si="48"/>
        <v>348285</v>
      </c>
      <c r="AA92" s="103">
        <f t="shared" si="48"/>
        <v>712127.8</v>
      </c>
      <c r="AB92" s="103">
        <f t="shared" si="48"/>
        <v>1151769.4000000001</v>
      </c>
      <c r="AC92" s="103">
        <f t="shared" si="48"/>
        <v>1298316.6000000001</v>
      </c>
      <c r="AD92" s="103">
        <f t="shared" si="48"/>
        <v>1298316.6000000001</v>
      </c>
      <c r="AE92" s="103">
        <f t="shared" si="48"/>
        <v>1412806.6</v>
      </c>
      <c r="AF92" s="103">
        <f t="shared" si="48"/>
        <v>1559353.8</v>
      </c>
      <c r="AG92" s="103">
        <f t="shared" si="48"/>
        <v>1298316.6000000001</v>
      </c>
      <c r="AH92" s="103">
        <f t="shared" si="48"/>
        <v>1412806.6</v>
      </c>
      <c r="AI92" s="103">
        <f t="shared" si="48"/>
        <v>1151769.4000000001</v>
      </c>
      <c r="AJ92" s="103">
        <f t="shared" si="48"/>
        <v>1151769.4000000001</v>
      </c>
      <c r="AK92" s="103">
        <f t="shared" si="48"/>
        <v>1151769.4000000001</v>
      </c>
      <c r="AL92" s="103">
        <f t="shared" si="48"/>
        <v>712127.8</v>
      </c>
      <c r="AM92" s="103">
        <f t="shared" si="48"/>
        <v>1180328.9305</v>
      </c>
      <c r="AN92" s="103">
        <f t="shared" si="48"/>
        <v>1877378.3975</v>
      </c>
      <c r="AO92" s="103">
        <f t="shared" si="48"/>
        <v>2103407.8310000002</v>
      </c>
      <c r="AP92" s="103">
        <f t="shared" si="48"/>
        <v>2103398.8310000002</v>
      </c>
      <c r="AQ92" s="103">
        <f t="shared" si="48"/>
        <v>2329419.2645</v>
      </c>
      <c r="AR92" s="103">
        <f t="shared" si="48"/>
        <v>2555439.6979999999</v>
      </c>
      <c r="AS92" s="103">
        <f t="shared" si="48"/>
        <v>2103398.8310000002</v>
      </c>
      <c r="AT92" s="103">
        <f t="shared" si="48"/>
        <v>2329419.2645</v>
      </c>
      <c r="AU92" s="103">
        <f t="shared" si="48"/>
        <v>1877378.3975</v>
      </c>
      <c r="AV92" s="103">
        <f t="shared" si="48"/>
        <v>1877378.3975</v>
      </c>
      <c r="AW92" s="103">
        <f t="shared" si="48"/>
        <v>1877378.3975</v>
      </c>
      <c r="AX92" s="103">
        <f t="shared" si="48"/>
        <v>1180328.9305</v>
      </c>
      <c r="AY92" s="103">
        <f t="shared" si="48"/>
        <v>1278700.5703400001</v>
      </c>
      <c r="AZ92" s="103">
        <f t="shared" si="48"/>
        <v>2043407.0441650003</v>
      </c>
      <c r="BA92" s="103">
        <f t="shared" si="48"/>
        <v>2270534.0932950005</v>
      </c>
      <c r="BB92" s="103">
        <f t="shared" si="48"/>
        <v>2270525.0932950005</v>
      </c>
      <c r="BC92" s="103">
        <f t="shared" si="48"/>
        <v>2524514.4606300001</v>
      </c>
      <c r="BD92" s="103">
        <f t="shared" si="48"/>
        <v>2754909.4997850005</v>
      </c>
      <c r="BE92" s="103">
        <f t="shared" si="48"/>
        <v>2270525.0932950005</v>
      </c>
      <c r="BF92" s="103">
        <f t="shared" si="48"/>
        <v>2524514.4606300001</v>
      </c>
      <c r="BG92" s="103">
        <f t="shared" si="48"/>
        <v>2043407.0441650003</v>
      </c>
      <c r="BH92" s="103">
        <f t="shared" si="48"/>
        <v>2043407.0441650003</v>
      </c>
      <c r="BI92" s="103">
        <f t="shared" si="48"/>
        <v>2043407.0441650003</v>
      </c>
      <c r="BJ92" s="103">
        <f t="shared" si="48"/>
        <v>1278700.5703400001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49190</v>
      </c>
      <c r="G93" s="103">
        <f t="shared" si="47"/>
        <v>53070</v>
      </c>
      <c r="H93" s="103">
        <f t="shared" si="47"/>
        <v>56950</v>
      </c>
      <c r="I93" s="103">
        <f t="shared" si="47"/>
        <v>49190</v>
      </c>
      <c r="J93" s="103">
        <f t="shared" si="47"/>
        <v>53070</v>
      </c>
      <c r="K93" s="103">
        <f t="shared" si="47"/>
        <v>42810</v>
      </c>
      <c r="L93" s="103">
        <f t="shared" si="47"/>
        <v>42810</v>
      </c>
      <c r="M93" s="103">
        <f t="shared" si="47"/>
        <v>42810</v>
      </c>
      <c r="N93" s="103">
        <f>N$87+N$89</f>
        <v>27620</v>
      </c>
      <c r="O93" s="103">
        <f>O$87+O$89</f>
        <v>128935</v>
      </c>
      <c r="P93" s="103">
        <f t="shared" ref="P93:BJ93" si="49">P$87+P$89</f>
        <v>212930</v>
      </c>
      <c r="Q93" s="103">
        <f t="shared" si="49"/>
        <v>233260</v>
      </c>
      <c r="R93" s="103">
        <f t="shared" si="49"/>
        <v>233260</v>
      </c>
      <c r="S93" s="103">
        <f t="shared" si="49"/>
        <v>255195</v>
      </c>
      <c r="T93" s="103">
        <f t="shared" si="49"/>
        <v>279805</v>
      </c>
      <c r="U93" s="103">
        <f t="shared" si="49"/>
        <v>233260</v>
      </c>
      <c r="V93" s="103">
        <f t="shared" si="49"/>
        <v>255195</v>
      </c>
      <c r="W93" s="103">
        <f t="shared" si="49"/>
        <v>212930</v>
      </c>
      <c r="X93" s="103">
        <f t="shared" si="49"/>
        <v>212930</v>
      </c>
      <c r="Y93" s="103">
        <f t="shared" si="49"/>
        <v>212930</v>
      </c>
      <c r="Z93" s="103">
        <f t="shared" si="49"/>
        <v>128935</v>
      </c>
      <c r="AA93" s="103">
        <f t="shared" si="49"/>
        <v>279928.05</v>
      </c>
      <c r="AB93" s="103">
        <f t="shared" si="49"/>
        <v>451663.05000000005</v>
      </c>
      <c r="AC93" s="103">
        <f t="shared" si="49"/>
        <v>508908.05</v>
      </c>
      <c r="AD93" s="103">
        <f t="shared" si="49"/>
        <v>508908.05</v>
      </c>
      <c r="AE93" s="103">
        <f t="shared" si="49"/>
        <v>549552</v>
      </c>
      <c r="AF93" s="103">
        <f t="shared" si="49"/>
        <v>606797</v>
      </c>
      <c r="AG93" s="103">
        <f t="shared" si="49"/>
        <v>508908.05</v>
      </c>
      <c r="AH93" s="103">
        <f t="shared" si="49"/>
        <v>549552</v>
      </c>
      <c r="AI93" s="103">
        <f t="shared" si="49"/>
        <v>451663.05000000005</v>
      </c>
      <c r="AJ93" s="103">
        <f t="shared" si="49"/>
        <v>451663.05000000005</v>
      </c>
      <c r="AK93" s="103">
        <f t="shared" si="49"/>
        <v>451663.05000000005</v>
      </c>
      <c r="AL93" s="103">
        <f t="shared" si="49"/>
        <v>279928.05</v>
      </c>
      <c r="AM93" s="103">
        <f t="shared" si="49"/>
        <v>458326.36800000002</v>
      </c>
      <c r="AN93" s="103">
        <f t="shared" si="49"/>
        <v>725322.77249999996</v>
      </c>
      <c r="AO93" s="103">
        <f t="shared" si="49"/>
        <v>813105.53099999996</v>
      </c>
      <c r="AP93" s="103">
        <f t="shared" si="49"/>
        <v>813096.53099999996</v>
      </c>
      <c r="AQ93" s="103">
        <f t="shared" si="49"/>
        <v>900870.28949999996</v>
      </c>
      <c r="AR93" s="103">
        <f t="shared" si="49"/>
        <v>988644.04799999972</v>
      </c>
      <c r="AS93" s="103">
        <f t="shared" si="49"/>
        <v>813096.53099999996</v>
      </c>
      <c r="AT93" s="103">
        <f t="shared" si="49"/>
        <v>900870.28949999996</v>
      </c>
      <c r="AU93" s="103">
        <f t="shared" si="49"/>
        <v>725322.77249999996</v>
      </c>
      <c r="AV93" s="103">
        <f t="shared" si="49"/>
        <v>725322.77249999996</v>
      </c>
      <c r="AW93" s="103">
        <f t="shared" si="49"/>
        <v>725322.77249999996</v>
      </c>
      <c r="AX93" s="103">
        <f t="shared" si="49"/>
        <v>458326.36800000002</v>
      </c>
      <c r="AY93" s="103">
        <f t="shared" si="49"/>
        <v>456849.84771500004</v>
      </c>
      <c r="AZ93" s="103">
        <f t="shared" si="49"/>
        <v>728476.51404000015</v>
      </c>
      <c r="BA93" s="103">
        <f t="shared" si="49"/>
        <v>807679.62092000013</v>
      </c>
      <c r="BB93" s="103">
        <f t="shared" si="49"/>
        <v>807670.62092000013</v>
      </c>
      <c r="BC93" s="103">
        <f t="shared" si="49"/>
        <v>897351.09587999992</v>
      </c>
      <c r="BD93" s="103">
        <f t="shared" si="49"/>
        <v>979822.19278500043</v>
      </c>
      <c r="BE93" s="103">
        <f t="shared" si="49"/>
        <v>807670.62092000013</v>
      </c>
      <c r="BF93" s="103">
        <f t="shared" si="49"/>
        <v>897351.09587999992</v>
      </c>
      <c r="BG93" s="103">
        <f t="shared" si="49"/>
        <v>728476.51404000015</v>
      </c>
      <c r="BH93" s="103">
        <f t="shared" si="49"/>
        <v>728476.51404000015</v>
      </c>
      <c r="BI93" s="103">
        <f t="shared" si="49"/>
        <v>728476.51404000015</v>
      </c>
      <c r="BJ93" s="103">
        <f t="shared" si="49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1000</v>
      </c>
      <c r="G7" s="63">
        <f>'OPEX _CWS '!E47</f>
        <v>0</v>
      </c>
      <c r="H7" s="63">
        <f>'OPEX _CWS '!F47</f>
        <v>0</v>
      </c>
      <c r="I7" s="63">
        <f>'OPEX _CWS '!G47</f>
        <v>500</v>
      </c>
      <c r="J7" s="63">
        <f>'OPEX _CWS '!H47</f>
        <v>0</v>
      </c>
      <c r="K7" s="63">
        <f>'OPEX _CWS '!I47</f>
        <v>-250</v>
      </c>
      <c r="L7" s="63">
        <f>'OPEX _CWS '!J47</f>
        <v>-250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250</v>
      </c>
      <c r="S7" s="63">
        <f>'OPEX _CWS '!Q47</f>
        <v>0</v>
      </c>
      <c r="T7" s="63">
        <f>'OPEX _CWS '!R47</f>
        <v>0</v>
      </c>
      <c r="U7" s="63">
        <f>'OPEX _CWS '!S47</f>
        <v>-250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10000</v>
      </c>
      <c r="G8" s="63">
        <f>'OPEX _CWS '!E38</f>
        <v>0</v>
      </c>
      <c r="H8" s="63">
        <f>'OPEX _CWS '!F38</f>
        <v>0</v>
      </c>
      <c r="I8" s="63">
        <f>'OPEX _CWS '!G38</f>
        <v>5000</v>
      </c>
      <c r="J8" s="63">
        <f>'OPEX _CWS '!H38</f>
        <v>0</v>
      </c>
      <c r="K8" s="63">
        <f>'OPEX _CWS '!I38</f>
        <v>-2500</v>
      </c>
      <c r="L8" s="63">
        <f>'OPEX _CWS '!J38</f>
        <v>-2500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2500</v>
      </c>
      <c r="S8" s="63">
        <f>'OPEX _CWS '!Q38</f>
        <v>0</v>
      </c>
      <c r="T8" s="63">
        <f>'OPEX _CWS '!R38</f>
        <v>0</v>
      </c>
      <c r="U8" s="63">
        <f>'OPEX _CWS '!S38</f>
        <v>-2500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11000</v>
      </c>
      <c r="G9" s="64">
        <f t="shared" si="0"/>
        <v>0</v>
      </c>
      <c r="H9" s="64">
        <f t="shared" si="0"/>
        <v>0</v>
      </c>
      <c r="I9" s="64">
        <f t="shared" si="0"/>
        <v>5500</v>
      </c>
      <c r="J9" s="64">
        <f t="shared" si="0"/>
        <v>0</v>
      </c>
      <c r="K9" s="64">
        <f t="shared" si="0"/>
        <v>-2750</v>
      </c>
      <c r="L9" s="64">
        <f t="shared" si="0"/>
        <v>-2750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2750</v>
      </c>
      <c r="S9" s="64">
        <f t="shared" si="0"/>
        <v>0</v>
      </c>
      <c r="T9" s="64">
        <f t="shared" si="0"/>
        <v>0</v>
      </c>
      <c r="U9" s="64">
        <f t="shared" si="0"/>
        <v>-2750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4286500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34000</v>
      </c>
      <c r="G40" s="64">
        <f t="shared" si="3"/>
        <v>35500</v>
      </c>
      <c r="H40" s="64">
        <f t="shared" si="3"/>
        <v>10000</v>
      </c>
      <c r="I40" s="64">
        <f t="shared" si="3"/>
        <v>4205500</v>
      </c>
      <c r="J40" s="64">
        <f t="shared" si="3"/>
        <v>0</v>
      </c>
      <c r="K40" s="64">
        <f t="shared" si="3"/>
        <v>-2750</v>
      </c>
      <c r="L40" s="64">
        <f t="shared" si="3"/>
        <v>-2750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2750</v>
      </c>
      <c r="S40" s="64">
        <f t="shared" si="3"/>
        <v>0</v>
      </c>
      <c r="T40" s="64">
        <f t="shared" si="3"/>
        <v>0</v>
      </c>
      <c r="U40" s="64">
        <f t="shared" si="3"/>
        <v>-2750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4286500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4279500</v>
      </c>
      <c r="AC41" s="38">
        <f>SUM(R40:AC40)</f>
        <v>7000</v>
      </c>
      <c r="AO41" s="38">
        <f>SUM(AD40:AO40)</f>
        <v>0</v>
      </c>
      <c r="BA41" s="38">
        <f>SUM(AP40:BA40)</f>
        <v>0</v>
      </c>
      <c r="BM41" s="38">
        <f>SUM(BB40:BM40)</f>
        <v>0</v>
      </c>
      <c r="BN41" s="65">
        <f>SUM(E41:BM41)</f>
        <v>4286500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4279500</v>
      </c>
      <c r="F5" s="9">
        <f>E7</f>
        <v>4286500</v>
      </c>
      <c r="G5" s="9">
        <f>F7</f>
        <v>4286500</v>
      </c>
      <c r="H5" s="9">
        <f>G7</f>
        <v>4286500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4279500</v>
      </c>
      <c r="E6" s="9">
        <f>SUM(P18:AA18)</f>
        <v>7000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4279500</v>
      </c>
      <c r="E7" s="9">
        <f>E6+E5</f>
        <v>4286500</v>
      </c>
      <c r="F7" s="9">
        <f>F6+F5</f>
        <v>4286500</v>
      </c>
      <c r="G7" s="9">
        <f>G6+G5</f>
        <v>4286500</v>
      </c>
      <c r="H7" s="9">
        <f>H6+H5</f>
        <v>4286500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4279500</v>
      </c>
      <c r="E8" s="9">
        <f>E7-D7</f>
        <v>7000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-645708.33333333337</v>
      </c>
      <c r="E9" s="9">
        <f>SUM(P21:AA21)</f>
        <v>-858204.16666666651</v>
      </c>
      <c r="F9" s="9">
        <f>SUM(AB21:AM21)</f>
        <v>-858949.99999999988</v>
      </c>
      <c r="G9" s="9">
        <f>SUM(AN21:AY21)</f>
        <v>-858949.99999999988</v>
      </c>
      <c r="H9" s="9">
        <f>SUM(AZ21:BK21)</f>
        <v>-858949.99999999988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-645708.33333333337</v>
      </c>
      <c r="E10" s="9">
        <f>E9+D10</f>
        <v>-1503912.5</v>
      </c>
      <c r="F10" s="9">
        <f>F9+E10</f>
        <v>-2362862.5</v>
      </c>
      <c r="G10" s="9">
        <f>G9+F10</f>
        <v>-3221812.5</v>
      </c>
      <c r="H10" s="9">
        <f>H9+G10</f>
        <v>-4080762.5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3633791.6666666665</v>
      </c>
      <c r="E12" s="9">
        <f>E7+E10</f>
        <v>2782587.5</v>
      </c>
      <c r="F12" s="9">
        <f>F7+F10</f>
        <v>1923637.5</v>
      </c>
      <c r="G12" s="9">
        <f>G7+G10</f>
        <v>1064687.5</v>
      </c>
      <c r="H12" s="9">
        <f>H7+H10</f>
        <v>205737.5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34000</v>
      </c>
      <c r="F17" s="9">
        <f t="shared" si="2"/>
        <v>69500</v>
      </c>
      <c r="G17" s="9">
        <f t="shared" si="2"/>
        <v>79500</v>
      </c>
      <c r="H17" s="9">
        <f t="shared" si="2"/>
        <v>4285000</v>
      </c>
      <c r="I17" s="9">
        <f t="shared" si="2"/>
        <v>4285000</v>
      </c>
      <c r="J17" s="9">
        <f t="shared" si="2"/>
        <v>4282250</v>
      </c>
      <c r="K17" s="9">
        <f t="shared" si="2"/>
        <v>4279500</v>
      </c>
      <c r="L17" s="9">
        <f t="shared" si="2"/>
        <v>4279500</v>
      </c>
      <c r="M17" s="9">
        <f t="shared" si="2"/>
        <v>4279500</v>
      </c>
      <c r="N17" s="9">
        <f t="shared" si="2"/>
        <v>4279500</v>
      </c>
      <c r="O17" s="9">
        <f t="shared" si="2"/>
        <v>4279500</v>
      </c>
      <c r="P17" s="9">
        <f t="shared" si="2"/>
        <v>4279500</v>
      </c>
      <c r="Q17" s="9">
        <f t="shared" si="2"/>
        <v>4282250</v>
      </c>
      <c r="R17" s="9">
        <f t="shared" si="2"/>
        <v>4282250</v>
      </c>
      <c r="S17" s="9">
        <f t="shared" si="2"/>
        <v>4282250</v>
      </c>
      <c r="T17" s="9">
        <f t="shared" si="2"/>
        <v>4279500</v>
      </c>
      <c r="U17" s="9">
        <f t="shared" si="2"/>
        <v>4279500</v>
      </c>
      <c r="V17" s="9">
        <f t="shared" si="2"/>
        <v>4279500</v>
      </c>
      <c r="W17" s="9">
        <f t="shared" si="2"/>
        <v>4286500</v>
      </c>
      <c r="X17" s="9">
        <f t="shared" si="2"/>
        <v>4286500</v>
      </c>
      <c r="Y17" s="9">
        <f t="shared" si="2"/>
        <v>4286500</v>
      </c>
      <c r="Z17" s="9">
        <f t="shared" si="2"/>
        <v>4286500</v>
      </c>
      <c r="AA17" s="9">
        <f t="shared" si="2"/>
        <v>4286500</v>
      </c>
      <c r="AB17" s="9">
        <f t="shared" si="2"/>
        <v>4286500</v>
      </c>
      <c r="AC17" s="9">
        <f t="shared" si="2"/>
        <v>4286500</v>
      </c>
      <c r="AD17" s="9">
        <f t="shared" si="2"/>
        <v>4286500</v>
      </c>
      <c r="AE17" s="9">
        <f t="shared" si="2"/>
        <v>4286500</v>
      </c>
      <c r="AF17" s="9">
        <f t="shared" si="2"/>
        <v>4286500</v>
      </c>
      <c r="AG17" s="9">
        <f t="shared" si="2"/>
        <v>4286500</v>
      </c>
      <c r="AH17" s="9">
        <f t="shared" si="2"/>
        <v>4286500</v>
      </c>
      <c r="AI17" s="9">
        <f t="shared" si="2"/>
        <v>4286500</v>
      </c>
      <c r="AJ17" s="9">
        <f t="shared" ref="AJ17:BK17" si="3">AI19</f>
        <v>4286500</v>
      </c>
      <c r="AK17" s="9">
        <f t="shared" si="3"/>
        <v>4286500</v>
      </c>
      <c r="AL17" s="9">
        <f t="shared" si="3"/>
        <v>4286500</v>
      </c>
      <c r="AM17" s="9">
        <f t="shared" si="3"/>
        <v>4286500</v>
      </c>
      <c r="AN17" s="9">
        <f t="shared" si="3"/>
        <v>4286500</v>
      </c>
      <c r="AO17" s="9">
        <f t="shared" si="3"/>
        <v>4286500</v>
      </c>
      <c r="AP17" s="9">
        <f t="shared" si="3"/>
        <v>4286500</v>
      </c>
      <c r="AQ17" s="9">
        <f t="shared" si="3"/>
        <v>4286500</v>
      </c>
      <c r="AR17" s="9">
        <f t="shared" si="3"/>
        <v>4286500</v>
      </c>
      <c r="AS17" s="9">
        <f t="shared" si="3"/>
        <v>4286500</v>
      </c>
      <c r="AT17" s="9">
        <f t="shared" si="3"/>
        <v>4286500</v>
      </c>
      <c r="AU17" s="9">
        <f t="shared" si="3"/>
        <v>4286500</v>
      </c>
      <c r="AV17" s="9">
        <f t="shared" si="3"/>
        <v>4286500</v>
      </c>
      <c r="AW17" s="9">
        <f t="shared" si="3"/>
        <v>4286500</v>
      </c>
      <c r="AX17" s="9">
        <f t="shared" si="3"/>
        <v>4286500</v>
      </c>
      <c r="AY17" s="9">
        <f t="shared" si="3"/>
        <v>4286500</v>
      </c>
      <c r="AZ17" s="9">
        <f t="shared" si="3"/>
        <v>4286500</v>
      </c>
      <c r="BA17" s="9">
        <f t="shared" si="3"/>
        <v>4286500</v>
      </c>
      <c r="BB17" s="9">
        <f t="shared" si="3"/>
        <v>4286500</v>
      </c>
      <c r="BC17" s="9">
        <f t="shared" si="3"/>
        <v>4286500</v>
      </c>
      <c r="BD17" s="9">
        <f t="shared" si="3"/>
        <v>4286500</v>
      </c>
      <c r="BE17" s="9">
        <f t="shared" si="3"/>
        <v>4286500</v>
      </c>
      <c r="BF17" s="9">
        <f t="shared" si="3"/>
        <v>4286500</v>
      </c>
      <c r="BG17" s="9">
        <f t="shared" si="3"/>
        <v>4286500</v>
      </c>
      <c r="BH17" s="9">
        <f t="shared" si="3"/>
        <v>4286500</v>
      </c>
      <c r="BI17" s="9">
        <f t="shared" si="3"/>
        <v>4286500</v>
      </c>
      <c r="BJ17" s="9">
        <f t="shared" si="3"/>
        <v>4286500</v>
      </c>
      <c r="BK17" s="9">
        <f t="shared" si="3"/>
        <v>4286500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34000</v>
      </c>
      <c r="E18" s="9">
        <f>'CAPEX _CWS '!G40</f>
        <v>35500</v>
      </c>
      <c r="F18" s="9">
        <f>'CAPEX _CWS '!H40</f>
        <v>10000</v>
      </c>
      <c r="G18" s="9">
        <f>'CAPEX _CWS '!I40</f>
        <v>4205500</v>
      </c>
      <c r="H18" s="9">
        <f>'CAPEX _CWS '!J40</f>
        <v>0</v>
      </c>
      <c r="I18" s="9">
        <f>'CAPEX _CWS '!K40</f>
        <v>-2750</v>
      </c>
      <c r="J18" s="9">
        <f>'CAPEX _CWS '!L40</f>
        <v>-2750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2750</v>
      </c>
      <c r="Q18" s="9">
        <f>'CAPEX _CWS '!S40</f>
        <v>0</v>
      </c>
      <c r="R18" s="9">
        <f>'CAPEX _CWS '!T40</f>
        <v>0</v>
      </c>
      <c r="S18" s="9">
        <f>'CAPEX _CWS '!U40</f>
        <v>-2750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34000</v>
      </c>
      <c r="E19" s="9">
        <f t="shared" si="4"/>
        <v>69500</v>
      </c>
      <c r="F19" s="9">
        <f t="shared" si="4"/>
        <v>79500</v>
      </c>
      <c r="G19" s="9">
        <f t="shared" si="4"/>
        <v>4285000</v>
      </c>
      <c r="H19" s="9">
        <f t="shared" si="4"/>
        <v>4285000</v>
      </c>
      <c r="I19" s="9">
        <f t="shared" si="4"/>
        <v>4282250</v>
      </c>
      <c r="J19" s="9">
        <f t="shared" si="4"/>
        <v>4279500</v>
      </c>
      <c r="K19" s="9">
        <f t="shared" si="4"/>
        <v>4279500</v>
      </c>
      <c r="L19" s="9">
        <f t="shared" si="4"/>
        <v>4279500</v>
      </c>
      <c r="M19" s="9">
        <f t="shared" si="4"/>
        <v>4279500</v>
      </c>
      <c r="N19" s="9">
        <f t="shared" si="4"/>
        <v>4279500</v>
      </c>
      <c r="O19" s="9">
        <f t="shared" si="4"/>
        <v>4279500</v>
      </c>
      <c r="P19" s="9">
        <f t="shared" si="4"/>
        <v>4282250</v>
      </c>
      <c r="Q19" s="9">
        <f t="shared" si="4"/>
        <v>4282250</v>
      </c>
      <c r="R19" s="9">
        <f t="shared" si="4"/>
        <v>4282250</v>
      </c>
      <c r="S19" s="9">
        <f t="shared" si="4"/>
        <v>4279500</v>
      </c>
      <c r="T19" s="9">
        <f t="shared" si="4"/>
        <v>4279500</v>
      </c>
      <c r="U19" s="9">
        <f t="shared" si="4"/>
        <v>4279500</v>
      </c>
      <c r="V19" s="9">
        <f t="shared" si="4"/>
        <v>4286500</v>
      </c>
      <c r="W19" s="9">
        <f t="shared" si="4"/>
        <v>4286500</v>
      </c>
      <c r="X19" s="9">
        <f t="shared" si="4"/>
        <v>4286500</v>
      </c>
      <c r="Y19" s="9">
        <f t="shared" si="4"/>
        <v>4286500</v>
      </c>
      <c r="Z19" s="9">
        <f t="shared" si="4"/>
        <v>4286500</v>
      </c>
      <c r="AA19" s="9">
        <f t="shared" si="4"/>
        <v>4286500</v>
      </c>
      <c r="AB19" s="9">
        <f t="shared" si="4"/>
        <v>4286500</v>
      </c>
      <c r="AC19" s="9">
        <f t="shared" si="4"/>
        <v>4286500</v>
      </c>
      <c r="AD19" s="9">
        <f t="shared" si="4"/>
        <v>4286500</v>
      </c>
      <c r="AE19" s="9">
        <f t="shared" si="4"/>
        <v>4286500</v>
      </c>
      <c r="AF19" s="9">
        <f t="shared" si="4"/>
        <v>4286500</v>
      </c>
      <c r="AG19" s="9">
        <f t="shared" si="4"/>
        <v>4286500</v>
      </c>
      <c r="AH19" s="9">
        <f t="shared" si="4"/>
        <v>4286500</v>
      </c>
      <c r="AI19" s="9">
        <f t="shared" si="4"/>
        <v>4286500</v>
      </c>
      <c r="AJ19" s="9">
        <f t="shared" ref="AJ19:BK19" si="5">AJ18+AJ17</f>
        <v>4286500</v>
      </c>
      <c r="AK19" s="9">
        <f t="shared" si="5"/>
        <v>4286500</v>
      </c>
      <c r="AL19" s="9">
        <f t="shared" si="5"/>
        <v>4286500</v>
      </c>
      <c r="AM19" s="9">
        <f t="shared" si="5"/>
        <v>4286500</v>
      </c>
      <c r="AN19" s="9">
        <f t="shared" si="5"/>
        <v>4286500</v>
      </c>
      <c r="AO19" s="9">
        <f t="shared" si="5"/>
        <v>4286500</v>
      </c>
      <c r="AP19" s="9">
        <f t="shared" si="5"/>
        <v>4286500</v>
      </c>
      <c r="AQ19" s="9">
        <f t="shared" si="5"/>
        <v>4286500</v>
      </c>
      <c r="AR19" s="9">
        <f t="shared" si="5"/>
        <v>4286500</v>
      </c>
      <c r="AS19" s="9">
        <f t="shared" si="5"/>
        <v>4286500</v>
      </c>
      <c r="AT19" s="9">
        <f t="shared" si="5"/>
        <v>4286500</v>
      </c>
      <c r="AU19" s="9">
        <f t="shared" si="5"/>
        <v>4286500</v>
      </c>
      <c r="AV19" s="9">
        <f t="shared" si="5"/>
        <v>4286500</v>
      </c>
      <c r="AW19" s="9">
        <f t="shared" si="5"/>
        <v>4286500</v>
      </c>
      <c r="AX19" s="9">
        <f t="shared" si="5"/>
        <v>4286500</v>
      </c>
      <c r="AY19" s="9">
        <f t="shared" si="5"/>
        <v>4286500</v>
      </c>
      <c r="AZ19" s="9">
        <f t="shared" si="5"/>
        <v>4286500</v>
      </c>
      <c r="BA19" s="9">
        <f t="shared" si="5"/>
        <v>4286500</v>
      </c>
      <c r="BB19" s="9">
        <f t="shared" si="5"/>
        <v>4286500</v>
      </c>
      <c r="BC19" s="9">
        <f t="shared" si="5"/>
        <v>4286500</v>
      </c>
      <c r="BD19" s="9">
        <f t="shared" si="5"/>
        <v>4286500</v>
      </c>
      <c r="BE19" s="9">
        <f t="shared" si="5"/>
        <v>4286500</v>
      </c>
      <c r="BF19" s="9">
        <f t="shared" si="5"/>
        <v>4286500</v>
      </c>
      <c r="BG19" s="9">
        <f t="shared" si="5"/>
        <v>4286500</v>
      </c>
      <c r="BH19" s="9">
        <f t="shared" si="5"/>
        <v>4286500</v>
      </c>
      <c r="BI19" s="9">
        <f t="shared" si="5"/>
        <v>4286500</v>
      </c>
      <c r="BJ19" s="9">
        <f t="shared" si="5"/>
        <v>4286500</v>
      </c>
      <c r="BK19" s="9">
        <f t="shared" si="5"/>
        <v>4286500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34000</v>
      </c>
      <c r="E20" s="9">
        <f t="shared" si="6"/>
        <v>35500</v>
      </c>
      <c r="F20" s="9">
        <f t="shared" si="6"/>
        <v>10000</v>
      </c>
      <c r="G20" s="9">
        <f t="shared" si="6"/>
        <v>4205500</v>
      </c>
      <c r="H20" s="9">
        <f t="shared" si="6"/>
        <v>0</v>
      </c>
      <c r="I20" s="9">
        <f t="shared" si="6"/>
        <v>-2750</v>
      </c>
      <c r="J20" s="9">
        <f t="shared" si="6"/>
        <v>-2750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2750</v>
      </c>
      <c r="Q20" s="9">
        <f t="shared" si="6"/>
        <v>0</v>
      </c>
      <c r="R20" s="9">
        <f t="shared" si="6"/>
        <v>0</v>
      </c>
      <c r="S20" s="9">
        <f t="shared" si="6"/>
        <v>-2750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-566.66666666666663</v>
      </c>
      <c r="E21" s="9">
        <f>-'CAPEX-DEP_CWS '!G69</f>
        <v>-1158.3333333333333</v>
      </c>
      <c r="F21" s="9">
        <f>-'CAPEX-DEP_CWS '!H69</f>
        <v>-1325</v>
      </c>
      <c r="G21" s="9">
        <f>-'CAPEX-DEP_CWS '!I69</f>
        <v>-71416.666666666672</v>
      </c>
      <c r="H21" s="9">
        <f>-'CAPEX-DEP_CWS '!J69</f>
        <v>-71416.666666666672</v>
      </c>
      <c r="I21" s="9">
        <f>-'CAPEX-DEP_CWS '!K69</f>
        <v>-71370.833333333343</v>
      </c>
      <c r="J21" s="9">
        <f>-'CAPEX-DEP_CWS '!L69</f>
        <v>-71370.833333333343</v>
      </c>
      <c r="K21" s="9">
        <f>-'CAPEX-DEP_CWS '!M69</f>
        <v>-71416.666666666672</v>
      </c>
      <c r="L21" s="9">
        <f>-'CAPEX-DEP_CWS '!N69</f>
        <v>-71416.666666666672</v>
      </c>
      <c r="M21" s="9">
        <f>-'CAPEX-DEP_CWS '!O69</f>
        <v>-71416.666666666672</v>
      </c>
      <c r="N21" s="9">
        <f>-'CAPEX-DEP_CWS '!P69</f>
        <v>-71416.666666666672</v>
      </c>
      <c r="O21" s="9">
        <f>-'CAPEX-DEP_CWS '!Q69</f>
        <v>-71416.666666666672</v>
      </c>
      <c r="P21" s="9">
        <f>-'CAPEX-DEP_CWS '!R69</f>
        <v>-71462.5</v>
      </c>
      <c r="Q21" s="9">
        <f>-'CAPEX-DEP_CWS '!S69</f>
        <v>-71462.5</v>
      </c>
      <c r="R21" s="9">
        <f>-'CAPEX-DEP_CWS '!T69</f>
        <v>-71462.5</v>
      </c>
      <c r="S21" s="9">
        <f>-'CAPEX-DEP_CWS '!U69</f>
        <v>-71416.666666666672</v>
      </c>
      <c r="T21" s="9">
        <f>-'CAPEX-DEP_CWS '!V69</f>
        <v>-71462.5</v>
      </c>
      <c r="U21" s="9">
        <f>-'CAPEX-DEP_CWS '!W69</f>
        <v>-71462.5</v>
      </c>
      <c r="V21" s="9">
        <f>-'CAPEX-DEP_CWS '!X69</f>
        <v>-71579.166666666672</v>
      </c>
      <c r="W21" s="9">
        <f>-'CAPEX-DEP_CWS '!Y69</f>
        <v>-71579.166666666672</v>
      </c>
      <c r="X21" s="9">
        <f>-'CAPEX-DEP_CWS '!Z69</f>
        <v>-71579.166666666672</v>
      </c>
      <c r="Y21" s="9">
        <f>-'CAPEX-DEP_CWS '!AA69</f>
        <v>-71579.166666666672</v>
      </c>
      <c r="Z21" s="9">
        <f>-'CAPEX-DEP_CWS '!AB69</f>
        <v>-71579.166666666672</v>
      </c>
      <c r="AA21" s="9">
        <f>-'CAPEX-DEP_CWS '!AC69</f>
        <v>-71579.166666666672</v>
      </c>
      <c r="AB21" s="9">
        <f>-'CAPEX-DEP_CWS '!AD69</f>
        <v>-71579.166666666672</v>
      </c>
      <c r="AC21" s="9">
        <f>-'CAPEX-DEP_CWS '!AE69</f>
        <v>-71579.166666666672</v>
      </c>
      <c r="AD21" s="9">
        <f>-'CAPEX-DEP_CWS '!AF69</f>
        <v>-71579.166666666672</v>
      </c>
      <c r="AE21" s="9">
        <f>-'CAPEX-DEP_CWS '!AG69</f>
        <v>-71579.166666666672</v>
      </c>
      <c r="AF21" s="9">
        <f>-'CAPEX-DEP_CWS '!AH69</f>
        <v>-71579.166666666672</v>
      </c>
      <c r="AG21" s="9">
        <f>-'CAPEX-DEP_CWS '!AI69</f>
        <v>-71579.166666666672</v>
      </c>
      <c r="AH21" s="9">
        <f>-'CAPEX-DEP_CWS '!AJ69</f>
        <v>-71579.166666666672</v>
      </c>
      <c r="AI21" s="9">
        <f>-'CAPEX-DEP_CWS '!AK69</f>
        <v>-71579.166666666672</v>
      </c>
      <c r="AJ21" s="9">
        <f>-'CAPEX-DEP_CWS '!AL69</f>
        <v>-71579.166666666672</v>
      </c>
      <c r="AK21" s="9">
        <f>-'CAPEX-DEP_CWS '!AM69</f>
        <v>-71579.166666666672</v>
      </c>
      <c r="AL21" s="9">
        <f>-'CAPEX-DEP_CWS '!AN69</f>
        <v>-71579.166666666672</v>
      </c>
      <c r="AM21" s="9">
        <f>-'CAPEX-DEP_CWS '!AO69</f>
        <v>-71579.166666666672</v>
      </c>
      <c r="AN21" s="9">
        <f>-'CAPEX-DEP_CWS '!AP69</f>
        <v>-71579.166666666672</v>
      </c>
      <c r="AO21" s="9">
        <f>-'CAPEX-DEP_CWS '!AQ69</f>
        <v>-71579.166666666672</v>
      </c>
      <c r="AP21" s="9">
        <f>-'CAPEX-DEP_CWS '!AR69</f>
        <v>-71579.166666666672</v>
      </c>
      <c r="AQ21" s="9">
        <f>-'CAPEX-DEP_CWS '!AS69</f>
        <v>-71579.166666666672</v>
      </c>
      <c r="AR21" s="9">
        <f>-'CAPEX-DEP_CWS '!AT69</f>
        <v>-71579.166666666672</v>
      </c>
      <c r="AS21" s="9">
        <f>-'CAPEX-DEP_CWS '!AU69</f>
        <v>-71579.166666666672</v>
      </c>
      <c r="AT21" s="9">
        <f>-'CAPEX-DEP_CWS '!AV69</f>
        <v>-71579.166666666672</v>
      </c>
      <c r="AU21" s="9">
        <f>-'CAPEX-DEP_CWS '!AW69</f>
        <v>-71579.166666666672</v>
      </c>
      <c r="AV21" s="9">
        <f>-'CAPEX-DEP_CWS '!AX69</f>
        <v>-71579.166666666672</v>
      </c>
      <c r="AW21" s="9">
        <f>-'CAPEX-DEP_CWS '!AY69</f>
        <v>-71579.166666666672</v>
      </c>
      <c r="AX21" s="9">
        <f>-'CAPEX-DEP_CWS '!AZ69</f>
        <v>-71579.166666666672</v>
      </c>
      <c r="AY21" s="9">
        <f>-'CAPEX-DEP_CWS '!BA69</f>
        <v>-71579.166666666672</v>
      </c>
      <c r="AZ21" s="9">
        <f>-'CAPEX-DEP_CWS '!BB69</f>
        <v>-71579.166666666672</v>
      </c>
      <c r="BA21" s="9">
        <f>-'CAPEX-DEP_CWS '!BC69</f>
        <v>-71579.166666666672</v>
      </c>
      <c r="BB21" s="9">
        <f>-'CAPEX-DEP_CWS '!BD69</f>
        <v>-71579.166666666672</v>
      </c>
      <c r="BC21" s="9">
        <f>-'CAPEX-DEP_CWS '!BE69</f>
        <v>-71579.166666666672</v>
      </c>
      <c r="BD21" s="9">
        <f>-'CAPEX-DEP_CWS '!BF69</f>
        <v>-71579.166666666672</v>
      </c>
      <c r="BE21" s="9">
        <f>-'CAPEX-DEP_CWS '!BG69</f>
        <v>-71579.166666666672</v>
      </c>
      <c r="BF21" s="9">
        <f>-'CAPEX-DEP_CWS '!BH69</f>
        <v>-71579.166666666672</v>
      </c>
      <c r="BG21" s="9">
        <f>-'CAPEX-DEP_CWS '!BI69</f>
        <v>-71579.166666666672</v>
      </c>
      <c r="BH21" s="9">
        <f>-'CAPEX-DEP_CWS '!BJ69</f>
        <v>-71579.166666666672</v>
      </c>
      <c r="BI21" s="9">
        <f>-'CAPEX-DEP_CWS '!BK69</f>
        <v>-71579.166666666672</v>
      </c>
      <c r="BJ21" s="9">
        <f>-'CAPEX-DEP_CWS '!BL69</f>
        <v>-71579.166666666672</v>
      </c>
      <c r="BK21" s="9">
        <f>-'CAPEX-DEP_CWS '!BM69</f>
        <v>-71579.166666666672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-566.66666666666663</v>
      </c>
      <c r="E22" s="9">
        <f t="shared" si="8"/>
        <v>-1725</v>
      </c>
      <c r="F22" s="9">
        <f t="shared" si="8"/>
        <v>-3050</v>
      </c>
      <c r="G22" s="9">
        <f t="shared" si="8"/>
        <v>-74466.666666666672</v>
      </c>
      <c r="H22" s="9">
        <f t="shared" si="8"/>
        <v>-145883.33333333334</v>
      </c>
      <c r="I22" s="9">
        <f t="shared" si="8"/>
        <v>-217254.16666666669</v>
      </c>
      <c r="J22" s="9">
        <f t="shared" si="8"/>
        <v>-288625</v>
      </c>
      <c r="K22" s="9">
        <f t="shared" si="8"/>
        <v>-360041.66666666669</v>
      </c>
      <c r="L22" s="9">
        <f t="shared" si="8"/>
        <v>-431458.33333333337</v>
      </c>
      <c r="M22" s="9">
        <f t="shared" si="8"/>
        <v>-502875.00000000006</v>
      </c>
      <c r="N22" s="9">
        <f t="shared" si="8"/>
        <v>-574291.66666666674</v>
      </c>
      <c r="O22" s="9">
        <f t="shared" si="8"/>
        <v>-645708.33333333337</v>
      </c>
      <c r="P22" s="9">
        <f t="shared" si="8"/>
        <v>-717170.83333333337</v>
      </c>
      <c r="Q22" s="9">
        <f t="shared" si="8"/>
        <v>-788633.33333333337</v>
      </c>
      <c r="R22" s="9">
        <f t="shared" si="8"/>
        <v>-860095.83333333337</v>
      </c>
      <c r="S22" s="9">
        <f t="shared" si="8"/>
        <v>-931512.5</v>
      </c>
      <c r="T22" s="9">
        <f t="shared" si="8"/>
        <v>-1002975</v>
      </c>
      <c r="U22" s="9">
        <f t="shared" si="8"/>
        <v>-1074437.5</v>
      </c>
      <c r="V22" s="9">
        <f t="shared" si="8"/>
        <v>-1146016.6666666667</v>
      </c>
      <c r="W22" s="9">
        <f t="shared" si="8"/>
        <v>-1217595.8333333335</v>
      </c>
      <c r="X22" s="9">
        <f t="shared" si="8"/>
        <v>-1289175.0000000002</v>
      </c>
      <c r="Y22" s="9">
        <f t="shared" si="8"/>
        <v>-1360754.166666667</v>
      </c>
      <c r="Z22" s="9">
        <f t="shared" si="8"/>
        <v>-1432333.3333333337</v>
      </c>
      <c r="AA22" s="9">
        <f t="shared" si="8"/>
        <v>-1503912.5000000005</v>
      </c>
      <c r="AB22" s="9">
        <f t="shared" si="8"/>
        <v>-1575491.6666666672</v>
      </c>
      <c r="AC22" s="9">
        <f t="shared" si="8"/>
        <v>-1647070.833333334</v>
      </c>
      <c r="AD22" s="9">
        <f t="shared" si="8"/>
        <v>-1718650.0000000007</v>
      </c>
      <c r="AE22" s="9">
        <f t="shared" si="8"/>
        <v>-1790229.1666666674</v>
      </c>
      <c r="AF22" s="9">
        <f t="shared" si="8"/>
        <v>-1861808.3333333342</v>
      </c>
      <c r="AG22" s="9">
        <f t="shared" si="8"/>
        <v>-1933387.5000000009</v>
      </c>
      <c r="AH22" s="9">
        <f t="shared" si="8"/>
        <v>-2004966.6666666677</v>
      </c>
      <c r="AI22" s="9">
        <f t="shared" si="8"/>
        <v>-2076545.8333333344</v>
      </c>
      <c r="AJ22" s="9">
        <f t="shared" ref="AJ22:BK22" si="9">AJ21+AI22</f>
        <v>-2148125.0000000009</v>
      </c>
      <c r="AK22" s="9">
        <f t="shared" si="9"/>
        <v>-2219704.1666666674</v>
      </c>
      <c r="AL22" s="9">
        <f t="shared" si="9"/>
        <v>-2291283.333333334</v>
      </c>
      <c r="AM22" s="9">
        <f t="shared" si="9"/>
        <v>-2362862.5000000005</v>
      </c>
      <c r="AN22" s="9">
        <f t="shared" si="9"/>
        <v>-2434441.666666667</v>
      </c>
      <c r="AO22" s="9">
        <f t="shared" si="9"/>
        <v>-2506020.8333333335</v>
      </c>
      <c r="AP22" s="9">
        <f t="shared" si="9"/>
        <v>-2577600</v>
      </c>
      <c r="AQ22" s="9">
        <f t="shared" si="9"/>
        <v>-2649179.1666666665</v>
      </c>
      <c r="AR22" s="9">
        <f t="shared" si="9"/>
        <v>-2720758.333333333</v>
      </c>
      <c r="AS22" s="9">
        <f t="shared" si="9"/>
        <v>-2792337.4999999995</v>
      </c>
      <c r="AT22" s="9">
        <f t="shared" si="9"/>
        <v>-2863916.666666666</v>
      </c>
      <c r="AU22" s="9">
        <f t="shared" si="9"/>
        <v>-2935495.8333333326</v>
      </c>
      <c r="AV22" s="9">
        <f t="shared" si="9"/>
        <v>-3007074.9999999991</v>
      </c>
      <c r="AW22" s="9">
        <f t="shared" si="9"/>
        <v>-3078654.1666666656</v>
      </c>
      <c r="AX22" s="9">
        <f t="shared" si="9"/>
        <v>-3150233.3333333321</v>
      </c>
      <c r="AY22" s="9">
        <f t="shared" si="9"/>
        <v>-3221812.4999999986</v>
      </c>
      <c r="AZ22" s="9">
        <f t="shared" si="9"/>
        <v>-3293391.6666666651</v>
      </c>
      <c r="BA22" s="9">
        <f t="shared" si="9"/>
        <v>-3364970.8333333316</v>
      </c>
      <c r="BB22" s="9">
        <f t="shared" si="9"/>
        <v>-3436549.9999999981</v>
      </c>
      <c r="BC22" s="9">
        <f t="shared" si="9"/>
        <v>-3508129.1666666646</v>
      </c>
      <c r="BD22" s="9">
        <f t="shared" si="9"/>
        <v>-3579708.3333333312</v>
      </c>
      <c r="BE22" s="9">
        <f t="shared" si="9"/>
        <v>-3651287.4999999977</v>
      </c>
      <c r="BF22" s="9">
        <f t="shared" si="9"/>
        <v>-3722866.6666666642</v>
      </c>
      <c r="BG22" s="9">
        <f t="shared" si="9"/>
        <v>-3794445.8333333307</v>
      </c>
      <c r="BH22" s="9">
        <f t="shared" si="9"/>
        <v>-3866024.9999999972</v>
      </c>
      <c r="BI22" s="9">
        <f t="shared" si="9"/>
        <v>-3937604.1666666637</v>
      </c>
      <c r="BJ22" s="9">
        <f t="shared" si="9"/>
        <v>-4009183.3333333302</v>
      </c>
      <c r="BK22" s="9">
        <f t="shared" si="9"/>
        <v>-4080762.4999999967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33433.333333333336</v>
      </c>
      <c r="E24" s="9">
        <f t="shared" si="10"/>
        <v>67775</v>
      </c>
      <c r="F24" s="9">
        <f t="shared" si="10"/>
        <v>76450</v>
      </c>
      <c r="G24" s="9">
        <f t="shared" si="10"/>
        <v>4210533.333333333</v>
      </c>
      <c r="H24" s="9">
        <f t="shared" si="10"/>
        <v>4139116.6666666665</v>
      </c>
      <c r="I24" s="9">
        <f t="shared" si="10"/>
        <v>4064995.8333333335</v>
      </c>
      <c r="J24" s="9">
        <f t="shared" si="10"/>
        <v>3990875</v>
      </c>
      <c r="K24" s="9">
        <f t="shared" si="10"/>
        <v>3919458.3333333335</v>
      </c>
      <c r="L24" s="9">
        <f t="shared" si="10"/>
        <v>3848041.6666666665</v>
      </c>
      <c r="M24" s="9">
        <f t="shared" si="10"/>
        <v>3776625</v>
      </c>
      <c r="N24" s="9">
        <f t="shared" si="10"/>
        <v>3705208.333333333</v>
      </c>
      <c r="O24" s="9">
        <f t="shared" si="10"/>
        <v>3633791.6666666665</v>
      </c>
      <c r="P24" s="9">
        <f t="shared" si="10"/>
        <v>3565079.1666666665</v>
      </c>
      <c r="Q24" s="9">
        <f t="shared" si="10"/>
        <v>3493616.6666666665</v>
      </c>
      <c r="R24" s="9">
        <f t="shared" si="10"/>
        <v>3422154.1666666665</v>
      </c>
      <c r="S24" s="9">
        <f t="shared" si="10"/>
        <v>3347987.5</v>
      </c>
      <c r="T24" s="9">
        <f t="shared" si="10"/>
        <v>3276525</v>
      </c>
      <c r="U24" s="9">
        <f t="shared" si="10"/>
        <v>3205062.5</v>
      </c>
      <c r="V24" s="9">
        <f t="shared" si="10"/>
        <v>3140483.333333333</v>
      </c>
      <c r="W24" s="9">
        <f t="shared" si="10"/>
        <v>3068904.1666666665</v>
      </c>
      <c r="X24" s="9">
        <f t="shared" si="10"/>
        <v>2997325</v>
      </c>
      <c r="Y24" s="9">
        <f t="shared" si="10"/>
        <v>2925745.833333333</v>
      </c>
      <c r="Z24" s="9">
        <f t="shared" si="10"/>
        <v>2854166.666666666</v>
      </c>
      <c r="AA24" s="9">
        <f t="shared" si="10"/>
        <v>2782587.4999999995</v>
      </c>
      <c r="AB24" s="9">
        <f t="shared" si="10"/>
        <v>2711008.333333333</v>
      </c>
      <c r="AC24" s="9">
        <f t="shared" si="10"/>
        <v>2639429.166666666</v>
      </c>
      <c r="AD24" s="9">
        <f t="shared" si="10"/>
        <v>2567849.9999999991</v>
      </c>
      <c r="AE24" s="9">
        <f t="shared" si="10"/>
        <v>2496270.8333333326</v>
      </c>
      <c r="AF24" s="9">
        <f t="shared" si="10"/>
        <v>2424691.666666666</v>
      </c>
      <c r="AG24" s="9">
        <f t="shared" si="10"/>
        <v>2353112.4999999991</v>
      </c>
      <c r="AH24" s="9">
        <f t="shared" si="10"/>
        <v>2281533.3333333321</v>
      </c>
      <c r="AI24" s="9">
        <f t="shared" ref="AI24:BK24" si="11">AI19+AI22</f>
        <v>2209954.1666666656</v>
      </c>
      <c r="AJ24" s="9">
        <f t="shared" si="11"/>
        <v>2138374.9999999991</v>
      </c>
      <c r="AK24" s="9">
        <f t="shared" si="11"/>
        <v>2066795.8333333326</v>
      </c>
      <c r="AL24" s="9">
        <f t="shared" si="11"/>
        <v>1995216.666666666</v>
      </c>
      <c r="AM24" s="9">
        <f t="shared" si="11"/>
        <v>1923637.4999999995</v>
      </c>
      <c r="AN24" s="9">
        <f t="shared" si="11"/>
        <v>1852058.333333333</v>
      </c>
      <c r="AO24" s="9">
        <f t="shared" si="11"/>
        <v>1780479.1666666665</v>
      </c>
      <c r="AP24" s="9">
        <f t="shared" si="11"/>
        <v>1708900</v>
      </c>
      <c r="AQ24" s="9">
        <f t="shared" si="11"/>
        <v>1637320.8333333335</v>
      </c>
      <c r="AR24" s="9">
        <f t="shared" si="11"/>
        <v>1565741.666666667</v>
      </c>
      <c r="AS24" s="9">
        <f t="shared" si="11"/>
        <v>1494162.5000000005</v>
      </c>
      <c r="AT24" s="9">
        <f t="shared" si="11"/>
        <v>1422583.333333334</v>
      </c>
      <c r="AU24" s="9">
        <f t="shared" si="11"/>
        <v>1351004.1666666674</v>
      </c>
      <c r="AV24" s="9">
        <f t="shared" si="11"/>
        <v>1279425.0000000009</v>
      </c>
      <c r="AW24" s="9">
        <f t="shared" si="11"/>
        <v>1207845.8333333344</v>
      </c>
      <c r="AX24" s="9">
        <f t="shared" si="11"/>
        <v>1136266.6666666679</v>
      </c>
      <c r="AY24" s="9">
        <f t="shared" si="11"/>
        <v>1064687.5000000014</v>
      </c>
      <c r="AZ24" s="9">
        <f t="shared" si="11"/>
        <v>993108.33333333489</v>
      </c>
      <c r="BA24" s="9">
        <f t="shared" si="11"/>
        <v>921529.16666666837</v>
      </c>
      <c r="BB24" s="9">
        <f t="shared" si="11"/>
        <v>849950.00000000186</v>
      </c>
      <c r="BC24" s="9">
        <f t="shared" si="11"/>
        <v>778370.83333333535</v>
      </c>
      <c r="BD24" s="9">
        <f t="shared" si="11"/>
        <v>706791.66666666884</v>
      </c>
      <c r="BE24" s="9">
        <f t="shared" si="11"/>
        <v>635212.50000000233</v>
      </c>
      <c r="BF24" s="9">
        <f t="shared" si="11"/>
        <v>563633.33333333582</v>
      </c>
      <c r="BG24" s="9">
        <f t="shared" si="11"/>
        <v>492054.16666666931</v>
      </c>
      <c r="BH24" s="9">
        <f t="shared" si="11"/>
        <v>420475.00000000279</v>
      </c>
      <c r="BI24" s="9">
        <f t="shared" si="11"/>
        <v>348895.83333333628</v>
      </c>
      <c r="BJ24" s="9">
        <f t="shared" si="11"/>
        <v>277316.66666666977</v>
      </c>
      <c r="BK24" s="9">
        <f t="shared" si="11"/>
        <v>205737.50000000326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1000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11000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4279500</v>
      </c>
      <c r="E38" s="62">
        <f>SUM('CAPEX _CWS '!R40:AC40)</f>
        <v>7000</v>
      </c>
      <c r="F38" s="62">
        <f>SUM('CAPEX _CWS '!AD40:AO40)</f>
        <v>0</v>
      </c>
      <c r="G38" s="62">
        <f>SUM('CAPEX _CWS '!AP40:BA40)</f>
        <v>0</v>
      </c>
      <c r="H38" s="62">
        <f>SUM('CAPEX _CWS '!BB40:BM40)</f>
        <v>0</v>
      </c>
      <c r="I38" s="64">
        <f>SUM(C38:H38)</f>
        <v>4286500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4279500</v>
      </c>
      <c r="F43" s="3">
        <f>'CAPEX-FA_CWS '!F5</f>
        <v>4286500</v>
      </c>
      <c r="G43" s="3">
        <f>'CAPEX-FA_CWS '!G5</f>
        <v>4286500</v>
      </c>
      <c r="H43" s="3">
        <f>'CAPEX-FA_CWS '!H5</f>
        <v>4286500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4279500</v>
      </c>
      <c r="E44" s="3">
        <f>'CAPEX-FA_CWS '!E6</f>
        <v>7000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4279500</v>
      </c>
      <c r="E45" s="3">
        <f>'CAPEX-FA_CWS '!E7</f>
        <v>4286500</v>
      </c>
      <c r="F45" s="3">
        <f>'CAPEX-FA_CWS '!F7</f>
        <v>4286500</v>
      </c>
      <c r="G45" s="3">
        <f>'CAPEX-FA_CWS '!G7</f>
        <v>4286500</v>
      </c>
      <c r="H45" s="3">
        <f>'CAPEX-FA_CWS '!H7</f>
        <v>4286500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4279500</v>
      </c>
      <c r="E46" s="3">
        <f>'CAPEX-FA_CWS '!E8</f>
        <v>7000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-645708.33333333337</v>
      </c>
      <c r="E47" s="3">
        <f>'CAPEX-FA_CWS '!E9</f>
        <v>-858204.16666666651</v>
      </c>
      <c r="F47" s="3">
        <f>'CAPEX-FA_CWS '!F9</f>
        <v>-858949.99999999988</v>
      </c>
      <c r="G47" s="3">
        <f>'CAPEX-FA_CWS '!G9</f>
        <v>-858949.99999999988</v>
      </c>
      <c r="H47" s="3">
        <f>'CAPEX-FA_CWS '!H9</f>
        <v>-858949.99999999988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-645708.33333333337</v>
      </c>
      <c r="E48" s="3">
        <f>'CAPEX-FA_CWS '!E10</f>
        <v>-1503912.5</v>
      </c>
      <c r="F48" s="3">
        <f>'CAPEX-FA_CWS '!F10</f>
        <v>-2362862.5</v>
      </c>
      <c r="G48" s="3">
        <f>'CAPEX-FA_CWS '!G10</f>
        <v>-3221812.5</v>
      </c>
      <c r="H48" s="3">
        <f>'CAPEX-FA_CWS '!H10</f>
        <v>-4080762.5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3633791.6666666665</v>
      </c>
      <c r="E50" s="64">
        <f>'CAPEX-FA_CWS '!E12</f>
        <v>2782587.5</v>
      </c>
      <c r="F50" s="64">
        <f>'CAPEX-FA_CWS '!F12</f>
        <v>1923637.5</v>
      </c>
      <c r="G50" s="64">
        <f>'CAPEX-FA_CWS '!G12</f>
        <v>1064687.5</v>
      </c>
      <c r="H50" s="64">
        <f>'CAPEX-FA_CWS '!H12</f>
        <v>205737.5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34000</v>
      </c>
      <c r="E8" s="67"/>
      <c r="F8" s="70">
        <f>$D8/$N$2</f>
        <v>566.66666666666663</v>
      </c>
      <c r="G8" s="63">
        <f>IF(SUM(F8)&lt;$D8,$D8/$N$2,0)</f>
        <v>566.66666666666663</v>
      </c>
      <c r="H8" s="63">
        <f>IF(SUM($E8:G8)&lt;$D8,$D8/$N$2,0)</f>
        <v>566.66666666666663</v>
      </c>
      <c r="I8" s="63">
        <f>IF(SUM($E8:H8)&lt;$D8,$D8/$N$2,0)</f>
        <v>566.66666666666663</v>
      </c>
      <c r="J8" s="63">
        <f>IF(SUM($E8:I8)&lt;$D8,$D8/$N$2,0)</f>
        <v>566.66666666666663</v>
      </c>
      <c r="K8" s="63">
        <f>IF(SUM($E8:J8)&lt;$D8,$D8/$N$2,0)</f>
        <v>566.66666666666663</v>
      </c>
      <c r="L8" s="63">
        <f>IF(SUM($E8:K8)&lt;$D8,$D8/$N$2,0)</f>
        <v>566.66666666666663</v>
      </c>
      <c r="M8" s="63">
        <f>IF(SUM($E8:L8)&lt;$D8,$D8/$N$2,0)</f>
        <v>566.66666666666663</v>
      </c>
      <c r="N8" s="63">
        <f>IF(SUM($E8:M8)&lt;$D8,$D8/$N$2,0)</f>
        <v>566.66666666666663</v>
      </c>
      <c r="O8" s="63">
        <f>IF(SUM($E8:N8)&lt;$D8,$D8/$N$2,0)</f>
        <v>566.66666666666663</v>
      </c>
      <c r="P8" s="63">
        <f>IF(SUM($E8:O8)&lt;$D8,$D8/$N$2,0)</f>
        <v>566.66666666666663</v>
      </c>
      <c r="Q8" s="63">
        <f>IF(SUM($E8:P8)&lt;$D8,$D8/$N$2,0)</f>
        <v>566.66666666666663</v>
      </c>
      <c r="R8" s="63">
        <f>IF(SUM($E8:Q8)&lt;$D8,$D8/$N$2,0)</f>
        <v>566.66666666666663</v>
      </c>
      <c r="S8" s="63">
        <f>IF(SUM($E8:R8)&lt;$D8,$D8/$N$2,0)</f>
        <v>566.66666666666663</v>
      </c>
      <c r="T8" s="63">
        <f>IF(SUM($E8:S8)&lt;$D8,$D8/$N$2,0)</f>
        <v>566.66666666666663</v>
      </c>
      <c r="U8" s="63">
        <f>IF(SUM($E8:T8)&lt;$D8,$D8/$N$2,0)</f>
        <v>566.66666666666663</v>
      </c>
      <c r="V8" s="63">
        <f>IF(SUM($E8:U8)&lt;$D8,$D8/$N$2,0)</f>
        <v>566.66666666666663</v>
      </c>
      <c r="W8" s="63">
        <f>IF(SUM($E8:V8)&lt;$D8,$D8/$N$2,0)</f>
        <v>566.66666666666663</v>
      </c>
      <c r="X8" s="63">
        <f>IF(SUM($E8:W8)&lt;$D8,$D8/$N$2,0)</f>
        <v>566.66666666666663</v>
      </c>
      <c r="Y8" s="63">
        <f>IF(SUM($E8:X8)&lt;$D8,$D8/$N$2,0)</f>
        <v>566.66666666666663</v>
      </c>
      <c r="Z8" s="63">
        <f>IF(SUM($E8:Y8)&lt;$D8,$D8/$N$2,0)</f>
        <v>566.66666666666663</v>
      </c>
      <c r="AA8" s="63">
        <f>IF(SUM($E8:Z8)&lt;$D8,$D8/$N$2,0)</f>
        <v>566.66666666666663</v>
      </c>
      <c r="AB8" s="63">
        <f>IF(SUM($E8:AA8)&lt;$D8,$D8/$N$2,0)</f>
        <v>566.66666666666663</v>
      </c>
      <c r="AC8" s="63">
        <f>IF(SUM($E8:AB8)&lt;$D8,$D8/$N$2,0)</f>
        <v>566.66666666666663</v>
      </c>
      <c r="AD8" s="63">
        <f>IF(SUM($E8:AC8)&lt;$D8,$D8/$N$2,0)</f>
        <v>566.66666666666663</v>
      </c>
      <c r="AE8" s="63">
        <f>IF(SUM($E8:AD8)&lt;$D8,$D8/$N$2,0)</f>
        <v>566.66666666666663</v>
      </c>
      <c r="AF8" s="63">
        <f>IF(SUM($E8:AE8)&lt;$D8,$D8/$N$2,0)</f>
        <v>566.66666666666663</v>
      </c>
      <c r="AG8" s="63">
        <f>IF(SUM($E8:AF8)&lt;$D8,$D8/$N$2,0)</f>
        <v>566.66666666666663</v>
      </c>
      <c r="AH8" s="63">
        <f>IF(SUM($E8:AG8)&lt;$D8,$D8/$N$2,0)</f>
        <v>566.66666666666663</v>
      </c>
      <c r="AI8" s="63">
        <f>IF(SUM($E8:AH8)&lt;$D8,$D8/$N$2,0)</f>
        <v>566.66666666666663</v>
      </c>
      <c r="AJ8" s="63">
        <f>IF(SUM($E8:AI8)&lt;$D8,$D8/$N$2,0)</f>
        <v>566.66666666666663</v>
      </c>
      <c r="AK8" s="63">
        <f>IF(SUM($E8:AJ8)&lt;$D8,$D8/$N$2,0)</f>
        <v>566.66666666666663</v>
      </c>
      <c r="AL8" s="63">
        <f>IF(SUM($E8:AK8)&lt;$D8,$D8/$N$2,0)</f>
        <v>566.66666666666663</v>
      </c>
      <c r="AM8" s="63">
        <f>IF(SUM($E8:AL8)&lt;$D8,$D8/$N$2,0)</f>
        <v>566.66666666666663</v>
      </c>
      <c r="AN8" s="63">
        <f>IF(SUM($E8:AM8)&lt;$D8,$D8/$N$2,0)</f>
        <v>566.66666666666663</v>
      </c>
      <c r="AO8" s="63">
        <f>IF(SUM($E8:AN8)&lt;$D8,$D8/$N$2,0)</f>
        <v>566.66666666666663</v>
      </c>
      <c r="AP8" s="63">
        <f>IF(SUM($E8:AO8)&lt;$D8,$D8/$N$2,0)</f>
        <v>566.66666666666663</v>
      </c>
      <c r="AQ8" s="63">
        <f>IF(SUM($E8:AP8)&lt;$D8,$D8/$N$2,0)</f>
        <v>566.66666666666663</v>
      </c>
      <c r="AR8" s="63">
        <f>IF(SUM($E8:AQ8)&lt;$D8,$D8/$N$2,0)</f>
        <v>566.66666666666663</v>
      </c>
      <c r="AS8" s="63">
        <f>IF(SUM($E8:AR8)&lt;$D8,$D8/$N$2,0)</f>
        <v>566.66666666666663</v>
      </c>
      <c r="AT8" s="63">
        <f>IF(SUM($E8:AS8)&lt;$D8,$D8/$N$2,0)</f>
        <v>566.66666666666663</v>
      </c>
      <c r="AU8" s="63">
        <f>IF(SUM($E8:AT8)&lt;$D8,$D8/$N$2,0)</f>
        <v>566.66666666666663</v>
      </c>
      <c r="AV8" s="63">
        <f>IF(SUM($E8:AU8)&lt;$D8,$D8/$N$2,0)</f>
        <v>566.66666666666663</v>
      </c>
      <c r="AW8" s="63">
        <f>IF(SUM($E8:AV8)&lt;$D8,$D8/$N$2,0)</f>
        <v>566.66666666666663</v>
      </c>
      <c r="AX8" s="63">
        <f>IF(SUM($E8:AW8)&lt;$D8,$D8/$N$2,0)</f>
        <v>566.66666666666663</v>
      </c>
      <c r="AY8" s="63">
        <f>IF(SUM($E8:AX8)&lt;$D8,$D8/$N$2,0)</f>
        <v>566.66666666666663</v>
      </c>
      <c r="AZ8" s="63">
        <f>IF(SUM($E8:AY8)&lt;$D8,$D8/$N$2,0)</f>
        <v>566.66666666666663</v>
      </c>
      <c r="BA8" s="63">
        <f>IF(SUM($E8:AZ8)&lt;$D8,$D8/$N$2,0)</f>
        <v>566.66666666666663</v>
      </c>
      <c r="BB8" s="63">
        <f>IF(SUM($E8:BA8)&lt;$D8,$D8/$N$2,0)</f>
        <v>566.66666666666663</v>
      </c>
      <c r="BC8" s="63">
        <f>IF(SUM($E8:BB8)&lt;$D8,$D8/$N$2,0)</f>
        <v>566.66666666666663</v>
      </c>
      <c r="BD8" s="63">
        <f>IF(SUM($E8:BC8)&lt;$D8,$D8/$N$2,0)</f>
        <v>566.66666666666663</v>
      </c>
      <c r="BE8" s="63">
        <f>IF(SUM($E8:BD8)&lt;$D8,$D8/$N$2,0)</f>
        <v>566.66666666666663</v>
      </c>
      <c r="BF8" s="63">
        <f>IF(SUM($E8:BE8)&lt;$D8,$D8/$N$2,0)</f>
        <v>566.66666666666663</v>
      </c>
      <c r="BG8" s="63">
        <f>IF(SUM($E8:BF8)&lt;$D8,$D8/$N$2,0)</f>
        <v>566.66666666666663</v>
      </c>
      <c r="BH8" s="63">
        <f>IF(SUM($E8:BG8)&lt;$D8,$D8/$N$2,0)</f>
        <v>566.66666666666663</v>
      </c>
      <c r="BI8" s="63">
        <f>IF(SUM($E8:BH8)&lt;$D8,$D8/$N$2,0)</f>
        <v>566.66666666666663</v>
      </c>
      <c r="BJ8" s="63">
        <f>IF(SUM($E8:BI8)&lt;$D8,$D8/$N$2,0)</f>
        <v>566.66666666666663</v>
      </c>
      <c r="BK8" s="63">
        <f>IF(SUM($E8:BJ8)&lt;$D8,$D8/$N$2,0)</f>
        <v>566.66666666666663</v>
      </c>
      <c r="BL8" s="63">
        <f>IF(SUM($E8:BK8)&lt;$D8,$D8/$N$2,0)</f>
        <v>566.66666666666663</v>
      </c>
      <c r="BM8" s="63">
        <f>IF(SUM($E8:BL8)&lt;$D8,$D8/$N$2,0)</f>
        <v>566.66666666666663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4205500</v>
      </c>
      <c r="E11" s="67"/>
      <c r="I11" s="70">
        <f>$D11/$N$2</f>
        <v>70091.666666666672</v>
      </c>
      <c r="J11" s="63">
        <f>IF(SUM(I11)&lt;$D11,$D11/$N$2,0)</f>
        <v>70091.666666666672</v>
      </c>
      <c r="K11" s="63">
        <f>IF(SUM($E11:J11)&lt;$D11,$D11/$N$2,0)</f>
        <v>70091.666666666672</v>
      </c>
      <c r="L11" s="63">
        <f>IF(SUM($E11:K11)&lt;$D11,$D11/$N$2,0)</f>
        <v>70091.666666666672</v>
      </c>
      <c r="M11" s="63">
        <f>IF(SUM($E11:L11)&lt;$D11,$D11/$N$2,0)</f>
        <v>70091.666666666672</v>
      </c>
      <c r="N11" s="63">
        <f>IF(SUM($E11:M11)&lt;$D11,$D11/$N$2,0)</f>
        <v>70091.666666666672</v>
      </c>
      <c r="O11" s="63">
        <f>IF(SUM($E11:N11)&lt;$D11,$D11/$N$2,0)</f>
        <v>70091.666666666672</v>
      </c>
      <c r="P11" s="63">
        <f>IF(SUM($E11:O11)&lt;$D11,$D11/$N$2,0)</f>
        <v>70091.666666666672</v>
      </c>
      <c r="Q11" s="63">
        <f>IF(SUM($E11:P11)&lt;$D11,$D11/$N$2,0)</f>
        <v>70091.666666666672</v>
      </c>
      <c r="R11" s="63">
        <f>IF(SUM($E11:Q11)&lt;$D11,$D11/$N$2,0)</f>
        <v>70091.666666666672</v>
      </c>
      <c r="S11" s="63">
        <f>IF(SUM($E11:R11)&lt;$D11,$D11/$N$2,0)</f>
        <v>70091.666666666672</v>
      </c>
      <c r="T11" s="63">
        <f>IF(SUM($E11:S11)&lt;$D11,$D11/$N$2,0)</f>
        <v>70091.666666666672</v>
      </c>
      <c r="U11" s="63">
        <f>IF(SUM($E11:T11)&lt;$D11,$D11/$N$2,0)</f>
        <v>70091.666666666672</v>
      </c>
      <c r="V11" s="63">
        <f>IF(SUM($E11:U11)&lt;$D11,$D11/$N$2,0)</f>
        <v>70091.666666666672</v>
      </c>
      <c r="W11" s="63">
        <f>IF(SUM($E11:V11)&lt;$D11,$D11/$N$2,0)</f>
        <v>70091.666666666672</v>
      </c>
      <c r="X11" s="63">
        <f>IF(SUM($E11:W11)&lt;$D11,$D11/$N$2,0)</f>
        <v>70091.666666666672</v>
      </c>
      <c r="Y11" s="63">
        <f>IF(SUM($E11:X11)&lt;$D11,$D11/$N$2,0)</f>
        <v>70091.666666666672</v>
      </c>
      <c r="Z11" s="63">
        <f>IF(SUM($E11:Y11)&lt;$D11,$D11/$N$2,0)</f>
        <v>70091.666666666672</v>
      </c>
      <c r="AA11" s="63">
        <f>IF(SUM($E11:Z11)&lt;$D11,$D11/$N$2,0)</f>
        <v>70091.666666666672</v>
      </c>
      <c r="AB11" s="63">
        <f>IF(SUM($E11:AA11)&lt;$D11,$D11/$N$2,0)</f>
        <v>70091.666666666672</v>
      </c>
      <c r="AC11" s="63">
        <f>IF(SUM($E11:AB11)&lt;$D11,$D11/$N$2,0)</f>
        <v>70091.666666666672</v>
      </c>
      <c r="AD11" s="63">
        <f>IF(SUM($E11:AC11)&lt;$D11,$D11/$N$2,0)</f>
        <v>70091.666666666672</v>
      </c>
      <c r="AE11" s="63">
        <f>IF(SUM($E11:AD11)&lt;$D11,$D11/$N$2,0)</f>
        <v>70091.666666666672</v>
      </c>
      <c r="AF11" s="63">
        <f>IF(SUM($E11:AE11)&lt;$D11,$D11/$N$2,0)</f>
        <v>70091.666666666672</v>
      </c>
      <c r="AG11" s="63">
        <f>IF(SUM($E11:AF11)&lt;$D11,$D11/$N$2,0)</f>
        <v>70091.666666666672</v>
      </c>
      <c r="AH11" s="63">
        <f>IF(SUM($E11:AG11)&lt;$D11,$D11/$N$2,0)</f>
        <v>70091.666666666672</v>
      </c>
      <c r="AI11" s="63">
        <f>IF(SUM($E11:AH11)&lt;$D11,$D11/$N$2,0)</f>
        <v>70091.666666666672</v>
      </c>
      <c r="AJ11" s="63">
        <f>IF(SUM($E11:AI11)&lt;$D11,$D11/$N$2,0)</f>
        <v>70091.666666666672</v>
      </c>
      <c r="AK11" s="63">
        <f>IF(SUM($E11:AJ11)&lt;$D11,$D11/$N$2,0)</f>
        <v>70091.666666666672</v>
      </c>
      <c r="AL11" s="63">
        <f>IF(SUM($E11:AK11)&lt;$D11,$D11/$N$2,0)</f>
        <v>70091.666666666672</v>
      </c>
      <c r="AM11" s="63">
        <f>IF(SUM($E11:AL11)&lt;$D11,$D11/$N$2,0)</f>
        <v>70091.666666666672</v>
      </c>
      <c r="AN11" s="63">
        <f>IF(SUM($E11:AM11)&lt;$D11,$D11/$N$2,0)</f>
        <v>70091.666666666672</v>
      </c>
      <c r="AO11" s="63">
        <f>IF(SUM($E11:AN11)&lt;$D11,$D11/$N$2,0)</f>
        <v>70091.666666666672</v>
      </c>
      <c r="AP11" s="63">
        <f>IF(SUM($E11:AO11)&lt;$D11,$D11/$N$2,0)</f>
        <v>70091.666666666672</v>
      </c>
      <c r="AQ11" s="63">
        <f>IF(SUM($E11:AP11)&lt;$D11,$D11/$N$2,0)</f>
        <v>70091.666666666672</v>
      </c>
      <c r="AR11" s="63">
        <f>IF(SUM($E11:AQ11)&lt;$D11,$D11/$N$2,0)</f>
        <v>70091.666666666672</v>
      </c>
      <c r="AS11" s="63">
        <f>IF(SUM($E11:AR11)&lt;$D11,$D11/$N$2,0)</f>
        <v>70091.666666666672</v>
      </c>
      <c r="AT11" s="63">
        <f>IF(SUM($E11:AS11)&lt;$D11,$D11/$N$2,0)</f>
        <v>70091.666666666672</v>
      </c>
      <c r="AU11" s="63">
        <f>IF(SUM($E11:AT11)&lt;$D11,$D11/$N$2,0)</f>
        <v>70091.666666666672</v>
      </c>
      <c r="AV11" s="63">
        <f>IF(SUM($E11:AU11)&lt;$D11,$D11/$N$2,0)</f>
        <v>70091.666666666672</v>
      </c>
      <c r="AW11" s="63">
        <f>IF(SUM($E11:AV11)&lt;$D11,$D11/$N$2,0)</f>
        <v>70091.666666666672</v>
      </c>
      <c r="AX11" s="63">
        <f>IF(SUM($E11:AW11)&lt;$D11,$D11/$N$2,0)</f>
        <v>70091.666666666672</v>
      </c>
      <c r="AY11" s="63">
        <f>IF(SUM($E11:AX11)&lt;$D11,$D11/$N$2,0)</f>
        <v>70091.666666666672</v>
      </c>
      <c r="AZ11" s="63">
        <f>IF(SUM($E11:AY11)&lt;$D11,$D11/$N$2,0)</f>
        <v>70091.666666666672</v>
      </c>
      <c r="BA11" s="63">
        <f>IF(SUM($E11:AZ11)&lt;$D11,$D11/$N$2,0)</f>
        <v>70091.666666666672</v>
      </c>
      <c r="BB11" s="63">
        <f>IF(SUM($E11:BA11)&lt;$D11,$D11/$N$2,0)</f>
        <v>70091.666666666672</v>
      </c>
      <c r="BC11" s="63">
        <f>IF(SUM($E11:BB11)&lt;$D11,$D11/$N$2,0)</f>
        <v>70091.666666666672</v>
      </c>
      <c r="BD11" s="63">
        <f>IF(SUM($E11:BC11)&lt;$D11,$D11/$N$2,0)</f>
        <v>70091.666666666672</v>
      </c>
      <c r="BE11" s="63">
        <f>IF(SUM($E11:BD11)&lt;$D11,$D11/$N$2,0)</f>
        <v>70091.666666666672</v>
      </c>
      <c r="BF11" s="63">
        <f>IF(SUM($E11:BE11)&lt;$D11,$D11/$N$2,0)</f>
        <v>70091.666666666672</v>
      </c>
      <c r="BG11" s="63">
        <f>IF(SUM($E11:BF11)&lt;$D11,$D11/$N$2,0)</f>
        <v>70091.666666666672</v>
      </c>
      <c r="BH11" s="63">
        <f>IF(SUM($E11:BG11)&lt;$D11,$D11/$N$2,0)</f>
        <v>70091.666666666672</v>
      </c>
      <c r="BI11" s="63">
        <f>IF(SUM($E11:BH11)&lt;$D11,$D11/$N$2,0)</f>
        <v>70091.666666666672</v>
      </c>
      <c r="BJ11" s="63">
        <f>IF(SUM($E11:BI11)&lt;$D11,$D11/$N$2,0)</f>
        <v>70091.666666666672</v>
      </c>
      <c r="BK11" s="63">
        <f>IF(SUM($E11:BJ11)&lt;$D11,$D11/$N$2,0)</f>
        <v>70091.666666666672</v>
      </c>
      <c r="BL11" s="63">
        <f>IF(SUM($E11:BK11)&lt;$D11,$D11/$N$2,0)</f>
        <v>70091.666666666672</v>
      </c>
      <c r="BM11" s="63">
        <f>IF(SUM($E11:BL11)&lt;$D11,$D11/$N$2,0)</f>
        <v>70091.666666666672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-2750</v>
      </c>
      <c r="E13" s="67"/>
      <c r="K13" s="70">
        <f>$D13/$N$2</f>
        <v>-45.833333333333336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-2750</v>
      </c>
      <c r="E14" s="67"/>
      <c r="L14" s="70">
        <f>$D14/$N$2</f>
        <v>-45.833333333333336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2750</v>
      </c>
      <c r="E20" s="67"/>
      <c r="R20" s="70">
        <f>$D20/$N$2</f>
        <v>45.833333333333336</v>
      </c>
      <c r="S20" s="63">
        <f>IF(SUM(R20)&lt;$D20,$D20/$N$2,0)</f>
        <v>45.833333333333336</v>
      </c>
      <c r="T20" s="63">
        <f>IF(SUM($E20:S20)&lt;$D20,$D20/$N$2,0)</f>
        <v>45.833333333333336</v>
      </c>
      <c r="U20" s="63">
        <f>IF(SUM($E20:T20)&lt;$D20,$D20/$N$2,0)</f>
        <v>45.833333333333336</v>
      </c>
      <c r="V20" s="63">
        <f>IF(SUM($E20:U20)&lt;$D20,$D20/$N$2,0)</f>
        <v>45.833333333333336</v>
      </c>
      <c r="W20" s="63">
        <f>IF(SUM($E20:V20)&lt;$D20,$D20/$N$2,0)</f>
        <v>45.833333333333336</v>
      </c>
      <c r="X20" s="63">
        <f>IF(SUM($E20:W20)&lt;$D20,$D20/$N$2,0)</f>
        <v>45.833333333333336</v>
      </c>
      <c r="Y20" s="63">
        <f>IF(SUM($E20:X20)&lt;$D20,$D20/$N$2,0)</f>
        <v>45.833333333333336</v>
      </c>
      <c r="Z20" s="63">
        <f>IF(SUM($E20:Y20)&lt;$D20,$D20/$N$2,0)</f>
        <v>45.833333333333336</v>
      </c>
      <c r="AA20" s="63">
        <f>IF(SUM($E20:Z20)&lt;$D20,$D20/$N$2,0)</f>
        <v>45.833333333333336</v>
      </c>
      <c r="AB20" s="63">
        <f>IF(SUM($E20:AA20)&lt;$D20,$D20/$N$2,0)</f>
        <v>45.833333333333336</v>
      </c>
      <c r="AC20" s="63">
        <f>IF(SUM($E20:AB20)&lt;$D20,$D20/$N$2,0)</f>
        <v>45.833333333333336</v>
      </c>
      <c r="AD20" s="63">
        <f>IF(SUM($E20:AC20)&lt;$D20,$D20/$N$2,0)</f>
        <v>45.833333333333336</v>
      </c>
      <c r="AE20" s="63">
        <f>IF(SUM($E20:AD20)&lt;$D20,$D20/$N$2,0)</f>
        <v>45.833333333333336</v>
      </c>
      <c r="AF20" s="63">
        <f>IF(SUM($E20:AE20)&lt;$D20,$D20/$N$2,0)</f>
        <v>45.833333333333336</v>
      </c>
      <c r="AG20" s="63">
        <f>IF(SUM($E20:AF20)&lt;$D20,$D20/$N$2,0)</f>
        <v>45.833333333333336</v>
      </c>
      <c r="AH20" s="63">
        <f>IF(SUM($E20:AG20)&lt;$D20,$D20/$N$2,0)</f>
        <v>45.833333333333336</v>
      </c>
      <c r="AI20" s="63">
        <f>IF(SUM($E20:AH20)&lt;$D20,$D20/$N$2,0)</f>
        <v>45.833333333333336</v>
      </c>
      <c r="AJ20" s="63">
        <f>IF(SUM($E20:AI20)&lt;$D20,$D20/$N$2,0)</f>
        <v>45.833333333333336</v>
      </c>
      <c r="AK20" s="63">
        <f>IF(SUM($E20:AJ20)&lt;$D20,$D20/$N$2,0)</f>
        <v>45.833333333333336</v>
      </c>
      <c r="AL20" s="63">
        <f>IF(SUM($E20:AK20)&lt;$D20,$D20/$N$2,0)</f>
        <v>45.833333333333336</v>
      </c>
      <c r="AM20" s="63">
        <f>IF(SUM($E20:AL20)&lt;$D20,$D20/$N$2,0)</f>
        <v>45.833333333333336</v>
      </c>
      <c r="AN20" s="63">
        <f>IF(SUM($E20:AM20)&lt;$D20,$D20/$N$2,0)</f>
        <v>45.833333333333336</v>
      </c>
      <c r="AO20" s="63">
        <f>IF(SUM($E20:AN20)&lt;$D20,$D20/$N$2,0)</f>
        <v>45.833333333333336</v>
      </c>
      <c r="AP20" s="63">
        <f>IF(SUM($E20:AO20)&lt;$D20,$D20/$N$2,0)</f>
        <v>45.833333333333336</v>
      </c>
      <c r="AQ20" s="63">
        <f>IF(SUM($E20:AP20)&lt;$D20,$D20/$N$2,0)</f>
        <v>45.833333333333336</v>
      </c>
      <c r="AR20" s="63">
        <f>IF(SUM($E20:AQ20)&lt;$D20,$D20/$N$2,0)</f>
        <v>45.833333333333336</v>
      </c>
      <c r="AS20" s="63">
        <f>IF(SUM($E20:AR20)&lt;$D20,$D20/$N$2,0)</f>
        <v>45.833333333333336</v>
      </c>
      <c r="AT20" s="63">
        <f>IF(SUM($E20:AS20)&lt;$D20,$D20/$N$2,0)</f>
        <v>45.833333333333336</v>
      </c>
      <c r="AU20" s="63">
        <f>IF(SUM($E20:AT20)&lt;$D20,$D20/$N$2,0)</f>
        <v>45.833333333333336</v>
      </c>
      <c r="AV20" s="63">
        <f>IF(SUM($E20:AU20)&lt;$D20,$D20/$N$2,0)</f>
        <v>45.833333333333336</v>
      </c>
      <c r="AW20" s="63">
        <f>IF(SUM($E20:AV20)&lt;$D20,$D20/$N$2,0)</f>
        <v>45.833333333333336</v>
      </c>
      <c r="AX20" s="63">
        <f>IF(SUM($E20:AW20)&lt;$D20,$D20/$N$2,0)</f>
        <v>45.833333333333336</v>
      </c>
      <c r="AY20" s="63">
        <f>IF(SUM($E20:AX20)&lt;$D20,$D20/$N$2,0)</f>
        <v>45.833333333333336</v>
      </c>
      <c r="AZ20" s="63">
        <f>IF(SUM($E20:AY20)&lt;$D20,$D20/$N$2,0)</f>
        <v>45.833333333333336</v>
      </c>
      <c r="BA20" s="63">
        <f>IF(SUM($E20:AZ20)&lt;$D20,$D20/$N$2,0)</f>
        <v>45.833333333333336</v>
      </c>
      <c r="BB20" s="63">
        <f>IF(SUM($E20:BA20)&lt;$D20,$D20/$N$2,0)</f>
        <v>45.833333333333336</v>
      </c>
      <c r="BC20" s="63">
        <f>IF(SUM($E20:BB20)&lt;$D20,$D20/$N$2,0)</f>
        <v>45.833333333333336</v>
      </c>
      <c r="BD20" s="63">
        <f>IF(SUM($E20:BC20)&lt;$D20,$D20/$N$2,0)</f>
        <v>45.833333333333336</v>
      </c>
      <c r="BE20" s="63">
        <f>IF(SUM($E20:BD20)&lt;$D20,$D20/$N$2,0)</f>
        <v>45.833333333333336</v>
      </c>
      <c r="BF20" s="63">
        <f>IF(SUM($E20:BE20)&lt;$D20,$D20/$N$2,0)</f>
        <v>45.833333333333336</v>
      </c>
      <c r="BG20" s="63">
        <f>IF(SUM($E20:BF20)&lt;$D20,$D20/$N$2,0)</f>
        <v>45.833333333333336</v>
      </c>
      <c r="BH20" s="63">
        <f>IF(SUM($E20:BG20)&lt;$D20,$D20/$N$2,0)</f>
        <v>45.833333333333336</v>
      </c>
      <c r="BI20" s="63">
        <f>IF(SUM($E20:BH20)&lt;$D20,$D20/$N$2,0)</f>
        <v>45.833333333333336</v>
      </c>
      <c r="BJ20" s="63">
        <f>IF(SUM($E20:BI20)&lt;$D20,$D20/$N$2,0)</f>
        <v>45.833333333333336</v>
      </c>
      <c r="BK20" s="63">
        <f>IF(SUM($E20:BJ20)&lt;$D20,$D20/$N$2,0)</f>
        <v>45.833333333333336</v>
      </c>
      <c r="BL20" s="63">
        <f>IF(SUM($E20:BK20)&lt;$D20,$D20/$N$2,0)</f>
        <v>45.833333333333336</v>
      </c>
      <c r="BM20" s="63">
        <f>IF(SUM($E20:BL20)&lt;$D20,$D20/$N$2,0)</f>
        <v>45.833333333333336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-2750</v>
      </c>
      <c r="E23" s="67"/>
      <c r="U23" s="70">
        <f>$D23/$N$2</f>
        <v>-45.833333333333336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566.66666666666663</v>
      </c>
      <c r="G69" s="66">
        <f t="shared" si="0"/>
        <v>1158.3333333333333</v>
      </c>
      <c r="H69" s="66">
        <f t="shared" si="0"/>
        <v>1325</v>
      </c>
      <c r="I69" s="66">
        <f t="shared" si="0"/>
        <v>71416.666666666672</v>
      </c>
      <c r="J69" s="66">
        <f t="shared" si="0"/>
        <v>71416.666666666672</v>
      </c>
      <c r="K69" s="66">
        <f t="shared" si="0"/>
        <v>71370.833333333343</v>
      </c>
      <c r="L69" s="66">
        <f t="shared" si="0"/>
        <v>71370.833333333343</v>
      </c>
      <c r="M69" s="66">
        <f t="shared" si="0"/>
        <v>71416.666666666672</v>
      </c>
      <c r="N69" s="66">
        <f t="shared" si="0"/>
        <v>71416.666666666672</v>
      </c>
      <c r="O69" s="66">
        <f t="shared" si="0"/>
        <v>71416.666666666672</v>
      </c>
      <c r="P69" s="66">
        <f t="shared" si="0"/>
        <v>71416.666666666672</v>
      </c>
      <c r="Q69" s="66">
        <f t="shared" si="0"/>
        <v>71416.666666666672</v>
      </c>
      <c r="R69" s="66">
        <f t="shared" si="0"/>
        <v>71462.5</v>
      </c>
      <c r="S69" s="66">
        <f t="shared" si="0"/>
        <v>71462.5</v>
      </c>
      <c r="T69" s="66">
        <f t="shared" si="0"/>
        <v>71462.5</v>
      </c>
      <c r="U69" s="66">
        <f t="shared" si="0"/>
        <v>71416.666666666672</v>
      </c>
      <c r="V69" s="66">
        <f t="shared" si="0"/>
        <v>71462.5</v>
      </c>
      <c r="W69" s="66">
        <f t="shared" si="0"/>
        <v>71462.5</v>
      </c>
      <c r="X69" s="66">
        <f t="shared" si="0"/>
        <v>71579.166666666672</v>
      </c>
      <c r="Y69" s="66">
        <f t="shared" si="0"/>
        <v>71579.166666666672</v>
      </c>
      <c r="Z69" s="66">
        <f t="shared" si="0"/>
        <v>71579.166666666672</v>
      </c>
      <c r="AA69" s="66">
        <f t="shared" si="0"/>
        <v>71579.166666666672</v>
      </c>
      <c r="AB69" s="66">
        <f t="shared" si="0"/>
        <v>71579.166666666672</v>
      </c>
      <c r="AC69" s="66">
        <f t="shared" si="0"/>
        <v>71579.166666666672</v>
      </c>
      <c r="AD69" s="66">
        <f t="shared" si="0"/>
        <v>71579.166666666672</v>
      </c>
      <c r="AE69" s="66">
        <f t="shared" si="0"/>
        <v>71579.166666666672</v>
      </c>
      <c r="AF69" s="66">
        <f t="shared" si="0"/>
        <v>71579.166666666672</v>
      </c>
      <c r="AG69" s="66">
        <f t="shared" si="0"/>
        <v>71579.166666666672</v>
      </c>
      <c r="AH69" s="66">
        <f t="shared" si="0"/>
        <v>71579.166666666672</v>
      </c>
      <c r="AI69" s="66">
        <f t="shared" si="0"/>
        <v>71579.166666666672</v>
      </c>
      <c r="AJ69" s="66">
        <f t="shared" si="0"/>
        <v>71579.166666666672</v>
      </c>
      <c r="AK69" s="66">
        <f t="shared" ref="AK69:BM69" si="1">SUM(AK7:AK68)</f>
        <v>71579.166666666672</v>
      </c>
      <c r="AL69" s="66">
        <f t="shared" si="1"/>
        <v>71579.166666666672</v>
      </c>
      <c r="AM69" s="66">
        <f t="shared" si="1"/>
        <v>71579.166666666672</v>
      </c>
      <c r="AN69" s="66">
        <f t="shared" si="1"/>
        <v>71579.166666666672</v>
      </c>
      <c r="AO69" s="66">
        <f t="shared" si="1"/>
        <v>71579.166666666672</v>
      </c>
      <c r="AP69" s="66">
        <f t="shared" si="1"/>
        <v>71579.166666666672</v>
      </c>
      <c r="AQ69" s="66">
        <f t="shared" si="1"/>
        <v>71579.166666666672</v>
      </c>
      <c r="AR69" s="66">
        <f t="shared" si="1"/>
        <v>71579.166666666672</v>
      </c>
      <c r="AS69" s="66">
        <f t="shared" si="1"/>
        <v>71579.166666666672</v>
      </c>
      <c r="AT69" s="66">
        <f t="shared" si="1"/>
        <v>71579.166666666672</v>
      </c>
      <c r="AU69" s="66">
        <f t="shared" si="1"/>
        <v>71579.166666666672</v>
      </c>
      <c r="AV69" s="66">
        <f t="shared" si="1"/>
        <v>71579.166666666672</v>
      </c>
      <c r="AW69" s="66">
        <f t="shared" si="1"/>
        <v>71579.166666666672</v>
      </c>
      <c r="AX69" s="66">
        <f t="shared" si="1"/>
        <v>71579.166666666672</v>
      </c>
      <c r="AY69" s="66">
        <f t="shared" si="1"/>
        <v>71579.166666666672</v>
      </c>
      <c r="AZ69" s="66">
        <f t="shared" si="1"/>
        <v>71579.166666666672</v>
      </c>
      <c r="BA69" s="66">
        <f t="shared" si="1"/>
        <v>71579.166666666672</v>
      </c>
      <c r="BB69" s="66">
        <f t="shared" si="1"/>
        <v>71579.166666666672</v>
      </c>
      <c r="BC69" s="66">
        <f t="shared" si="1"/>
        <v>71579.166666666672</v>
      </c>
      <c r="BD69" s="66">
        <f t="shared" si="1"/>
        <v>71579.166666666672</v>
      </c>
      <c r="BE69" s="66">
        <f t="shared" si="1"/>
        <v>71579.166666666672</v>
      </c>
      <c r="BF69" s="66">
        <f t="shared" si="1"/>
        <v>71579.166666666672</v>
      </c>
      <c r="BG69" s="66">
        <f t="shared" si="1"/>
        <v>71579.166666666672</v>
      </c>
      <c r="BH69" s="66">
        <f t="shared" si="1"/>
        <v>71579.166666666672</v>
      </c>
      <c r="BI69" s="66">
        <f t="shared" si="1"/>
        <v>71579.166666666672</v>
      </c>
      <c r="BJ69" s="66">
        <f t="shared" si="1"/>
        <v>71579.166666666672</v>
      </c>
      <c r="BK69" s="66">
        <f t="shared" si="1"/>
        <v>71579.166666666672</v>
      </c>
      <c r="BL69" s="66">
        <f t="shared" si="1"/>
        <v>71579.166666666672</v>
      </c>
      <c r="BM69" s="66">
        <f t="shared" si="1"/>
        <v>71579.166666666672</v>
      </c>
      <c r="BN69" s="66">
        <f>SUM(E69:BM69)</f>
        <v>4080762.4999999967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645708.33333333337</v>
      </c>
      <c r="AC70" s="38">
        <f>SUM(R69:AC69)</f>
        <v>858204.16666666651</v>
      </c>
      <c r="AO70" s="38">
        <f>SUM(AD69:AO69)</f>
        <v>858949.99999999988</v>
      </c>
      <c r="BA70" s="38">
        <f>SUM(AP69:BA69)</f>
        <v>858949.99999999988</v>
      </c>
      <c r="BM70" s="38">
        <f>SUM(BB69:BM69)</f>
        <v>858949.99999999988</v>
      </c>
      <c r="BN70" s="38">
        <f>SUM(E70:BM70)</f>
        <v>4080762.5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10600</v>
      </c>
      <c r="E5" s="64">
        <f>SUM('OPEX-M_CWS'!R6:AC6)</f>
        <v>10200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645708.33333333337</v>
      </c>
      <c r="E37" s="64">
        <f>SUM('OPEX-M_CWS'!R38:AC38)</f>
        <v>858204.16666666651</v>
      </c>
      <c r="F37" s="64">
        <f>SUM('OPEX-M_CWS'!AD38:AO38)</f>
        <v>858949.99999999988</v>
      </c>
      <c r="G37" s="64">
        <f>SUM('OPEX-M_CWS'!AP38:BA38)</f>
        <v>858949.99999999988</v>
      </c>
      <c r="H37" s="64">
        <f>SUM('OPEX-M_CWS'!BB38:BM38)</f>
        <v>858949.99999999988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704788.33333333326</v>
      </c>
      <c r="E39" s="64">
        <f>SUM('OPEX-M_CWS'!R40:AC40)</f>
        <v>902223.66666666651</v>
      </c>
      <c r="F39" s="64">
        <f>SUM('OPEX-M_CWS'!AD40:AO40)</f>
        <v>903576.58750000026</v>
      </c>
      <c r="G39" s="64">
        <f>SUM('OPEX-M_CWS'!AP40:BA40)</f>
        <v>904905.8321875002</v>
      </c>
      <c r="H39" s="64">
        <f>SUM('OPEX-M_CWS'!BB40:BM40)</f>
        <v>906373.9432421875</v>
      </c>
      <c r="I39" s="35">
        <f>SUM(C39:H39)</f>
        <v>4347720.3629296878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800</v>
      </c>
      <c r="D8" s="9">
        <f>'OPEX-M_CWS'!G6</f>
        <v>800</v>
      </c>
      <c r="E8" s="9">
        <f>'OPEX-M_CWS'!H6</f>
        <v>800</v>
      </c>
      <c r="F8" s="9">
        <f>'OPEX-M_CWS'!I6</f>
        <v>1200</v>
      </c>
      <c r="G8" s="9">
        <f>'OPEX-M_CWS'!J6</f>
        <v>1200</v>
      </c>
      <c r="H8" s="9">
        <f>'OPEX-M_CWS'!K6</f>
        <v>1000</v>
      </c>
      <c r="I8" s="9">
        <f>'OPEX-M_CWS'!L6</f>
        <v>800</v>
      </c>
      <c r="J8" s="9">
        <f>'OPEX-M_CWS'!M6</f>
        <v>800</v>
      </c>
      <c r="K8" s="9">
        <f>'OPEX-M_CWS'!N6</f>
        <v>800</v>
      </c>
      <c r="L8" s="9">
        <f>'OPEX-M_CWS'!O6</f>
        <v>800</v>
      </c>
      <c r="M8" s="9">
        <f>'OPEX-M_CWS'!P6</f>
        <v>800</v>
      </c>
      <c r="N8" s="9">
        <f>'OPEX-M_CWS'!Q6</f>
        <v>800</v>
      </c>
      <c r="O8" s="9">
        <f>'OPEX-M_CWS'!R6</f>
        <v>1000</v>
      </c>
      <c r="P8" s="9">
        <f>'OPEX-M_CWS'!S6</f>
        <v>1000</v>
      </c>
      <c r="Q8" s="9">
        <f>'OPEX-M_CWS'!T6</f>
        <v>1000</v>
      </c>
      <c r="R8" s="9">
        <f>'OPEX-M_CWS'!U6</f>
        <v>800</v>
      </c>
      <c r="S8" s="9">
        <f>'OPEX-M_CWS'!V6</f>
        <v>800</v>
      </c>
      <c r="T8" s="9">
        <f>'OPEX-M_CWS'!W6</f>
        <v>800</v>
      </c>
      <c r="U8" s="9">
        <f>'OPEX-M_CWS'!X6</f>
        <v>800</v>
      </c>
      <c r="V8" s="9">
        <f>'OPEX-M_CWS'!Y6</f>
        <v>800</v>
      </c>
      <c r="W8" s="9">
        <f>'OPEX-M_CWS'!Z6</f>
        <v>800</v>
      </c>
      <c r="X8" s="9">
        <f>'OPEX-M_CWS'!AA6</f>
        <v>800</v>
      </c>
      <c r="Y8" s="9">
        <f>'OPEX-M_CWS'!AB6</f>
        <v>800</v>
      </c>
      <c r="Z8" s="9">
        <f>'OPEX-M_CWS'!AC6</f>
        <v>800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566.66666666666663</v>
      </c>
      <c r="D15" s="9">
        <f>'OPEX-M_CWS'!G38</f>
        <v>1158.3333333333333</v>
      </c>
      <c r="E15" s="9">
        <f>'OPEX-M_CWS'!H38</f>
        <v>1325</v>
      </c>
      <c r="F15" s="9">
        <f>'OPEX-M_CWS'!I38</f>
        <v>71416.666666666672</v>
      </c>
      <c r="G15" s="9">
        <f>'OPEX-M_CWS'!J38</f>
        <v>71416.666666666672</v>
      </c>
      <c r="H15" s="9">
        <f>'OPEX-M_CWS'!K38</f>
        <v>71370.833333333343</v>
      </c>
      <c r="I15" s="9">
        <f>'OPEX-M_CWS'!L38</f>
        <v>71370.833333333343</v>
      </c>
      <c r="J15" s="9">
        <f>'OPEX-M_CWS'!M38</f>
        <v>71416.666666666672</v>
      </c>
      <c r="K15" s="9">
        <f>'OPEX-M_CWS'!N38</f>
        <v>71416.666666666672</v>
      </c>
      <c r="L15" s="9">
        <f>'OPEX-M_CWS'!O38</f>
        <v>71416.666666666672</v>
      </c>
      <c r="M15" s="9">
        <f>'OPEX-M_CWS'!P38</f>
        <v>71416.666666666672</v>
      </c>
      <c r="N15" s="9">
        <f>'OPEX-M_CWS'!Q38</f>
        <v>71416.666666666672</v>
      </c>
      <c r="O15" s="9">
        <f>'OPEX-M_CWS'!R38</f>
        <v>71462.5</v>
      </c>
      <c r="P15" s="9">
        <f>'OPEX-M_CWS'!S38</f>
        <v>71462.5</v>
      </c>
      <c r="Q15" s="9">
        <f>'OPEX-M_CWS'!T38</f>
        <v>71462.5</v>
      </c>
      <c r="R15" s="9">
        <f>'OPEX-M_CWS'!U38</f>
        <v>71416.666666666672</v>
      </c>
      <c r="S15" s="9">
        <f>'OPEX-M_CWS'!V38</f>
        <v>71462.5</v>
      </c>
      <c r="T15" s="9">
        <f>'OPEX-M_CWS'!W38</f>
        <v>71462.5</v>
      </c>
      <c r="U15" s="9">
        <f>'OPEX-M_CWS'!X38</f>
        <v>71579.166666666672</v>
      </c>
      <c r="V15" s="9">
        <f>'OPEX-M_CWS'!Y38</f>
        <v>71579.166666666672</v>
      </c>
      <c r="W15" s="9">
        <f>'OPEX-M_CWS'!Z38</f>
        <v>71579.166666666672</v>
      </c>
      <c r="X15" s="9">
        <f>'OPEX-M_CWS'!AA38</f>
        <v>71579.166666666672</v>
      </c>
      <c r="Y15" s="9">
        <f>'OPEX-M_CWS'!AB38</f>
        <v>71579.166666666672</v>
      </c>
      <c r="Z15" s="9">
        <f>'OPEX-M_CWS'!AC38</f>
        <v>71579.166666666672</v>
      </c>
      <c r="AA15" s="9">
        <f>'OPEX-M_CWS'!AD38</f>
        <v>71579.166666666672</v>
      </c>
      <c r="AB15" s="9">
        <f>'OPEX-M_CWS'!AE38</f>
        <v>71579.166666666672</v>
      </c>
      <c r="AC15" s="9">
        <f>'OPEX-M_CWS'!AF38</f>
        <v>71579.166666666672</v>
      </c>
      <c r="AD15" s="9">
        <f>'OPEX-M_CWS'!AG38</f>
        <v>71579.166666666672</v>
      </c>
      <c r="AE15" s="9">
        <f>'OPEX-M_CWS'!AH38</f>
        <v>71579.166666666672</v>
      </c>
      <c r="AF15" s="9">
        <f>'OPEX-M_CWS'!AI38</f>
        <v>71579.166666666672</v>
      </c>
      <c r="AG15" s="9">
        <f>'OPEX-M_CWS'!AJ38</f>
        <v>71579.166666666672</v>
      </c>
      <c r="AH15" s="9">
        <f>'OPEX-M_CWS'!AK38</f>
        <v>71579.166666666672</v>
      </c>
      <c r="AI15" s="9">
        <f>'OPEX-M_CWS'!AL38</f>
        <v>71579.166666666672</v>
      </c>
      <c r="AJ15" s="9">
        <f>'OPEX-M_CWS'!AM38</f>
        <v>71579.166666666672</v>
      </c>
      <c r="AK15" s="9">
        <f>'OPEX-M_CWS'!AN38</f>
        <v>71579.166666666672</v>
      </c>
      <c r="AL15" s="9">
        <f>'OPEX-M_CWS'!AO38</f>
        <v>71579.166666666672</v>
      </c>
      <c r="AM15" s="9">
        <f>'OPEX-M_CWS'!AP38</f>
        <v>71579.166666666672</v>
      </c>
      <c r="AN15" s="9">
        <f>'OPEX-M_CWS'!AQ38</f>
        <v>71579.166666666672</v>
      </c>
      <c r="AO15" s="9">
        <f>'OPEX-M_CWS'!AR38</f>
        <v>71579.166666666672</v>
      </c>
      <c r="AP15" s="9">
        <f>'OPEX-M_CWS'!AS38</f>
        <v>71579.166666666672</v>
      </c>
      <c r="AQ15" s="9">
        <f>'OPEX-M_CWS'!AT38</f>
        <v>71579.166666666672</v>
      </c>
      <c r="AR15" s="9">
        <f>'OPEX-M_CWS'!AU38</f>
        <v>71579.166666666672</v>
      </c>
      <c r="AS15" s="9">
        <f>'OPEX-M_CWS'!AV38</f>
        <v>71579.166666666672</v>
      </c>
      <c r="AT15" s="9">
        <f>'OPEX-M_CWS'!AW38</f>
        <v>71579.166666666672</v>
      </c>
      <c r="AU15" s="9">
        <f>'OPEX-M_CWS'!AX38</f>
        <v>71579.166666666672</v>
      </c>
      <c r="AV15" s="9">
        <f>'OPEX-M_CWS'!AY38</f>
        <v>71579.166666666672</v>
      </c>
      <c r="AW15" s="9">
        <f>'OPEX-M_CWS'!AZ38</f>
        <v>71579.166666666672</v>
      </c>
      <c r="AX15" s="9">
        <f>'OPEX-M_CWS'!BA38</f>
        <v>71579.166666666672</v>
      </c>
      <c r="AY15" s="9">
        <f>'OPEX-M_CWS'!BB38</f>
        <v>71579.166666666672</v>
      </c>
      <c r="AZ15" s="9">
        <f>'OPEX-M_CWS'!BC38</f>
        <v>71579.166666666672</v>
      </c>
      <c r="BA15" s="9">
        <f>'OPEX-M_CWS'!BD38</f>
        <v>71579.166666666672</v>
      </c>
      <c r="BB15" s="9">
        <f>'OPEX-M_CWS'!BE38</f>
        <v>71579.166666666672</v>
      </c>
      <c r="BC15" s="9">
        <f>'OPEX-M_CWS'!BF38</f>
        <v>71579.166666666672</v>
      </c>
      <c r="BD15" s="9">
        <f>'OPEX-M_CWS'!BG38</f>
        <v>71579.166666666672</v>
      </c>
      <c r="BE15" s="9">
        <f>'OPEX-M_CWS'!BH38</f>
        <v>71579.166666666672</v>
      </c>
      <c r="BF15" s="9">
        <f>'OPEX-M_CWS'!BI38</f>
        <v>71579.166666666672</v>
      </c>
      <c r="BG15" s="9">
        <f>'OPEX-M_CWS'!BJ38</f>
        <v>71579.166666666672</v>
      </c>
      <c r="BH15" s="9">
        <f>'OPEX-M_CWS'!BK38</f>
        <v>71579.166666666672</v>
      </c>
      <c r="BI15" s="9">
        <f>'OPEX-M_CWS'!BL38</f>
        <v>71579.166666666672</v>
      </c>
      <c r="BJ15" s="9">
        <f>'OPEX-M_CWS'!BM38</f>
        <v>71579.166666666672</v>
      </c>
    </row>
    <row r="16" spans="1:63" x14ac:dyDescent="0.15">
      <c r="B16" t="str">
        <f>'OPEX-M_CWS'!A40</f>
        <v>Total Expense</v>
      </c>
      <c r="C16" s="9">
        <f>SUM(C8:C15)</f>
        <v>24311.666666666668</v>
      </c>
      <c r="D16" s="9">
        <f t="shared" ref="D16:BJ16" si="0">SUM(D8:D15)</f>
        <v>4143.333333333333</v>
      </c>
      <c r="E16" s="9">
        <f t="shared" si="0"/>
        <v>4310</v>
      </c>
      <c r="F16" s="9">
        <f t="shared" si="0"/>
        <v>76301.666666666672</v>
      </c>
      <c r="G16" s="9">
        <f t="shared" si="0"/>
        <v>74801.666666666672</v>
      </c>
      <c r="H16" s="9">
        <f t="shared" si="0"/>
        <v>74555.833333333343</v>
      </c>
      <c r="I16" s="9">
        <f t="shared" si="0"/>
        <v>74355.833333333343</v>
      </c>
      <c r="J16" s="9">
        <f t="shared" si="0"/>
        <v>74401.666666666672</v>
      </c>
      <c r="K16" s="9">
        <f t="shared" si="0"/>
        <v>74401.666666666672</v>
      </c>
      <c r="L16" s="9">
        <f t="shared" si="0"/>
        <v>74401.666666666672</v>
      </c>
      <c r="M16" s="9">
        <f t="shared" si="0"/>
        <v>74401.666666666672</v>
      </c>
      <c r="N16" s="9">
        <f t="shared" si="0"/>
        <v>74401.666666666672</v>
      </c>
      <c r="O16" s="9">
        <f t="shared" si="0"/>
        <v>79739.125</v>
      </c>
      <c r="P16" s="9">
        <f t="shared" si="0"/>
        <v>74739.125</v>
      </c>
      <c r="Q16" s="9">
        <f t="shared" si="0"/>
        <v>74739.125</v>
      </c>
      <c r="R16" s="9">
        <f t="shared" si="0"/>
        <v>75993.291666666672</v>
      </c>
      <c r="S16" s="9">
        <f t="shared" si="0"/>
        <v>74539.125</v>
      </c>
      <c r="T16" s="9">
        <f t="shared" si="0"/>
        <v>74539.125</v>
      </c>
      <c r="U16" s="9">
        <f t="shared" si="0"/>
        <v>74655.791666666672</v>
      </c>
      <c r="V16" s="9">
        <f t="shared" si="0"/>
        <v>74655.791666666672</v>
      </c>
      <c r="W16" s="9">
        <f t="shared" si="0"/>
        <v>74655.791666666672</v>
      </c>
      <c r="X16" s="9">
        <f t="shared" si="0"/>
        <v>74655.791666666672</v>
      </c>
      <c r="Y16" s="9">
        <f t="shared" si="0"/>
        <v>74655.791666666672</v>
      </c>
      <c r="Z16" s="9">
        <f t="shared" si="0"/>
        <v>74655.791666666672</v>
      </c>
      <c r="AA16" s="9">
        <f t="shared" si="0"/>
        <v>79756.382291666669</v>
      </c>
      <c r="AB16" s="9">
        <f t="shared" si="0"/>
        <v>74756.382291666669</v>
      </c>
      <c r="AC16" s="9">
        <f t="shared" si="0"/>
        <v>74756.382291666669</v>
      </c>
      <c r="AD16" s="9">
        <f t="shared" si="0"/>
        <v>76256.382291666669</v>
      </c>
      <c r="AE16" s="9">
        <f t="shared" si="0"/>
        <v>74756.382291666669</v>
      </c>
      <c r="AF16" s="9">
        <f t="shared" si="0"/>
        <v>74756.382291666669</v>
      </c>
      <c r="AG16" s="9">
        <f t="shared" si="0"/>
        <v>74756.382291666669</v>
      </c>
      <c r="AH16" s="9">
        <f t="shared" si="0"/>
        <v>74756.382291666669</v>
      </c>
      <c r="AI16" s="9">
        <f t="shared" si="0"/>
        <v>74756.382291666669</v>
      </c>
      <c r="AJ16" s="9">
        <f t="shared" si="0"/>
        <v>74756.382291666669</v>
      </c>
      <c r="AK16" s="9">
        <f t="shared" si="0"/>
        <v>74756.382291666669</v>
      </c>
      <c r="AL16" s="9">
        <f t="shared" si="0"/>
        <v>74756.382291666669</v>
      </c>
      <c r="AM16" s="9">
        <f t="shared" si="0"/>
        <v>79867.152682291664</v>
      </c>
      <c r="AN16" s="9">
        <f t="shared" si="0"/>
        <v>74867.152682291664</v>
      </c>
      <c r="AO16" s="9">
        <f t="shared" si="0"/>
        <v>74867.152682291664</v>
      </c>
      <c r="AP16" s="9">
        <f t="shared" si="0"/>
        <v>76367.152682291679</v>
      </c>
      <c r="AQ16" s="9">
        <f t="shared" si="0"/>
        <v>74867.152682291664</v>
      </c>
      <c r="AR16" s="9">
        <f t="shared" si="0"/>
        <v>74867.152682291664</v>
      </c>
      <c r="AS16" s="9">
        <f t="shared" si="0"/>
        <v>74867.152682291664</v>
      </c>
      <c r="AT16" s="9">
        <f t="shared" si="0"/>
        <v>74867.152682291664</v>
      </c>
      <c r="AU16" s="9">
        <f t="shared" si="0"/>
        <v>74867.152682291664</v>
      </c>
      <c r="AV16" s="9">
        <f t="shared" si="0"/>
        <v>74867.152682291664</v>
      </c>
      <c r="AW16" s="9">
        <f t="shared" si="0"/>
        <v>74867.152682291664</v>
      </c>
      <c r="AX16" s="9">
        <f t="shared" si="0"/>
        <v>74867.152682291664</v>
      </c>
      <c r="AY16" s="9">
        <f t="shared" si="0"/>
        <v>79989.495270182291</v>
      </c>
      <c r="AZ16" s="9">
        <f t="shared" si="0"/>
        <v>74989.495270182291</v>
      </c>
      <c r="BA16" s="9">
        <f t="shared" si="0"/>
        <v>74989.495270182291</v>
      </c>
      <c r="BB16" s="9">
        <f t="shared" si="0"/>
        <v>76489.495270182291</v>
      </c>
      <c r="BC16" s="9">
        <f t="shared" si="0"/>
        <v>74989.495270182291</v>
      </c>
      <c r="BD16" s="9">
        <f t="shared" si="0"/>
        <v>74989.495270182291</v>
      </c>
      <c r="BE16" s="9">
        <f t="shared" si="0"/>
        <v>74989.495270182291</v>
      </c>
      <c r="BF16" s="9">
        <f t="shared" si="0"/>
        <v>74989.495270182291</v>
      </c>
      <c r="BG16" s="9">
        <f t="shared" si="0"/>
        <v>74989.495270182291</v>
      </c>
      <c r="BH16" s="9">
        <f t="shared" si="0"/>
        <v>74989.495270182291</v>
      </c>
      <c r="BI16" s="9">
        <f t="shared" si="0"/>
        <v>74989.495270182291</v>
      </c>
      <c r="BJ16" s="9">
        <f t="shared" si="0"/>
        <v>74989.495270182291</v>
      </c>
    </row>
    <row r="17" spans="1:62" s="37" customFormat="1" hidden="1" x14ac:dyDescent="0.15">
      <c r="B17" s="37" t="s">
        <v>309</v>
      </c>
      <c r="N17" s="38">
        <f>SUM(C8:N15)</f>
        <v>704788.33333333337</v>
      </c>
      <c r="Z17" s="38">
        <f>SUM(O8:Z15)</f>
        <v>902223.66666666651</v>
      </c>
      <c r="AL17" s="38">
        <f>SUM(AA8:AL15)</f>
        <v>903576.58749999991</v>
      </c>
      <c r="AX17" s="38">
        <f>SUM(AM8:AX15)</f>
        <v>904905.83218749985</v>
      </c>
      <c r="BJ17" s="38">
        <f>SUM(AY8:BJ15)</f>
        <v>906373.94324218738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34000</v>
      </c>
      <c r="D24" s="9">
        <f>'CAPEX _CWS '!G40</f>
        <v>35500</v>
      </c>
      <c r="E24" s="9">
        <f>'CAPEX _CWS '!H40</f>
        <v>10000</v>
      </c>
      <c r="F24" s="9">
        <f>'CAPEX _CWS '!I40</f>
        <v>4205500</v>
      </c>
      <c r="G24" s="9">
        <f>'CAPEX _CWS '!J40</f>
        <v>0</v>
      </c>
      <c r="H24" s="9">
        <f>'CAPEX _CWS '!K40</f>
        <v>-2750</v>
      </c>
      <c r="I24" s="9">
        <f>'CAPEX _CWS '!L40</f>
        <v>-2750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2750</v>
      </c>
      <c r="P24" s="9">
        <f>'CAPEX _CWS '!S40</f>
        <v>0</v>
      </c>
      <c r="Q24" s="9">
        <f>'CAPEX _CWS '!T40</f>
        <v>0</v>
      </c>
      <c r="R24" s="9">
        <f>'CAPEX _CWS '!U40</f>
        <v>-2750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34000</v>
      </c>
      <c r="D25" s="9">
        <f t="shared" ref="D25:AI25" si="1">D24+C25</f>
        <v>69500</v>
      </c>
      <c r="E25" s="9">
        <f t="shared" si="1"/>
        <v>79500</v>
      </c>
      <c r="F25" s="9">
        <f t="shared" si="1"/>
        <v>4285000</v>
      </c>
      <c r="G25" s="9">
        <f t="shared" si="1"/>
        <v>4285000</v>
      </c>
      <c r="H25" s="9">
        <f t="shared" si="1"/>
        <v>4282250</v>
      </c>
      <c r="I25" s="9">
        <f t="shared" si="1"/>
        <v>4279500</v>
      </c>
      <c r="J25" s="9">
        <f t="shared" si="1"/>
        <v>4279500</v>
      </c>
      <c r="K25" s="9">
        <f t="shared" si="1"/>
        <v>4279500</v>
      </c>
      <c r="L25" s="9">
        <f t="shared" si="1"/>
        <v>4279500</v>
      </c>
      <c r="M25" s="9">
        <f t="shared" si="1"/>
        <v>4279500</v>
      </c>
      <c r="N25" s="9">
        <f t="shared" si="1"/>
        <v>4279500</v>
      </c>
      <c r="O25" s="9">
        <f t="shared" si="1"/>
        <v>4282250</v>
      </c>
      <c r="P25" s="9">
        <f t="shared" si="1"/>
        <v>4282250</v>
      </c>
      <c r="Q25" s="9">
        <f t="shared" si="1"/>
        <v>4282250</v>
      </c>
      <c r="R25" s="9">
        <f t="shared" si="1"/>
        <v>4279500</v>
      </c>
      <c r="S25" s="9">
        <f t="shared" si="1"/>
        <v>4279500</v>
      </c>
      <c r="T25" s="9">
        <f t="shared" si="1"/>
        <v>4279500</v>
      </c>
      <c r="U25" s="9">
        <f t="shared" si="1"/>
        <v>4286500</v>
      </c>
      <c r="V25" s="9">
        <f t="shared" si="1"/>
        <v>4286500</v>
      </c>
      <c r="W25" s="9">
        <f t="shared" si="1"/>
        <v>4286500</v>
      </c>
      <c r="X25" s="9">
        <f t="shared" si="1"/>
        <v>4286500</v>
      </c>
      <c r="Y25" s="9">
        <f t="shared" si="1"/>
        <v>4286500</v>
      </c>
      <c r="Z25" s="9">
        <f t="shared" si="1"/>
        <v>4286500</v>
      </c>
      <c r="AA25" s="9">
        <f t="shared" si="1"/>
        <v>4286500</v>
      </c>
      <c r="AB25" s="9">
        <f t="shared" si="1"/>
        <v>4286500</v>
      </c>
      <c r="AC25" s="9">
        <f t="shared" si="1"/>
        <v>4286500</v>
      </c>
      <c r="AD25" s="9">
        <f t="shared" si="1"/>
        <v>4286500</v>
      </c>
      <c r="AE25" s="9">
        <f t="shared" si="1"/>
        <v>4286500</v>
      </c>
      <c r="AF25" s="9">
        <f t="shared" si="1"/>
        <v>4286500</v>
      </c>
      <c r="AG25" s="9">
        <f t="shared" si="1"/>
        <v>4286500</v>
      </c>
      <c r="AH25" s="9">
        <f t="shared" si="1"/>
        <v>4286500</v>
      </c>
      <c r="AI25" s="9">
        <f t="shared" si="1"/>
        <v>4286500</v>
      </c>
      <c r="AJ25" s="9">
        <f t="shared" ref="AJ25:BJ25" si="2">AJ24+AI25</f>
        <v>4286500</v>
      </c>
      <c r="AK25" s="9">
        <f t="shared" si="2"/>
        <v>4286500</v>
      </c>
      <c r="AL25" s="9">
        <f t="shared" si="2"/>
        <v>4286500</v>
      </c>
      <c r="AM25" s="9">
        <f t="shared" si="2"/>
        <v>4286500</v>
      </c>
      <c r="AN25" s="9">
        <f t="shared" si="2"/>
        <v>4286500</v>
      </c>
      <c r="AO25" s="9">
        <f t="shared" si="2"/>
        <v>4286500</v>
      </c>
      <c r="AP25" s="9">
        <f t="shared" si="2"/>
        <v>4286500</v>
      </c>
      <c r="AQ25" s="9">
        <f t="shared" si="2"/>
        <v>4286500</v>
      </c>
      <c r="AR25" s="9">
        <f t="shared" si="2"/>
        <v>4286500</v>
      </c>
      <c r="AS25" s="9">
        <f t="shared" si="2"/>
        <v>4286500</v>
      </c>
      <c r="AT25" s="9">
        <f t="shared" si="2"/>
        <v>4286500</v>
      </c>
      <c r="AU25" s="9">
        <f t="shared" si="2"/>
        <v>4286500</v>
      </c>
      <c r="AV25" s="9">
        <f t="shared" si="2"/>
        <v>4286500</v>
      </c>
      <c r="AW25" s="9">
        <f t="shared" si="2"/>
        <v>4286500</v>
      </c>
      <c r="AX25" s="9">
        <f t="shared" si="2"/>
        <v>4286500</v>
      </c>
      <c r="AY25" s="9">
        <f t="shared" si="2"/>
        <v>4286500</v>
      </c>
      <c r="AZ25" s="9">
        <f t="shared" si="2"/>
        <v>4286500</v>
      </c>
      <c r="BA25" s="9">
        <f t="shared" si="2"/>
        <v>4286500</v>
      </c>
      <c r="BB25" s="9">
        <f t="shared" si="2"/>
        <v>4286500</v>
      </c>
      <c r="BC25" s="9">
        <f t="shared" si="2"/>
        <v>4286500</v>
      </c>
      <c r="BD25" s="9">
        <f t="shared" si="2"/>
        <v>4286500</v>
      </c>
      <c r="BE25" s="9">
        <f t="shared" si="2"/>
        <v>4286500</v>
      </c>
      <c r="BF25" s="9">
        <f t="shared" si="2"/>
        <v>4286500</v>
      </c>
      <c r="BG25" s="9">
        <f t="shared" si="2"/>
        <v>4286500</v>
      </c>
      <c r="BH25" s="9">
        <f t="shared" si="2"/>
        <v>4286500</v>
      </c>
      <c r="BI25" s="9">
        <f t="shared" si="2"/>
        <v>4286500</v>
      </c>
      <c r="BJ25" s="9">
        <f t="shared" si="2"/>
        <v>4286500</v>
      </c>
    </row>
    <row r="26" spans="1:62" x14ac:dyDescent="0.15">
      <c r="B26" s="33" t="s">
        <v>1098</v>
      </c>
      <c r="C26" s="66">
        <f>C27</f>
        <v>566.66666666666663</v>
      </c>
      <c r="D26" s="66">
        <f t="shared" ref="D26:AI26" si="3">D27+C26</f>
        <v>1725</v>
      </c>
      <c r="E26" s="66">
        <f t="shared" si="3"/>
        <v>3050</v>
      </c>
      <c r="F26" s="66">
        <f t="shared" si="3"/>
        <v>74466.666666666672</v>
      </c>
      <c r="G26" s="66">
        <f t="shared" si="3"/>
        <v>145883.33333333334</v>
      </c>
      <c r="H26" s="66">
        <f t="shared" si="3"/>
        <v>217254.16666666669</v>
      </c>
      <c r="I26" s="66">
        <f t="shared" si="3"/>
        <v>288625</v>
      </c>
      <c r="J26" s="66">
        <f t="shared" si="3"/>
        <v>360041.66666666669</v>
      </c>
      <c r="K26" s="66">
        <f t="shared" si="3"/>
        <v>431458.33333333337</v>
      </c>
      <c r="L26" s="66">
        <f t="shared" si="3"/>
        <v>502875.00000000006</v>
      </c>
      <c r="M26" s="66">
        <f t="shared" si="3"/>
        <v>574291.66666666674</v>
      </c>
      <c r="N26" s="66">
        <f t="shared" si="3"/>
        <v>645708.33333333337</v>
      </c>
      <c r="O26" s="66">
        <f t="shared" si="3"/>
        <v>717170.83333333337</v>
      </c>
      <c r="P26" s="66">
        <f t="shared" si="3"/>
        <v>788633.33333333337</v>
      </c>
      <c r="Q26" s="66">
        <f t="shared" si="3"/>
        <v>860095.83333333337</v>
      </c>
      <c r="R26" s="66">
        <f t="shared" si="3"/>
        <v>931512.5</v>
      </c>
      <c r="S26" s="66">
        <f t="shared" si="3"/>
        <v>1002975</v>
      </c>
      <c r="T26" s="66">
        <f t="shared" si="3"/>
        <v>1074437.5</v>
      </c>
      <c r="U26" s="66">
        <f t="shared" si="3"/>
        <v>1146016.6666666667</v>
      </c>
      <c r="V26" s="66">
        <f t="shared" si="3"/>
        <v>1217595.8333333335</v>
      </c>
      <c r="W26" s="66">
        <f t="shared" si="3"/>
        <v>1289175.0000000002</v>
      </c>
      <c r="X26" s="66">
        <f t="shared" si="3"/>
        <v>1360754.166666667</v>
      </c>
      <c r="Y26" s="66">
        <f t="shared" si="3"/>
        <v>1432333.3333333337</v>
      </c>
      <c r="Z26" s="66">
        <f t="shared" si="3"/>
        <v>1503912.5000000005</v>
      </c>
      <c r="AA26" s="66">
        <f t="shared" si="3"/>
        <v>1575491.6666666672</v>
      </c>
      <c r="AB26" s="66">
        <f t="shared" si="3"/>
        <v>1647070.833333334</v>
      </c>
      <c r="AC26" s="66">
        <f t="shared" si="3"/>
        <v>1718650.0000000007</v>
      </c>
      <c r="AD26" s="66">
        <f t="shared" si="3"/>
        <v>1790229.1666666674</v>
      </c>
      <c r="AE26" s="66">
        <f t="shared" si="3"/>
        <v>1861808.3333333342</v>
      </c>
      <c r="AF26" s="66">
        <f t="shared" si="3"/>
        <v>1933387.5000000009</v>
      </c>
      <c r="AG26" s="66">
        <f t="shared" si="3"/>
        <v>2004966.6666666677</v>
      </c>
      <c r="AH26" s="66">
        <f t="shared" si="3"/>
        <v>2076545.8333333344</v>
      </c>
      <c r="AI26" s="66">
        <f t="shared" si="3"/>
        <v>2148125.0000000009</v>
      </c>
      <c r="AJ26" s="66">
        <f t="shared" ref="AJ26:BJ26" si="4">AJ27+AI26</f>
        <v>2219704.1666666674</v>
      </c>
      <c r="AK26" s="66">
        <f t="shared" si="4"/>
        <v>2291283.333333334</v>
      </c>
      <c r="AL26" s="66">
        <f t="shared" si="4"/>
        <v>2362862.5000000005</v>
      </c>
      <c r="AM26" s="66">
        <f t="shared" si="4"/>
        <v>2434441.666666667</v>
      </c>
      <c r="AN26" s="66">
        <f t="shared" si="4"/>
        <v>2506020.8333333335</v>
      </c>
      <c r="AO26" s="66">
        <f t="shared" si="4"/>
        <v>2577600</v>
      </c>
      <c r="AP26" s="66">
        <f t="shared" si="4"/>
        <v>2649179.1666666665</v>
      </c>
      <c r="AQ26" s="66">
        <f t="shared" si="4"/>
        <v>2720758.333333333</v>
      </c>
      <c r="AR26" s="66">
        <f t="shared" si="4"/>
        <v>2792337.4999999995</v>
      </c>
      <c r="AS26" s="66">
        <f t="shared" si="4"/>
        <v>2863916.666666666</v>
      </c>
      <c r="AT26" s="66">
        <f t="shared" si="4"/>
        <v>2935495.8333333326</v>
      </c>
      <c r="AU26" s="66">
        <f t="shared" si="4"/>
        <v>3007074.9999999991</v>
      </c>
      <c r="AV26" s="66">
        <f t="shared" si="4"/>
        <v>3078654.1666666656</v>
      </c>
      <c r="AW26" s="66">
        <f t="shared" si="4"/>
        <v>3150233.3333333321</v>
      </c>
      <c r="AX26" s="66">
        <f t="shared" si="4"/>
        <v>3221812.4999999986</v>
      </c>
      <c r="AY26" s="66">
        <f t="shared" si="4"/>
        <v>3293391.6666666651</v>
      </c>
      <c r="AZ26" s="66">
        <f t="shared" si="4"/>
        <v>3364970.8333333316</v>
      </c>
      <c r="BA26" s="66">
        <f t="shared" si="4"/>
        <v>3436549.9999999981</v>
      </c>
      <c r="BB26" s="66">
        <f t="shared" si="4"/>
        <v>3508129.1666666646</v>
      </c>
      <c r="BC26" s="66">
        <f t="shared" si="4"/>
        <v>3579708.3333333312</v>
      </c>
      <c r="BD26" s="66">
        <f t="shared" si="4"/>
        <v>3651287.4999999977</v>
      </c>
      <c r="BE26" s="66">
        <f t="shared" si="4"/>
        <v>3722866.6666666642</v>
      </c>
      <c r="BF26" s="66">
        <f t="shared" si="4"/>
        <v>3794445.8333333307</v>
      </c>
      <c r="BG26" s="66">
        <f t="shared" si="4"/>
        <v>3866024.9999999972</v>
      </c>
      <c r="BH26" s="66">
        <f t="shared" si="4"/>
        <v>3937604.1666666637</v>
      </c>
      <c r="BI26" s="66">
        <f t="shared" si="4"/>
        <v>4009183.3333333302</v>
      </c>
      <c r="BJ26" s="66">
        <f t="shared" si="4"/>
        <v>4080762.4999999967</v>
      </c>
    </row>
    <row r="27" spans="1:62" x14ac:dyDescent="0.15">
      <c r="B27" s="33" t="s">
        <v>167</v>
      </c>
      <c r="C27" s="9">
        <f>'CAPEX-DEP_CWS '!F69</f>
        <v>566.66666666666663</v>
      </c>
      <c r="D27" s="9">
        <f>'CAPEX-DEP_CWS '!G69</f>
        <v>1158.3333333333333</v>
      </c>
      <c r="E27" s="9">
        <f>'CAPEX-DEP_CWS '!H69</f>
        <v>1325</v>
      </c>
      <c r="F27" s="9">
        <f>'CAPEX-DEP_CWS '!I69</f>
        <v>71416.666666666672</v>
      </c>
      <c r="G27" s="9">
        <f>'CAPEX-DEP_CWS '!J69</f>
        <v>71416.666666666672</v>
      </c>
      <c r="H27" s="9">
        <f>'CAPEX-DEP_CWS '!K69</f>
        <v>71370.833333333343</v>
      </c>
      <c r="I27" s="9">
        <f>'CAPEX-DEP_CWS '!L69</f>
        <v>71370.833333333343</v>
      </c>
      <c r="J27" s="9">
        <f>'CAPEX-DEP_CWS '!M69</f>
        <v>71416.666666666672</v>
      </c>
      <c r="K27" s="9">
        <f>'CAPEX-DEP_CWS '!N69</f>
        <v>71416.666666666672</v>
      </c>
      <c r="L27" s="9">
        <f>'CAPEX-DEP_CWS '!O69</f>
        <v>71416.666666666672</v>
      </c>
      <c r="M27" s="9">
        <f>'CAPEX-DEP_CWS '!P69</f>
        <v>71416.666666666672</v>
      </c>
      <c r="N27" s="9">
        <f>'CAPEX-DEP_CWS '!Q69</f>
        <v>71416.666666666672</v>
      </c>
      <c r="O27" s="9">
        <f>'CAPEX-DEP_CWS '!R69</f>
        <v>71462.5</v>
      </c>
      <c r="P27" s="9">
        <f>'CAPEX-DEP_CWS '!S69</f>
        <v>71462.5</v>
      </c>
      <c r="Q27" s="9">
        <f>'CAPEX-DEP_CWS '!T69</f>
        <v>71462.5</v>
      </c>
      <c r="R27" s="9">
        <f>'CAPEX-DEP_CWS '!U69</f>
        <v>71416.666666666672</v>
      </c>
      <c r="S27" s="9">
        <f>'CAPEX-DEP_CWS '!V69</f>
        <v>71462.5</v>
      </c>
      <c r="T27" s="9">
        <f>'CAPEX-DEP_CWS '!W69</f>
        <v>71462.5</v>
      </c>
      <c r="U27" s="9">
        <f>'CAPEX-DEP_CWS '!X69</f>
        <v>71579.166666666672</v>
      </c>
      <c r="V27" s="9">
        <f>'CAPEX-DEP_CWS '!Y69</f>
        <v>71579.166666666672</v>
      </c>
      <c r="W27" s="9">
        <f>'CAPEX-DEP_CWS '!Z69</f>
        <v>71579.166666666672</v>
      </c>
      <c r="X27" s="9">
        <f>'CAPEX-DEP_CWS '!AA69</f>
        <v>71579.166666666672</v>
      </c>
      <c r="Y27" s="9">
        <f>'CAPEX-DEP_CWS '!AB69</f>
        <v>71579.166666666672</v>
      </c>
      <c r="Z27" s="9">
        <f>'CAPEX-DEP_CWS '!AC69</f>
        <v>71579.166666666672</v>
      </c>
      <c r="AA27" s="9">
        <f>'CAPEX-DEP_CWS '!AD69</f>
        <v>71579.166666666672</v>
      </c>
      <c r="AB27" s="9">
        <f>'CAPEX-DEP_CWS '!AE69</f>
        <v>71579.166666666672</v>
      </c>
      <c r="AC27" s="9">
        <f>'CAPEX-DEP_CWS '!AF69</f>
        <v>71579.166666666672</v>
      </c>
      <c r="AD27" s="9">
        <f>'CAPEX-DEP_CWS '!AG69</f>
        <v>71579.166666666672</v>
      </c>
      <c r="AE27" s="9">
        <f>'CAPEX-DEP_CWS '!AH69</f>
        <v>71579.166666666672</v>
      </c>
      <c r="AF27" s="9">
        <f>'CAPEX-DEP_CWS '!AI69</f>
        <v>71579.166666666672</v>
      </c>
      <c r="AG27" s="9">
        <f>'CAPEX-DEP_CWS '!AJ69</f>
        <v>71579.166666666672</v>
      </c>
      <c r="AH27" s="9">
        <f>'CAPEX-DEP_CWS '!AK69</f>
        <v>71579.166666666672</v>
      </c>
      <c r="AI27" s="9">
        <f>'CAPEX-DEP_CWS '!AL69</f>
        <v>71579.166666666672</v>
      </c>
      <c r="AJ27" s="9">
        <f>'CAPEX-DEP_CWS '!AM69</f>
        <v>71579.166666666672</v>
      </c>
      <c r="AK27" s="9">
        <f>'CAPEX-DEP_CWS '!AN69</f>
        <v>71579.166666666672</v>
      </c>
      <c r="AL27" s="9">
        <f>'CAPEX-DEP_CWS '!AO69</f>
        <v>71579.166666666672</v>
      </c>
      <c r="AM27" s="9">
        <f>'CAPEX-DEP_CWS '!AP69</f>
        <v>71579.166666666672</v>
      </c>
      <c r="AN27" s="9">
        <f>'CAPEX-DEP_CWS '!AQ69</f>
        <v>71579.166666666672</v>
      </c>
      <c r="AO27" s="9">
        <f>'CAPEX-DEP_CWS '!AR69</f>
        <v>71579.166666666672</v>
      </c>
      <c r="AP27" s="9">
        <f>'CAPEX-DEP_CWS '!AS69</f>
        <v>71579.166666666672</v>
      </c>
      <c r="AQ27" s="9">
        <f>'CAPEX-DEP_CWS '!AT69</f>
        <v>71579.166666666672</v>
      </c>
      <c r="AR27" s="9">
        <f>'CAPEX-DEP_CWS '!AU69</f>
        <v>71579.166666666672</v>
      </c>
      <c r="AS27" s="9">
        <f>'CAPEX-DEP_CWS '!AV69</f>
        <v>71579.166666666672</v>
      </c>
      <c r="AT27" s="9">
        <f>'CAPEX-DEP_CWS '!AW69</f>
        <v>71579.166666666672</v>
      </c>
      <c r="AU27" s="9">
        <f>'CAPEX-DEP_CWS '!AX69</f>
        <v>71579.166666666672</v>
      </c>
      <c r="AV27" s="9">
        <f>'CAPEX-DEP_CWS '!AY69</f>
        <v>71579.166666666672</v>
      </c>
      <c r="AW27" s="9">
        <f>'CAPEX-DEP_CWS '!AZ69</f>
        <v>71579.166666666672</v>
      </c>
      <c r="AX27" s="9">
        <f>'CAPEX-DEP_CWS '!BA69</f>
        <v>71579.166666666672</v>
      </c>
      <c r="AY27" s="9">
        <f>'CAPEX-DEP_CWS '!BB69</f>
        <v>71579.166666666672</v>
      </c>
      <c r="AZ27" s="9">
        <f>'CAPEX-DEP_CWS '!BC69</f>
        <v>71579.166666666672</v>
      </c>
      <c r="BA27" s="9">
        <f>'CAPEX-DEP_CWS '!BD69</f>
        <v>71579.166666666672</v>
      </c>
      <c r="BB27" s="9">
        <f>'CAPEX-DEP_CWS '!BE69</f>
        <v>71579.166666666672</v>
      </c>
      <c r="BC27" s="9">
        <f>'CAPEX-DEP_CWS '!BF69</f>
        <v>71579.166666666672</v>
      </c>
      <c r="BD27" s="9">
        <f>'CAPEX-DEP_CWS '!BG69</f>
        <v>71579.166666666672</v>
      </c>
      <c r="BE27" s="9">
        <f>'CAPEX-DEP_CWS '!BH69</f>
        <v>71579.166666666672</v>
      </c>
      <c r="BF27" s="9">
        <f>'CAPEX-DEP_CWS '!BI69</f>
        <v>71579.166666666672</v>
      </c>
      <c r="BG27" s="9">
        <f>'CAPEX-DEP_CWS '!BJ69</f>
        <v>71579.166666666672</v>
      </c>
      <c r="BH27" s="9">
        <f>'CAPEX-DEP_CWS '!BK69</f>
        <v>71579.166666666672</v>
      </c>
      <c r="BI27" s="9">
        <f>'CAPEX-DEP_CWS '!BL69</f>
        <v>71579.166666666672</v>
      </c>
      <c r="BJ27" s="9">
        <f>'CAPEX-DEP_CWS '!BM69</f>
        <v>71579.166666666672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800</v>
      </c>
      <c r="G6" s="64">
        <f>'OPEX _CWS '!E43</f>
        <v>800</v>
      </c>
      <c r="H6" s="64">
        <f>'OPEX _CWS '!F43</f>
        <v>800</v>
      </c>
      <c r="I6" s="64">
        <f>'OPEX _CWS '!G43</f>
        <v>1200</v>
      </c>
      <c r="J6" s="64">
        <f>'OPEX _CWS '!H43</f>
        <v>1200</v>
      </c>
      <c r="K6" s="64">
        <f>'OPEX _CWS '!I43</f>
        <v>1000</v>
      </c>
      <c r="L6" s="64">
        <f>'OPEX _CWS '!J43</f>
        <v>800</v>
      </c>
      <c r="M6" s="64">
        <f>'OPEX _CWS '!K43</f>
        <v>800</v>
      </c>
      <c r="N6" s="64">
        <f>'OPEX _CWS '!L43</f>
        <v>800</v>
      </c>
      <c r="O6" s="64">
        <f>'OPEX _CWS '!M43</f>
        <v>800</v>
      </c>
      <c r="P6" s="64">
        <f>'OPEX _CWS '!N43</f>
        <v>800</v>
      </c>
      <c r="Q6" s="64">
        <f>'OPEX _CWS '!O43</f>
        <v>800</v>
      </c>
      <c r="R6" s="64">
        <f>'OPEX _CWS '!P43</f>
        <v>1000</v>
      </c>
      <c r="S6" s="64">
        <f>'OPEX _CWS '!Q43</f>
        <v>1000</v>
      </c>
      <c r="T6" s="64">
        <f>'OPEX _CWS '!R43</f>
        <v>1000</v>
      </c>
      <c r="U6" s="64">
        <f>'OPEX _CWS '!S43</f>
        <v>800</v>
      </c>
      <c r="V6" s="64">
        <f>'OPEX _CWS '!T43</f>
        <v>800</v>
      </c>
      <c r="W6" s="64">
        <f>'OPEX _CWS '!U43</f>
        <v>800</v>
      </c>
      <c r="X6" s="64">
        <f>'OPEX _CWS '!V43</f>
        <v>800</v>
      </c>
      <c r="Y6" s="64">
        <f>'OPEX _CWS '!W43</f>
        <v>800</v>
      </c>
      <c r="Z6" s="64">
        <f>'OPEX _CWS '!X43</f>
        <v>800</v>
      </c>
      <c r="AA6" s="64">
        <f>'OPEX _CWS '!Y43</f>
        <v>800</v>
      </c>
      <c r="AB6" s="64">
        <f>'OPEX _CWS '!Z43</f>
        <v>800</v>
      </c>
      <c r="AC6" s="64">
        <f>'OPEX _CWS '!AA43</f>
        <v>800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566.66666666666663</v>
      </c>
      <c r="G38" s="86">
        <f>'CAPEX-DEP_CWS '!G69</f>
        <v>1158.3333333333333</v>
      </c>
      <c r="H38" s="86">
        <f>'CAPEX-DEP_CWS '!H69</f>
        <v>1325</v>
      </c>
      <c r="I38" s="86">
        <f>'CAPEX-DEP_CWS '!I69</f>
        <v>71416.666666666672</v>
      </c>
      <c r="J38" s="86">
        <f>'CAPEX-DEP_CWS '!J69</f>
        <v>71416.666666666672</v>
      </c>
      <c r="K38" s="86">
        <f>'CAPEX-DEP_CWS '!K69</f>
        <v>71370.833333333343</v>
      </c>
      <c r="L38" s="86">
        <f>'CAPEX-DEP_CWS '!L69</f>
        <v>71370.833333333343</v>
      </c>
      <c r="M38" s="86">
        <f>'CAPEX-DEP_CWS '!M69</f>
        <v>71416.666666666672</v>
      </c>
      <c r="N38" s="86">
        <f>'CAPEX-DEP_CWS '!N69</f>
        <v>71416.666666666672</v>
      </c>
      <c r="O38" s="86">
        <f>'CAPEX-DEP_CWS '!O69</f>
        <v>71416.666666666672</v>
      </c>
      <c r="P38" s="86">
        <f>'CAPEX-DEP_CWS '!P69</f>
        <v>71416.666666666672</v>
      </c>
      <c r="Q38" s="86">
        <f>'CAPEX-DEP_CWS '!Q69</f>
        <v>71416.666666666672</v>
      </c>
      <c r="R38" s="86">
        <f>'CAPEX-DEP_CWS '!R69</f>
        <v>71462.5</v>
      </c>
      <c r="S38" s="86">
        <f>'CAPEX-DEP_CWS '!S69</f>
        <v>71462.5</v>
      </c>
      <c r="T38" s="86">
        <f>'CAPEX-DEP_CWS '!T69</f>
        <v>71462.5</v>
      </c>
      <c r="U38" s="86">
        <f>'CAPEX-DEP_CWS '!U69</f>
        <v>71416.666666666672</v>
      </c>
      <c r="V38" s="86">
        <f>'CAPEX-DEP_CWS '!V69</f>
        <v>71462.5</v>
      </c>
      <c r="W38" s="86">
        <f>'CAPEX-DEP_CWS '!W69</f>
        <v>71462.5</v>
      </c>
      <c r="X38" s="86">
        <f>'CAPEX-DEP_CWS '!X69</f>
        <v>71579.166666666672</v>
      </c>
      <c r="Y38" s="86">
        <f>'CAPEX-DEP_CWS '!Y69</f>
        <v>71579.166666666672</v>
      </c>
      <c r="Z38" s="86">
        <f>'CAPEX-DEP_CWS '!Z69</f>
        <v>71579.166666666672</v>
      </c>
      <c r="AA38" s="86">
        <f>'CAPEX-DEP_CWS '!AA69</f>
        <v>71579.166666666672</v>
      </c>
      <c r="AB38" s="86">
        <f>'CAPEX-DEP_CWS '!AB69</f>
        <v>71579.166666666672</v>
      </c>
      <c r="AC38" s="86">
        <f>'CAPEX-DEP_CWS '!AC69</f>
        <v>71579.166666666672</v>
      </c>
      <c r="AD38" s="86">
        <f>'CAPEX-DEP_CWS '!AD69</f>
        <v>71579.166666666672</v>
      </c>
      <c r="AE38" s="86">
        <f>'CAPEX-DEP_CWS '!AE69</f>
        <v>71579.166666666672</v>
      </c>
      <c r="AF38" s="86">
        <f>'CAPEX-DEP_CWS '!AF69</f>
        <v>71579.166666666672</v>
      </c>
      <c r="AG38" s="86">
        <f>'CAPEX-DEP_CWS '!AG69</f>
        <v>71579.166666666672</v>
      </c>
      <c r="AH38" s="86">
        <f>'CAPEX-DEP_CWS '!AH69</f>
        <v>71579.166666666672</v>
      </c>
      <c r="AI38" s="86">
        <f>'CAPEX-DEP_CWS '!AI69</f>
        <v>71579.166666666672</v>
      </c>
      <c r="AJ38" s="86">
        <f>'CAPEX-DEP_CWS '!AJ69</f>
        <v>71579.166666666672</v>
      </c>
      <c r="AK38" s="86">
        <f>'CAPEX-DEP_CWS '!AK69</f>
        <v>71579.166666666672</v>
      </c>
      <c r="AL38" s="86">
        <f>'CAPEX-DEP_CWS '!AL69</f>
        <v>71579.166666666672</v>
      </c>
      <c r="AM38" s="86">
        <f>'CAPEX-DEP_CWS '!AM69</f>
        <v>71579.166666666672</v>
      </c>
      <c r="AN38" s="86">
        <f>'CAPEX-DEP_CWS '!AN69</f>
        <v>71579.166666666672</v>
      </c>
      <c r="AO38" s="86">
        <f>'CAPEX-DEP_CWS '!AO69</f>
        <v>71579.166666666672</v>
      </c>
      <c r="AP38" s="86">
        <f>'CAPEX-DEP_CWS '!AP69</f>
        <v>71579.166666666672</v>
      </c>
      <c r="AQ38" s="86">
        <f>'CAPEX-DEP_CWS '!AQ69</f>
        <v>71579.166666666672</v>
      </c>
      <c r="AR38" s="86">
        <f>'CAPEX-DEP_CWS '!AR69</f>
        <v>71579.166666666672</v>
      </c>
      <c r="AS38" s="86">
        <f>'CAPEX-DEP_CWS '!AS69</f>
        <v>71579.166666666672</v>
      </c>
      <c r="AT38" s="86">
        <f>'CAPEX-DEP_CWS '!AT69</f>
        <v>71579.166666666672</v>
      </c>
      <c r="AU38" s="86">
        <f>'CAPEX-DEP_CWS '!AU69</f>
        <v>71579.166666666672</v>
      </c>
      <c r="AV38" s="86">
        <f>'CAPEX-DEP_CWS '!AV69</f>
        <v>71579.166666666672</v>
      </c>
      <c r="AW38" s="86">
        <f>'CAPEX-DEP_CWS '!AW69</f>
        <v>71579.166666666672</v>
      </c>
      <c r="AX38" s="86">
        <f>'CAPEX-DEP_CWS '!AX69</f>
        <v>71579.166666666672</v>
      </c>
      <c r="AY38" s="86">
        <f>'CAPEX-DEP_CWS '!AY69</f>
        <v>71579.166666666672</v>
      </c>
      <c r="AZ38" s="86">
        <f>'CAPEX-DEP_CWS '!AZ69</f>
        <v>71579.166666666672</v>
      </c>
      <c r="BA38" s="86">
        <f>'CAPEX-DEP_CWS '!BA69</f>
        <v>71579.166666666672</v>
      </c>
      <c r="BB38" s="86">
        <f>'CAPEX-DEP_CWS '!BB69</f>
        <v>71579.166666666672</v>
      </c>
      <c r="BC38" s="86">
        <f>'CAPEX-DEP_CWS '!BC69</f>
        <v>71579.166666666672</v>
      </c>
      <c r="BD38" s="86">
        <f>'CAPEX-DEP_CWS '!BD69</f>
        <v>71579.166666666672</v>
      </c>
      <c r="BE38" s="86">
        <f>'CAPEX-DEP_CWS '!BE69</f>
        <v>71579.166666666672</v>
      </c>
      <c r="BF38" s="86">
        <f>'CAPEX-DEP_CWS '!BF69</f>
        <v>71579.166666666672</v>
      </c>
      <c r="BG38" s="86">
        <f>'CAPEX-DEP_CWS '!BG69</f>
        <v>71579.166666666672</v>
      </c>
      <c r="BH38" s="86">
        <f>'CAPEX-DEP_CWS '!BH69</f>
        <v>71579.166666666672</v>
      </c>
      <c r="BI38" s="86">
        <f>'CAPEX-DEP_CWS '!BI69</f>
        <v>71579.166666666672</v>
      </c>
      <c r="BJ38" s="86">
        <f>'CAPEX-DEP_CWS '!BJ69</f>
        <v>71579.166666666672</v>
      </c>
      <c r="BK38" s="86">
        <f>'CAPEX-DEP_CWS '!BK69</f>
        <v>71579.166666666672</v>
      </c>
      <c r="BL38" s="86">
        <f>'CAPEX-DEP_CWS '!BL69</f>
        <v>71579.166666666672</v>
      </c>
      <c r="BM38" s="86">
        <f>'CAPEX-DEP_CWS '!BM69</f>
        <v>71579.166666666672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24311.666666666668</v>
      </c>
      <c r="G40" s="64">
        <f t="shared" si="40"/>
        <v>4143.333333333333</v>
      </c>
      <c r="H40" s="64">
        <f t="shared" si="40"/>
        <v>4310</v>
      </c>
      <c r="I40" s="64">
        <f t="shared" si="40"/>
        <v>76301.666666666672</v>
      </c>
      <c r="J40" s="64">
        <f t="shared" si="40"/>
        <v>74801.666666666672</v>
      </c>
      <c r="K40" s="64">
        <f t="shared" si="40"/>
        <v>74555.833333333343</v>
      </c>
      <c r="L40" s="64">
        <f t="shared" si="40"/>
        <v>74355.833333333343</v>
      </c>
      <c r="M40" s="64">
        <f t="shared" si="40"/>
        <v>74401.666666666672</v>
      </c>
      <c r="N40" s="64">
        <f t="shared" si="40"/>
        <v>74401.666666666672</v>
      </c>
      <c r="O40" s="64">
        <f t="shared" si="40"/>
        <v>74401.666666666672</v>
      </c>
      <c r="P40" s="64">
        <f t="shared" si="40"/>
        <v>74401.666666666672</v>
      </c>
      <c r="Q40" s="64">
        <f t="shared" si="40"/>
        <v>74401.666666666672</v>
      </c>
      <c r="R40" s="64">
        <f t="shared" si="40"/>
        <v>79739.125</v>
      </c>
      <c r="S40" s="64">
        <f t="shared" si="40"/>
        <v>74739.125</v>
      </c>
      <c r="T40" s="64">
        <f t="shared" si="40"/>
        <v>74739.125</v>
      </c>
      <c r="U40" s="64">
        <f t="shared" si="40"/>
        <v>75993.291666666672</v>
      </c>
      <c r="V40" s="64">
        <f t="shared" si="40"/>
        <v>74539.125</v>
      </c>
      <c r="W40" s="64">
        <f t="shared" si="40"/>
        <v>74539.125</v>
      </c>
      <c r="X40" s="64">
        <f t="shared" si="40"/>
        <v>74655.791666666672</v>
      </c>
      <c r="Y40" s="64">
        <f t="shared" si="40"/>
        <v>74655.791666666672</v>
      </c>
      <c r="Z40" s="64">
        <f t="shared" si="40"/>
        <v>74655.791666666672</v>
      </c>
      <c r="AA40" s="64">
        <f t="shared" si="40"/>
        <v>74655.791666666672</v>
      </c>
      <c r="AB40" s="64">
        <f t="shared" si="40"/>
        <v>74655.791666666672</v>
      </c>
      <c r="AC40" s="64">
        <f t="shared" si="40"/>
        <v>74655.791666666672</v>
      </c>
      <c r="AD40" s="64">
        <f t="shared" si="40"/>
        <v>79756.382291666683</v>
      </c>
      <c r="AE40" s="64">
        <f t="shared" si="40"/>
        <v>74756.382291666683</v>
      </c>
      <c r="AF40" s="64">
        <f t="shared" si="40"/>
        <v>74756.382291666683</v>
      </c>
      <c r="AG40" s="64">
        <f t="shared" si="40"/>
        <v>76256.382291666683</v>
      </c>
      <c r="AH40" s="64">
        <f t="shared" si="40"/>
        <v>74756.382291666683</v>
      </c>
      <c r="AI40" s="64">
        <f t="shared" si="40"/>
        <v>74756.382291666683</v>
      </c>
      <c r="AJ40" s="64">
        <f t="shared" si="40"/>
        <v>74756.382291666683</v>
      </c>
      <c r="AK40" s="64">
        <f t="shared" ref="AK40:BM40" si="41">AK38+AK36+AK34+AK32+AK26+AK20+AK13+AK6</f>
        <v>74756.382291666683</v>
      </c>
      <c r="AL40" s="64">
        <f t="shared" si="41"/>
        <v>74756.382291666683</v>
      </c>
      <c r="AM40" s="64">
        <f t="shared" si="41"/>
        <v>74756.382291666683</v>
      </c>
      <c r="AN40" s="64">
        <f t="shared" si="41"/>
        <v>74756.382291666683</v>
      </c>
      <c r="AO40" s="64">
        <f t="shared" si="41"/>
        <v>74756.382291666683</v>
      </c>
      <c r="AP40" s="64">
        <f t="shared" si="41"/>
        <v>79867.152682291664</v>
      </c>
      <c r="AQ40" s="64">
        <f t="shared" si="41"/>
        <v>74867.152682291664</v>
      </c>
      <c r="AR40" s="64">
        <f t="shared" si="41"/>
        <v>74867.152682291664</v>
      </c>
      <c r="AS40" s="64">
        <f t="shared" si="41"/>
        <v>76367.152682291664</v>
      </c>
      <c r="AT40" s="64">
        <f t="shared" si="41"/>
        <v>74867.152682291664</v>
      </c>
      <c r="AU40" s="64">
        <f t="shared" si="41"/>
        <v>74867.152682291664</v>
      </c>
      <c r="AV40" s="64">
        <f t="shared" si="41"/>
        <v>74867.152682291664</v>
      </c>
      <c r="AW40" s="64">
        <f t="shared" si="41"/>
        <v>74867.152682291664</v>
      </c>
      <c r="AX40" s="64">
        <f t="shared" si="41"/>
        <v>74867.152682291664</v>
      </c>
      <c r="AY40" s="64">
        <f t="shared" si="41"/>
        <v>74867.152682291664</v>
      </c>
      <c r="AZ40" s="64">
        <f t="shared" si="41"/>
        <v>74867.152682291664</v>
      </c>
      <c r="BA40" s="64">
        <f t="shared" si="41"/>
        <v>74867.152682291664</v>
      </c>
      <c r="BB40" s="64">
        <f t="shared" si="41"/>
        <v>79989.495270182306</v>
      </c>
      <c r="BC40" s="64">
        <f t="shared" si="41"/>
        <v>74989.495270182306</v>
      </c>
      <c r="BD40" s="64">
        <f t="shared" si="41"/>
        <v>74989.495270182306</v>
      </c>
      <c r="BE40" s="64">
        <f t="shared" si="41"/>
        <v>76489.495270182306</v>
      </c>
      <c r="BF40" s="64">
        <f t="shared" si="41"/>
        <v>74989.495270182306</v>
      </c>
      <c r="BG40" s="64">
        <f t="shared" si="41"/>
        <v>74989.495270182306</v>
      </c>
      <c r="BH40" s="64">
        <f t="shared" si="41"/>
        <v>74989.495270182306</v>
      </c>
      <c r="BI40" s="64">
        <f t="shared" si="41"/>
        <v>74989.495270182306</v>
      </c>
      <c r="BJ40" s="64">
        <f t="shared" si="41"/>
        <v>74989.495270182306</v>
      </c>
      <c r="BK40" s="64">
        <f t="shared" si="41"/>
        <v>74989.495270182306</v>
      </c>
      <c r="BL40" s="64">
        <f t="shared" si="41"/>
        <v>74989.495270182306</v>
      </c>
      <c r="BM40" s="64">
        <f t="shared" si="41"/>
        <v>74989.495270182306</v>
      </c>
      <c r="BN40" s="35">
        <f>SUM(E40:BM40)</f>
        <v>4347720.3629296906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4</v>
      </c>
      <c r="E18" s="55">
        <f t="shared" ref="E18:BK18" si="3">SUM(E14:E17)</f>
        <v>4</v>
      </c>
      <c r="F18" s="55">
        <f t="shared" si="3"/>
        <v>4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4</v>
      </c>
      <c r="E19" s="55">
        <f t="shared" si="4"/>
        <v>0</v>
      </c>
      <c r="F19" s="55">
        <f t="shared" si="4"/>
        <v>0</v>
      </c>
      <c r="G19" s="55">
        <f t="shared" si="4"/>
        <v>2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4</v>
      </c>
      <c r="E27" s="55">
        <f t="shared" ref="E27:BK27" si="6">SUM(E23:E26)</f>
        <v>4</v>
      </c>
      <c r="F27" s="55">
        <f t="shared" si="6"/>
        <v>4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4</v>
      </c>
      <c r="E28" s="55">
        <f t="shared" si="7"/>
        <v>0</v>
      </c>
      <c r="F28" s="55">
        <f t="shared" si="7"/>
        <v>0</v>
      </c>
      <c r="G28" s="55">
        <f t="shared" si="7"/>
        <v>2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10000</v>
      </c>
      <c r="E37" s="60">
        <f t="shared" si="14"/>
        <v>0</v>
      </c>
      <c r="F37" s="60">
        <f t="shared" si="14"/>
        <v>0</v>
      </c>
      <c r="G37" s="60">
        <f t="shared" si="14"/>
        <v>5000</v>
      </c>
      <c r="H37" s="60">
        <f t="shared" si="14"/>
        <v>0</v>
      </c>
      <c r="I37" s="60">
        <f t="shared" si="14"/>
        <v>-2500</v>
      </c>
      <c r="J37" s="60">
        <f t="shared" si="14"/>
        <v>-2500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2500</v>
      </c>
      <c r="Q37" s="60">
        <f t="shared" si="14"/>
        <v>0</v>
      </c>
      <c r="R37" s="60">
        <f t="shared" si="14"/>
        <v>0</v>
      </c>
      <c r="S37" s="60">
        <f t="shared" si="14"/>
        <v>-2500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10000</v>
      </c>
      <c r="E38" s="61">
        <f t="shared" si="16"/>
        <v>0</v>
      </c>
      <c r="F38" s="61">
        <f t="shared" si="16"/>
        <v>0</v>
      </c>
      <c r="G38" s="61">
        <f t="shared" si="16"/>
        <v>5000</v>
      </c>
      <c r="H38" s="61">
        <f t="shared" si="16"/>
        <v>0</v>
      </c>
      <c r="I38" s="61">
        <f t="shared" si="16"/>
        <v>-2500</v>
      </c>
      <c r="J38" s="61">
        <f t="shared" si="16"/>
        <v>-2500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2500</v>
      </c>
      <c r="Q38" s="61">
        <f t="shared" si="16"/>
        <v>0</v>
      </c>
      <c r="R38" s="61">
        <f t="shared" si="16"/>
        <v>0</v>
      </c>
      <c r="S38" s="61">
        <f t="shared" si="16"/>
        <v>-2500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800</v>
      </c>
      <c r="E41" s="61">
        <f t="shared" si="17"/>
        <v>800</v>
      </c>
      <c r="F41" s="61">
        <f t="shared" si="17"/>
        <v>800</v>
      </c>
      <c r="G41" s="61">
        <f t="shared" si="17"/>
        <v>1200</v>
      </c>
      <c r="H41" s="61">
        <f t="shared" si="17"/>
        <v>1200</v>
      </c>
      <c r="I41" s="61">
        <f t="shared" si="17"/>
        <v>1000</v>
      </c>
      <c r="J41" s="61">
        <f t="shared" si="17"/>
        <v>800</v>
      </c>
      <c r="K41" s="61">
        <f t="shared" si="17"/>
        <v>800</v>
      </c>
      <c r="L41" s="61">
        <f t="shared" si="17"/>
        <v>800</v>
      </c>
      <c r="M41" s="61">
        <f t="shared" si="17"/>
        <v>800</v>
      </c>
      <c r="N41" s="61">
        <f t="shared" si="17"/>
        <v>800</v>
      </c>
      <c r="O41" s="61">
        <f t="shared" si="17"/>
        <v>800</v>
      </c>
      <c r="P41" s="61">
        <f t="shared" si="17"/>
        <v>1000</v>
      </c>
      <c r="Q41" s="61">
        <f t="shared" si="17"/>
        <v>1000</v>
      </c>
      <c r="R41" s="61">
        <f t="shared" si="17"/>
        <v>1000</v>
      </c>
      <c r="S41" s="61">
        <f t="shared" si="17"/>
        <v>800</v>
      </c>
      <c r="T41" s="61">
        <f t="shared" si="17"/>
        <v>800</v>
      </c>
      <c r="U41" s="61">
        <f t="shared" si="17"/>
        <v>800</v>
      </c>
      <c r="V41" s="61">
        <f t="shared" si="17"/>
        <v>800</v>
      </c>
      <c r="W41" s="61">
        <f t="shared" si="17"/>
        <v>800</v>
      </c>
      <c r="X41" s="61">
        <f t="shared" si="17"/>
        <v>800</v>
      </c>
      <c r="Y41" s="61">
        <f t="shared" si="17"/>
        <v>800</v>
      </c>
      <c r="Z41" s="61">
        <f t="shared" si="17"/>
        <v>800</v>
      </c>
      <c r="AA41" s="61">
        <f t="shared" si="17"/>
        <v>800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800</v>
      </c>
      <c r="E43" s="61">
        <f t="shared" si="19"/>
        <v>800</v>
      </c>
      <c r="F43" s="61">
        <f t="shared" si="19"/>
        <v>800</v>
      </c>
      <c r="G43" s="61">
        <f t="shared" si="19"/>
        <v>1200</v>
      </c>
      <c r="H43" s="61">
        <f t="shared" si="19"/>
        <v>1200</v>
      </c>
      <c r="I43" s="61">
        <f t="shared" si="19"/>
        <v>1000</v>
      </c>
      <c r="J43" s="61">
        <f t="shared" si="19"/>
        <v>800</v>
      </c>
      <c r="K43" s="61">
        <f t="shared" si="19"/>
        <v>800</v>
      </c>
      <c r="L43" s="61">
        <f t="shared" si="19"/>
        <v>800</v>
      </c>
      <c r="M43" s="61">
        <f t="shared" si="19"/>
        <v>800</v>
      </c>
      <c r="N43" s="61">
        <f t="shared" si="19"/>
        <v>800</v>
      </c>
      <c r="O43" s="61">
        <f t="shared" si="19"/>
        <v>800</v>
      </c>
      <c r="P43" s="61">
        <f t="shared" si="19"/>
        <v>1000</v>
      </c>
      <c r="Q43" s="61">
        <f t="shared" si="19"/>
        <v>1000</v>
      </c>
      <c r="R43" s="61">
        <f t="shared" si="19"/>
        <v>1000</v>
      </c>
      <c r="S43" s="61">
        <f t="shared" si="19"/>
        <v>800</v>
      </c>
      <c r="T43" s="61">
        <f t="shared" si="19"/>
        <v>800</v>
      </c>
      <c r="U43" s="61">
        <f t="shared" si="19"/>
        <v>800</v>
      </c>
      <c r="V43" s="61">
        <f t="shared" si="19"/>
        <v>800</v>
      </c>
      <c r="W43" s="61">
        <f t="shared" si="19"/>
        <v>800</v>
      </c>
      <c r="X43" s="61">
        <f t="shared" si="19"/>
        <v>800</v>
      </c>
      <c r="Y43" s="61">
        <f t="shared" si="19"/>
        <v>800</v>
      </c>
      <c r="Z43" s="61">
        <f t="shared" si="19"/>
        <v>800</v>
      </c>
      <c r="AA43" s="61">
        <f t="shared" si="19"/>
        <v>800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1000</v>
      </c>
      <c r="E46" s="57">
        <f t="shared" si="21"/>
        <v>0</v>
      </c>
      <c r="F46" s="57">
        <f t="shared" si="21"/>
        <v>0</v>
      </c>
      <c r="G46" s="57">
        <f t="shared" si="21"/>
        <v>500</v>
      </c>
      <c r="H46" s="57">
        <f t="shared" si="21"/>
        <v>0</v>
      </c>
      <c r="I46" s="57">
        <f t="shared" si="21"/>
        <v>-250</v>
      </c>
      <c r="J46" s="57">
        <f t="shared" si="21"/>
        <v>-250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250</v>
      </c>
      <c r="Q46" s="57">
        <f t="shared" si="21"/>
        <v>0</v>
      </c>
      <c r="R46" s="57">
        <f t="shared" si="21"/>
        <v>0</v>
      </c>
      <c r="S46" s="57">
        <f t="shared" si="21"/>
        <v>-250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1000</v>
      </c>
      <c r="E47" s="57">
        <f t="shared" si="23"/>
        <v>0</v>
      </c>
      <c r="F47" s="57">
        <f t="shared" si="23"/>
        <v>0</v>
      </c>
      <c r="G47" s="57">
        <f t="shared" si="23"/>
        <v>500</v>
      </c>
      <c r="H47" s="57">
        <f t="shared" si="23"/>
        <v>0</v>
      </c>
      <c r="I47" s="57">
        <f t="shared" si="23"/>
        <v>-250</v>
      </c>
      <c r="J47" s="57">
        <f t="shared" si="23"/>
        <v>-250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250</v>
      </c>
      <c r="Q47" s="57">
        <f t="shared" si="23"/>
        <v>0</v>
      </c>
      <c r="R47" s="57">
        <f t="shared" si="23"/>
        <v>0</v>
      </c>
      <c r="S47" s="57">
        <f t="shared" si="23"/>
        <v>-250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workbookViewId="0">
      <pane ySplit="3" topLeftCell="A25" activePane="bottomLeft" state="frozen"/>
      <selection pane="bottomLeft" activeCell="H42" sqref="H42:J42"/>
    </sheetView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4</v>
      </c>
      <c r="I146" s="29">
        <f t="shared" si="43"/>
        <v>4</v>
      </c>
      <c r="J146" s="29">
        <f t="shared" si="43"/>
        <v>4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4</v>
      </c>
      <c r="I147" s="29">
        <f t="shared" si="45"/>
        <v>4</v>
      </c>
      <c r="J147" s="29">
        <f t="shared" si="45"/>
        <v>4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4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2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4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2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">
        <v>24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235200000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235200000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235200000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235200000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47040000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47040000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299112720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32174544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299112720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84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4</v>
      </c>
      <c r="I560" s="28">
        <f t="shared" ref="I560:AE560" si="371">SUM(I558:I559)</f>
        <v>4</v>
      </c>
      <c r="J560" s="28">
        <f t="shared" si="371"/>
        <v>4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420000000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4400000</v>
      </c>
      <c r="I565" s="26">
        <f t="shared" si="381"/>
        <v>4400000</v>
      </c>
      <c r="J565" s="26">
        <f t="shared" si="381"/>
        <v>4400000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432000000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84000000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5842424</v>
      </c>
      <c r="I568" s="26">
        <f t="shared" si="386"/>
        <v>5842424</v>
      </c>
      <c r="J568" s="26">
        <f t="shared" si="386"/>
        <v>5842424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549745440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79109088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549745440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5842424</v>
      </c>
      <c r="I570" s="40">
        <f t="shared" si="388"/>
        <v>5842424</v>
      </c>
      <c r="J570" s="40">
        <f t="shared" si="388"/>
        <v>5842424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>
      <selection activeCell="B14" sqref="B14"/>
    </sheetView>
    <sheetView tabSelected="1" topLeftCell="A12" workbookViewId="1">
      <selection activeCell="B42" sqref="B42"/>
    </sheetView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61800000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10560000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0.17087378640776699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0.10920854368932038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79109088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549745440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4800000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32174544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4</v>
      </c>
      <c r="D8" s="12">
        <f>STAFF_CWS!I560</f>
        <v>4</v>
      </c>
      <c r="E8" s="12">
        <f>STAFF_CWS!J560</f>
        <v>4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420000000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4</v>
      </c>
      <c r="D20" s="12">
        <f t="shared" ref="D20:BJ20" si="1">SUM(D16:D19)</f>
        <v>4</v>
      </c>
      <c r="E20" s="12">
        <f t="shared" si="1"/>
        <v>4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2023-04-13T16:53:48Z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