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39E4EEDF-6CFD-F44E-9DC3-E70C21261E54}" xr6:coauthVersionLast="47" xr6:coauthVersionMax="47" xr10:uidLastSave="{00000000-0000-0000-0000-000000000000}"/>
  <bookViews>
    <workbookView xWindow="10920" yWindow="500" windowWidth="22680" windowHeight="20500" firstSheet="31" activeTab="35" xr2:uid="{26791159-4678-F343-BB50-DB94161E19E5}"/>
    <workbookView xWindow="0" yWindow="500" windowWidth="10900" windowHeight="12220" xr2:uid="{87A82C3A-8F5D-C843-81C6-2E18DFA9DA74}"/>
    <workbookView xWindow="-920" yWindow="-22460" windowWidth="27240" windowHeight="16440" firstSheet="34" activeTab="40" xr2:uid="{DA85E0E3-628C-7B47-A9EA-EB9D33076348}"/>
    <workbookView xWindow="24500" yWindow="-28300" windowWidth="12300" windowHeight="15280" firstSheet="30" activeTab="30" xr2:uid="{98E7D7CC-E172-F741-88A7-ED0A861E3951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15" i="48" l="1"/>
  <c r="AK15" i="48"/>
  <c r="AJ15" i="48"/>
  <c r="AI15" i="48"/>
  <c r="AH15" i="48"/>
  <c r="AG15" i="48"/>
  <c r="AF15" i="48"/>
  <c r="AE15" i="48"/>
  <c r="AD15" i="48"/>
  <c r="AC15" i="48"/>
  <c r="AB15" i="48"/>
  <c r="AA15" i="48"/>
  <c r="AL14" i="48"/>
  <c r="AK14" i="48"/>
  <c r="AJ14" i="48"/>
  <c r="AI14" i="48"/>
  <c r="AH14" i="48"/>
  <c r="AG14" i="48"/>
  <c r="AF14" i="48"/>
  <c r="AE14" i="48"/>
  <c r="AD14" i="48"/>
  <c r="AC14" i="48"/>
  <c r="AB14" i="48"/>
  <c r="AA14" i="48"/>
  <c r="AD9" i="48"/>
  <c r="AD8" i="48" s="1"/>
  <c r="AD13" i="48" s="1"/>
  <c r="AL7" i="48"/>
  <c r="AL9" i="48" s="1"/>
  <c r="AL8" i="48" s="1"/>
  <c r="AL13" i="48" s="1"/>
  <c r="AK7" i="48"/>
  <c r="AK9" i="48" s="1"/>
  <c r="AK8" i="48" s="1"/>
  <c r="AK13" i="48" s="1"/>
  <c r="AJ7" i="48"/>
  <c r="AJ9" i="48" s="1"/>
  <c r="AJ8" i="48" s="1"/>
  <c r="AJ13" i="48" s="1"/>
  <c r="AI7" i="48"/>
  <c r="AI9" i="48" s="1"/>
  <c r="AI8" i="48" s="1"/>
  <c r="AI13" i="48" s="1"/>
  <c r="AH7" i="48"/>
  <c r="AH9" i="48" s="1"/>
  <c r="AH8" i="48" s="1"/>
  <c r="AH13" i="48" s="1"/>
  <c r="AG7" i="48"/>
  <c r="AG9" i="48" s="1"/>
  <c r="AG8" i="48" s="1"/>
  <c r="AG13" i="48" s="1"/>
  <c r="AF7" i="48"/>
  <c r="AF9" i="48" s="1"/>
  <c r="AF8" i="48" s="1"/>
  <c r="AF13" i="48" s="1"/>
  <c r="AE7" i="48"/>
  <c r="AE9" i="48" s="1"/>
  <c r="AE8" i="48" s="1"/>
  <c r="AE13" i="48" s="1"/>
  <c r="AD7" i="48"/>
  <c r="AC7" i="48"/>
  <c r="AC9" i="48" s="1"/>
  <c r="AC8" i="48" s="1"/>
  <c r="AC13" i="48" s="1"/>
  <c r="AB7" i="48"/>
  <c r="AB9" i="48" s="1"/>
  <c r="AB8" i="48" s="1"/>
  <c r="AB13" i="48" s="1"/>
  <c r="AA7" i="48"/>
  <c r="AA9" i="48" s="1"/>
  <c r="AA8" i="48" s="1"/>
  <c r="AA13" i="48" s="1"/>
  <c r="AL6" i="48"/>
  <c r="AK6" i="48"/>
  <c r="AJ6" i="48"/>
  <c r="AI6" i="48"/>
  <c r="AH6" i="48"/>
  <c r="AG6" i="48"/>
  <c r="AF6" i="48"/>
  <c r="AE6" i="48"/>
  <c r="AD6" i="48"/>
  <c r="AC6" i="48"/>
  <c r="AB6" i="48"/>
  <c r="AA6" i="48"/>
  <c r="Z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7" i="48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E166" i="46" l="1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AE67" i="49"/>
  <c r="AM67" i="49"/>
  <c r="AK67" i="49"/>
  <c r="AF67" i="49"/>
  <c r="AN67" i="49"/>
  <c r="AH67" i="49"/>
  <c r="AG67" i="49"/>
  <c r="AO67" i="49"/>
  <c r="AI67" i="49"/>
  <c r="AJ67" i="49"/>
  <c r="AD67" i="49"/>
  <c r="AL67" i="49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K58" i="48"/>
  <c r="AS72" i="48"/>
  <c r="AS81" i="48" s="1"/>
  <c r="AA54" i="48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AL51" i="48"/>
  <c r="AL54" i="48" s="1"/>
  <c r="AY51" i="48"/>
  <c r="AY54" i="48" s="1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AP72" i="48"/>
  <c r="AP81" i="48" s="1"/>
  <c r="AP59" i="48"/>
  <c r="AP58" i="48"/>
  <c r="BF60" i="48"/>
  <c r="BF72" i="48"/>
  <c r="BF81" i="48" s="1"/>
  <c r="BF59" i="48"/>
  <c r="BF51" i="48"/>
  <c r="BF54" i="48" s="1"/>
  <c r="AH72" i="48"/>
  <c r="AH81" i="48" s="1"/>
  <c r="AH59" i="48"/>
  <c r="AH51" i="48"/>
  <c r="AH54" i="48" s="1"/>
  <c r="AX72" i="48"/>
  <c r="AX81" i="48" s="1"/>
  <c r="AX59" i="48"/>
  <c r="AX61" i="48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J61" i="48"/>
  <c r="AZ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F64" i="46" l="1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AL71" i="48"/>
  <c r="AL75" i="48" s="1"/>
  <c r="AL77" i="48" s="1"/>
  <c r="AL88" i="48" s="1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F33" i="46"/>
  <c r="G33" i="46" s="1"/>
  <c r="G39" i="46"/>
  <c r="G48" i="46"/>
  <c r="G23" i="46"/>
  <c r="F66" i="46" l="1"/>
  <c r="G66" i="46" s="1"/>
  <c r="F100" i="46"/>
  <c r="AB88" i="48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A39" i="48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6" i="48" l="1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K46" i="47"/>
  <c r="I46" i="47"/>
  <c r="F46" i="47"/>
  <c r="E46" i="47"/>
  <c r="N46" i="47"/>
  <c r="J46" i="47"/>
  <c r="D46" i="47"/>
  <c r="M46" i="47"/>
  <c r="G46" i="47"/>
  <c r="H46" i="47"/>
  <c r="C46" i="47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Z8" i="48" l="1"/>
  <c r="Z13" i="48" s="1"/>
  <c r="Z50" i="48"/>
  <c r="O8" i="48"/>
  <c r="O13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50" i="48"/>
  <c r="W8" i="48"/>
  <c r="W13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K34" i="48" s="1"/>
  <c r="K38" i="48" s="1"/>
  <c r="G20" i="5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D34" i="48" s="1"/>
  <c r="G72" i="48"/>
  <c r="G71" i="48" s="1"/>
  <c r="L72" i="48"/>
  <c r="L71" i="48" s="1"/>
  <c r="L35" i="48"/>
  <c r="L34" i="48" s="1"/>
  <c r="L38" i="48" s="1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W44" i="48" s="1"/>
  <c r="X38" i="50"/>
  <c r="X39" i="50" s="1"/>
  <c r="X51" i="52" s="1"/>
  <c r="X25" i="50"/>
  <c r="Y111" i="59"/>
  <c r="W24" i="48"/>
  <c r="W52" i="82"/>
  <c r="W54" i="82"/>
  <c r="W53" i="82"/>
  <c r="W44" i="82"/>
  <c r="W48" i="82" s="1"/>
  <c r="W67" i="82"/>
  <c r="W55" i="82"/>
  <c r="Y35" i="48"/>
  <c r="Y44" i="48" s="1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P15" i="92"/>
  <c r="O21" i="71"/>
  <c r="P38" i="50"/>
  <c r="O35" i="48"/>
  <c r="O44" i="48" s="1"/>
  <c r="Q111" i="59"/>
  <c r="O21" i="48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Z44" i="48" s="1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P21" i="71" l="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R8" i="48"/>
  <c r="R13" i="48" s="1"/>
  <c r="R35" i="48" s="1"/>
  <c r="D93" i="49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8" i="48"/>
  <c r="Z51" i="48"/>
  <c r="Z54" i="48" s="1"/>
  <c r="Z60" i="48"/>
  <c r="Z59" i="48"/>
  <c r="Z61" i="48"/>
  <c r="Z72" i="48"/>
  <c r="Z81" i="48" s="1"/>
  <c r="Q14" i="48"/>
  <c r="Q17" i="48" s="1"/>
  <c r="S114" i="59" s="1"/>
  <c r="R15" i="92"/>
  <c r="G81" i="48"/>
  <c r="I20" i="51"/>
  <c r="D71" i="48"/>
  <c r="D75" i="48" s="1"/>
  <c r="D77" i="48" s="1"/>
  <c r="E81" i="48"/>
  <c r="C14" i="48"/>
  <c r="E20" i="51"/>
  <c r="N81" i="48"/>
  <c r="N88" i="48" s="1"/>
  <c r="L81" i="48"/>
  <c r="N35" i="48"/>
  <c r="N34" i="48" s="1"/>
  <c r="N38" i="48" s="1"/>
  <c r="F21" i="48"/>
  <c r="F35" i="48"/>
  <c r="F34" i="48" s="1"/>
  <c r="F38" i="48" s="1"/>
  <c r="M35" i="48"/>
  <c r="M34" i="48" s="1"/>
  <c r="M38" i="48" s="1"/>
  <c r="M71" i="48"/>
  <c r="M75" i="48" s="1"/>
  <c r="M77" i="48" s="1"/>
  <c r="M88" i="48" s="1"/>
  <c r="E35" i="48"/>
  <c r="E34" i="48" s="1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51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57" i="82"/>
  <c r="U59" i="82" s="1"/>
  <c r="Z57" i="82"/>
  <c r="W66" i="82"/>
  <c r="W78" i="82"/>
  <c r="W27" i="82"/>
  <c r="BK43" i="82"/>
  <c r="M76" i="52"/>
  <c r="AI25" i="50"/>
  <c r="AH24" i="48"/>
  <c r="AH23" i="48"/>
  <c r="AH21" i="71"/>
  <c r="AH17" i="48"/>
  <c r="AI15" i="92"/>
  <c r="AI38" i="50"/>
  <c r="AI39" i="50" s="1"/>
  <c r="AI51" i="52" s="1"/>
  <c r="AH21" i="48"/>
  <c r="AJ111" i="59"/>
  <c r="AH35" i="48"/>
  <c r="AH34" i="48" s="1"/>
  <c r="AH22" i="48"/>
  <c r="D95" i="49"/>
  <c r="AF67" i="82"/>
  <c r="AF44" i="82"/>
  <c r="AF48" i="82" s="1"/>
  <c r="AF47" i="82" s="1"/>
  <c r="AF54" i="82"/>
  <c r="AF55" i="82"/>
  <c r="AF53" i="82"/>
  <c r="AF52" i="82"/>
  <c r="Y47" i="82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O26" i="48"/>
  <c r="AD21" i="71"/>
  <c r="AE25" i="50"/>
  <c r="AE38" i="50"/>
  <c r="AE39" i="50" s="1"/>
  <c r="AE51" i="52" s="1"/>
  <c r="AD17" i="48"/>
  <c r="AD23" i="48"/>
  <c r="AE15" i="92"/>
  <c r="AD35" i="48"/>
  <c r="AD34" i="48" s="1"/>
  <c r="AD21" i="48"/>
  <c r="AD24" i="48"/>
  <c r="AD22" i="48"/>
  <c r="AF111" i="59"/>
  <c r="W47" i="82"/>
  <c r="W26" i="48"/>
  <c r="Y115" i="59" s="1"/>
  <c r="AB57" i="82"/>
  <c r="AB60" i="82" s="1"/>
  <c r="AB61" i="82" s="1"/>
  <c r="V78" i="82"/>
  <c r="V27" i="82"/>
  <c r="V66" i="82"/>
  <c r="Z26" i="48"/>
  <c r="S26" i="48"/>
  <c r="U115" i="59" s="1"/>
  <c r="Y114" i="59"/>
  <c r="W7" i="52"/>
  <c r="T19" i="82"/>
  <c r="T20" i="82" s="1"/>
  <c r="S66" i="82"/>
  <c r="S27" i="82"/>
  <c r="S28" i="82" s="1"/>
  <c r="S78" i="82"/>
  <c r="AM53" i="82"/>
  <c r="AM54" i="82"/>
  <c r="AM52" i="82"/>
  <c r="AM67" i="82"/>
  <c r="AM44" i="82"/>
  <c r="AM48" i="82" s="1"/>
  <c r="AM55" i="82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S57" i="82"/>
  <c r="AB21" i="48"/>
  <c r="AB24" i="48"/>
  <c r="AB22" i="48"/>
  <c r="AB23" i="48"/>
  <c r="AB35" i="48"/>
  <c r="AC25" i="50"/>
  <c r="AC15" i="92"/>
  <c r="AB17" i="48"/>
  <c r="AD111" i="59"/>
  <c r="AC38" i="50"/>
  <c r="AC39" i="50" s="1"/>
  <c r="AC51" i="52" s="1"/>
  <c r="AB21" i="71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7" i="48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D101" i="49"/>
  <c r="AM25" i="50"/>
  <c r="AL35" i="48"/>
  <c r="AL34" i="48" s="1"/>
  <c r="AM15" i="92"/>
  <c r="AL24" i="48"/>
  <c r="AL21" i="48"/>
  <c r="AL17" i="48"/>
  <c r="AL22" i="48"/>
  <c r="AN111" i="59"/>
  <c r="AM38" i="50"/>
  <c r="AM39" i="50" s="1"/>
  <c r="AM51" i="52" s="1"/>
  <c r="AL21" i="71"/>
  <c r="AL23" i="48"/>
  <c r="Y7" i="52"/>
  <c r="AA114" i="59"/>
  <c r="S3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7" i="48"/>
  <c r="AF24" i="48"/>
  <c r="P3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7" i="48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7" i="48"/>
  <c r="AK24" i="48"/>
  <c r="BG43" i="82"/>
  <c r="I76" i="52"/>
  <c r="P26" i="48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7" i="48"/>
  <c r="X47" i="82"/>
  <c r="O34" i="48"/>
  <c r="D90" i="49"/>
  <c r="O17" i="48"/>
  <c r="S7" i="52"/>
  <c r="Q27" i="82"/>
  <c r="Q28" i="82" s="1"/>
  <c r="Q78" i="82"/>
  <c r="Q66" i="82"/>
  <c r="R114" i="59"/>
  <c r="P7" i="52"/>
  <c r="U66" i="82"/>
  <c r="U78" i="82"/>
  <c r="U27" i="82"/>
  <c r="C28" i="47"/>
  <c r="G10" i="47"/>
  <c r="R57" i="82"/>
  <c r="Z34" i="48"/>
  <c r="AG44" i="82"/>
  <c r="AG48" i="82" s="1"/>
  <c r="AG47" i="82" s="1"/>
  <c r="AG52" i="82"/>
  <c r="AG53" i="82"/>
  <c r="AG55" i="82"/>
  <c r="AG54" i="82"/>
  <c r="AG67" i="82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Y26" i="48"/>
  <c r="AA115" i="59" s="1"/>
  <c r="W57" i="82"/>
  <c r="W59" i="82" s="1"/>
  <c r="D98" i="49"/>
  <c r="BJ43" i="82"/>
  <c r="L76" i="52"/>
  <c r="Q57" i="82"/>
  <c r="AA78" i="82"/>
  <c r="AA27" i="82"/>
  <c r="AA66" i="82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24" i="48"/>
  <c r="AC111" i="59"/>
  <c r="AB38" i="50"/>
  <c r="AA35" i="48"/>
  <c r="AA22" i="48"/>
  <c r="AA21" i="71"/>
  <c r="AB25" i="50"/>
  <c r="W34" i="48"/>
  <c r="AB27" i="82"/>
  <c r="AB78" i="82"/>
  <c r="AG21" i="48"/>
  <c r="AG23" i="48"/>
  <c r="AG17" i="48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AN53" i="82"/>
  <c r="AN55" i="82"/>
  <c r="AN44" i="82"/>
  <c r="AN48" i="82" s="1"/>
  <c r="AN52" i="82"/>
  <c r="AN54" i="82"/>
  <c r="AN67" i="82"/>
  <c r="AN66" i="82" s="1"/>
  <c r="D100" i="49"/>
  <c r="Y34" i="48"/>
  <c r="BF43" i="82"/>
  <c r="H76" i="52"/>
  <c r="BD43" i="82"/>
  <c r="F76" i="52"/>
  <c r="AC23" i="48"/>
  <c r="AC17" i="48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U26" i="48" l="1"/>
  <c r="W115" i="59" s="1"/>
  <c r="T7" i="52"/>
  <c r="T26" i="48"/>
  <c r="V115" i="59" s="1"/>
  <c r="V23" i="48"/>
  <c r="D96" i="49"/>
  <c r="U34" i="48"/>
  <c r="S47" i="50"/>
  <c r="T30" i="50" s="1"/>
  <c r="T34" i="50" s="1"/>
  <c r="V21" i="71"/>
  <c r="U47" i="50"/>
  <c r="V30" i="50" s="1"/>
  <c r="T47" i="50"/>
  <c r="T34" i="48"/>
  <c r="T38" i="48" s="1"/>
  <c r="T40" i="48" s="1"/>
  <c r="Z111" i="59"/>
  <c r="V35" i="48"/>
  <c r="V44" i="48" s="1"/>
  <c r="V10" i="52" s="1"/>
  <c r="BK50" i="48"/>
  <c r="W15" i="92"/>
  <c r="X21" i="71"/>
  <c r="X35" i="48"/>
  <c r="V22" i="48"/>
  <c r="R38" i="50"/>
  <c r="R39" i="50" s="1"/>
  <c r="R51" i="52" s="1"/>
  <c r="R25" i="50"/>
  <c r="O63" i="48"/>
  <c r="O65" i="48" s="1"/>
  <c r="Q35" i="48"/>
  <c r="Q21" i="48"/>
  <c r="R14" i="48"/>
  <c r="R17" i="48" s="1"/>
  <c r="T114" i="59" s="1"/>
  <c r="F20" i="51"/>
  <c r="E3" i="97" s="1"/>
  <c r="Q24" i="48"/>
  <c r="Q22" i="48"/>
  <c r="P71" i="48"/>
  <c r="X24" i="48"/>
  <c r="Y15" i="92"/>
  <c r="Z71" i="48"/>
  <c r="W71" i="48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R58" i="48"/>
  <c r="R60" i="48"/>
  <c r="R59" i="48"/>
  <c r="R61" i="48"/>
  <c r="R51" i="48"/>
  <c r="R54" i="48" s="1"/>
  <c r="R72" i="48"/>
  <c r="R81" i="48" s="1"/>
  <c r="U71" i="48"/>
  <c r="S71" i="48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81" i="48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R44" i="48"/>
  <c r="R10" i="52" s="1"/>
  <c r="Q7" i="52"/>
  <c r="M44" i="48"/>
  <c r="G88" i="48"/>
  <c r="L88" i="48"/>
  <c r="E88" i="48"/>
  <c r="H20" i="51"/>
  <c r="E21" i="51"/>
  <c r="G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H47" i="82"/>
  <c r="V116" i="59"/>
  <c r="T28" i="48"/>
  <c r="AC47" i="50"/>
  <c r="AD30" i="50" s="1"/>
  <c r="Z47" i="50"/>
  <c r="AA30" i="50" s="1"/>
  <c r="AI47" i="50"/>
  <c r="AJ30" i="50" s="1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Q19" i="82"/>
  <c r="Q71" i="82"/>
  <c r="Q73" i="82" s="1"/>
  <c r="S28" i="48"/>
  <c r="Q125" i="59"/>
  <c r="O10" i="52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71" i="82"/>
  <c r="V73" i="82" s="1"/>
  <c r="V19" i="82"/>
  <c r="AD7" i="52"/>
  <c r="AF114" i="59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AG57" i="82"/>
  <c r="AG59" i="82" s="1"/>
  <c r="X59" i="82"/>
  <c r="X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AB44" i="48"/>
  <c r="D103" i="49"/>
  <c r="AD57" i="82"/>
  <c r="AD59" i="82" s="1"/>
  <c r="AM57" i="82"/>
  <c r="AM59" i="82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Q47" i="50" l="1"/>
  <c r="R30" i="50" s="1"/>
  <c r="D23" i="49"/>
  <c r="U38" i="48"/>
  <c r="U40" i="48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O47" i="50"/>
  <c r="F28" i="51"/>
  <c r="W75" i="48"/>
  <c r="W77" i="48" s="1"/>
  <c r="W78" i="48" s="1"/>
  <c r="Y75" i="48"/>
  <c r="Y77" i="48" s="1"/>
  <c r="Y78" i="48" s="1"/>
  <c r="P75" i="48"/>
  <c r="P77" i="48" s="1"/>
  <c r="T75" i="48"/>
  <c r="T77" i="48" s="1"/>
  <c r="T78" i="48" s="1"/>
  <c r="S75" i="48"/>
  <c r="S77" i="48" s="1"/>
  <c r="S78" i="48" s="1"/>
  <c r="U75" i="48"/>
  <c r="U77" i="48" s="1"/>
  <c r="U78" i="48" s="1"/>
  <c r="O75" i="48"/>
  <c r="O77" i="48" s="1"/>
  <c r="S34" i="50"/>
  <c r="S35" i="50" s="1"/>
  <c r="R71" i="48"/>
  <c r="X44" i="48"/>
  <c r="X34" i="48"/>
  <c r="D99" i="49"/>
  <c r="Z75" i="48"/>
  <c r="Z77" i="48" s="1"/>
  <c r="Z78" i="48" s="1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Q71" i="48"/>
  <c r="X26" i="48"/>
  <c r="X28" i="48" s="1"/>
  <c r="X29" i="48" s="1"/>
  <c r="Z117" i="59" s="1"/>
  <c r="BK51" i="48"/>
  <c r="V71" i="48"/>
  <c r="F27" i="51"/>
  <c r="R7" i="52"/>
  <c r="X71" i="48"/>
  <c r="Q44" i="48"/>
  <c r="D92" i="49"/>
  <c r="Q34" i="48"/>
  <c r="P47" i="50"/>
  <c r="Q30" i="50" s="1"/>
  <c r="Q34" i="50" s="1"/>
  <c r="Q35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T89" i="48"/>
  <c r="Z66" i="48"/>
  <c r="P66" i="48"/>
  <c r="V7" i="52"/>
  <c r="X114" i="59"/>
  <c r="R34" i="50"/>
  <c r="R42" i="50" s="1"/>
  <c r="F21" i="51"/>
  <c r="X7" i="52"/>
  <c r="Z114" i="59"/>
  <c r="Y66" i="48"/>
  <c r="BK81" i="48"/>
  <c r="S39" i="50"/>
  <c r="E12" i="50"/>
  <c r="BK72" i="48"/>
  <c r="S66" i="48"/>
  <c r="R63" i="48"/>
  <c r="R65" i="48" s="1"/>
  <c r="AW97" i="49"/>
  <c r="R38" i="48"/>
  <c r="R40" i="48" s="1"/>
  <c r="R8" i="52" s="1"/>
  <c r="D20" i="49"/>
  <c r="X125" i="59"/>
  <c r="E24" i="51"/>
  <c r="E3" i="51" s="1"/>
  <c r="C65" i="48"/>
  <c r="C66" i="48" s="1"/>
  <c r="F66" i="48"/>
  <c r="F89" i="48"/>
  <c r="BK54" i="48"/>
  <c r="C77" i="48"/>
  <c r="U8" i="52"/>
  <c r="D9" i="49"/>
  <c r="AT9" i="49" s="1"/>
  <c r="T29" i="48"/>
  <c r="V117" i="59" s="1"/>
  <c r="Z29" i="48"/>
  <c r="AB117" i="59" s="1"/>
  <c r="W29" i="48"/>
  <c r="Y117" i="59" s="1"/>
  <c r="S29" i="48"/>
  <c r="U117" i="59" s="1"/>
  <c r="P29" i="48"/>
  <c r="R117" i="59" s="1"/>
  <c r="U29" i="48"/>
  <c r="W117" i="59" s="1"/>
  <c r="Y29" i="48"/>
  <c r="AA117" i="59" s="1"/>
  <c r="AM65" i="48"/>
  <c r="AM89" i="48" s="1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O50" i="47"/>
  <c r="E28" i="47" s="1"/>
  <c r="E30" i="47" s="1"/>
  <c r="C75" i="52"/>
  <c r="AO43" i="82"/>
  <c r="AR43" i="82"/>
  <c r="F75" i="52"/>
  <c r="AA38" i="48"/>
  <c r="AA40" i="48" s="1"/>
  <c r="D29" i="49"/>
  <c r="AH116" i="59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G20" i="82"/>
  <c r="G21" i="82"/>
  <c r="G35" i="82"/>
  <c r="AA87" i="49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Q28" i="48" l="1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O34" i="50"/>
  <c r="R35" i="50"/>
  <c r="Y97" i="49"/>
  <c r="Y139" i="49" s="1"/>
  <c r="Y141" i="49" s="1"/>
  <c r="AK97" i="49"/>
  <c r="Q42" i="50"/>
  <c r="S89" i="48"/>
  <c r="Z89" i="48"/>
  <c r="F38" i="51"/>
  <c r="F47" i="51"/>
  <c r="F13" i="51" s="1"/>
  <c r="P88" i="48"/>
  <c r="P89" i="48"/>
  <c r="O88" i="48"/>
  <c r="O89" i="48"/>
  <c r="X75" i="48"/>
  <c r="X77" i="48" s="1"/>
  <c r="X78" i="48" s="1"/>
  <c r="V75" i="48"/>
  <c r="V77" i="48" s="1"/>
  <c r="V78" i="48" s="1"/>
  <c r="AM99" i="49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5" i="48"/>
  <c r="Q77" i="48" s="1"/>
  <c r="R75" i="48"/>
  <c r="R77" i="48" s="1"/>
  <c r="Z88" i="48"/>
  <c r="Z115" i="59"/>
  <c r="F11" i="59" s="1"/>
  <c r="E21" i="116" s="1"/>
  <c r="F31" i="51"/>
  <c r="F5" i="51" s="1"/>
  <c r="F6" i="51" s="1"/>
  <c r="F7" i="51" s="1"/>
  <c r="P34" i="50"/>
  <c r="F10" i="59"/>
  <c r="E20" i="116" s="1"/>
  <c r="D19" i="49"/>
  <c r="Q38" i="48"/>
  <c r="Q40" i="48" s="1"/>
  <c r="F44" i="51" s="1"/>
  <c r="F9" i="51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BI24" i="49"/>
  <c r="BN24" i="49" s="1"/>
  <c r="W30" i="50"/>
  <c r="W34" i="50" s="1"/>
  <c r="V34" i="50"/>
  <c r="V28" i="48"/>
  <c r="Y24" i="49"/>
  <c r="X30" i="50"/>
  <c r="AW24" i="49"/>
  <c r="BK63" i="48"/>
  <c r="R66" i="48"/>
  <c r="X34" i="50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AI66" i="49" s="1"/>
  <c r="AI68" i="49" s="1"/>
  <c r="AF41" i="48" s="1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M37" i="82" s="1"/>
  <c r="T7" i="49"/>
  <c r="BD7" i="49"/>
  <c r="BN7" i="49" s="1"/>
  <c r="U8" i="49"/>
  <c r="AG8" i="49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AM139" i="49"/>
  <c r="AM141" i="49" s="1"/>
  <c r="AL79" i="82" s="1"/>
  <c r="AL80" i="82" s="1"/>
  <c r="AL30" i="82" s="1"/>
  <c r="BK59" i="82"/>
  <c r="BK29" i="82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Q120" i="59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A14" i="49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V45" i="48" l="1"/>
  <c r="X79" i="82"/>
  <c r="X80" i="82" s="1"/>
  <c r="X30" i="82" s="1"/>
  <c r="U66" i="49"/>
  <c r="U68" i="49" s="1"/>
  <c r="R41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79" i="82"/>
  <c r="Z80" i="82" s="1"/>
  <c r="Z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87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H90" i="48"/>
  <c r="H74" i="82"/>
  <c r="H75" i="82" s="1"/>
  <c r="H82" i="82" s="1"/>
  <c r="H12" i="82" s="1"/>
  <c r="F90" i="48"/>
  <c r="J74" i="82"/>
  <c r="J75" i="82" s="1"/>
  <c r="J83" i="82" s="1"/>
  <c r="J13" i="82" s="1"/>
  <c r="H28" i="52" s="1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AF86" i="48"/>
  <c r="K87" i="48"/>
  <c r="K93" i="48" s="1"/>
  <c r="D86" i="48"/>
  <c r="D92" i="48" s="1"/>
  <c r="AE86" i="48"/>
  <c r="R87" i="48"/>
  <c r="R93" i="48" s="1"/>
  <c r="R86" i="48"/>
  <c r="V86" i="48"/>
  <c r="V87" i="48"/>
  <c r="AF87" i="48"/>
  <c r="H87" i="48"/>
  <c r="H93" i="48" s="1"/>
  <c r="AE87" i="48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AH86" i="48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N91" i="48"/>
  <c r="K91" i="48"/>
  <c r="V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K26" i="92" s="1"/>
  <c r="K28" i="92" s="1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G79" i="82"/>
  <c r="AG80" i="82" s="1"/>
  <c r="AG30" i="82" s="1"/>
  <c r="AD45" i="48"/>
  <c r="AJ74" i="82"/>
  <c r="AJ75" i="82" s="1"/>
  <c r="AJ22" i="82" s="1"/>
  <c r="AG74" i="82"/>
  <c r="AG75" i="82" s="1"/>
  <c r="AJ45" i="48"/>
  <c r="AG45" i="48"/>
  <c r="AK45" i="48"/>
  <c r="AB45" i="48"/>
  <c r="U74" i="82"/>
  <c r="U75" i="82" s="1"/>
  <c r="U82" i="82" s="1"/>
  <c r="U12" i="82" s="1"/>
  <c r="AJ79" i="82"/>
  <c r="AJ80" i="82" s="1"/>
  <c r="BL37" i="82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X47" i="82"/>
  <c r="AQ66" i="82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AB30" i="82"/>
  <c r="N74" i="82"/>
  <c r="N75" i="82" s="1"/>
  <c r="N82" i="82" s="1"/>
  <c r="N12" i="82" s="1"/>
  <c r="P74" i="82"/>
  <c r="P75" i="82" s="1"/>
  <c r="P82" i="82" s="1"/>
  <c r="P12" i="82" s="1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AN74" i="82"/>
  <c r="AN75" i="82" s="1"/>
  <c r="AN82" i="82" s="1"/>
  <c r="AN12" i="82" s="1"/>
  <c r="F30" i="82"/>
  <c r="D20" i="116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V93" i="48" l="1"/>
  <c r="AD87" i="48"/>
  <c r="H22" i="82"/>
  <c r="AL74" i="82"/>
  <c r="AL75" i="82" s="1"/>
  <c r="O43" i="50"/>
  <c r="O40" i="64" s="1"/>
  <c r="O66" i="50"/>
  <c r="Q68" i="50" s="1"/>
  <c r="O50" i="52"/>
  <c r="AJ91" i="48"/>
  <c r="V92" i="48"/>
  <c r="AE121" i="59"/>
  <c r="AE122" i="59" s="1"/>
  <c r="AC9" i="52"/>
  <c r="E18" i="50"/>
  <c r="F6" i="50" s="1"/>
  <c r="R92" i="48"/>
  <c r="AC86" i="48"/>
  <c r="E10" i="50"/>
  <c r="E16" i="50" s="1"/>
  <c r="X41" i="48"/>
  <c r="Z74" i="82"/>
  <c r="Z75" i="82" s="1"/>
  <c r="Z82" i="82" s="1"/>
  <c r="Z12" i="82" s="1"/>
  <c r="F16" i="59"/>
  <c r="E26" i="116" s="1"/>
  <c r="AC90" i="48"/>
  <c r="Q45" i="48"/>
  <c r="S79" i="82"/>
  <c r="S80" i="82" s="1"/>
  <c r="S30" i="82" s="1"/>
  <c r="F13" i="59"/>
  <c r="E23" i="116" s="1"/>
  <c r="T68" i="49"/>
  <c r="AC69" i="49"/>
  <c r="AC91" i="48"/>
  <c r="AD20" i="92" s="1"/>
  <c r="P43" i="50"/>
  <c r="P40" i="64" s="1"/>
  <c r="P66" i="50"/>
  <c r="R68" i="50" s="1"/>
  <c r="P50" i="52"/>
  <c r="AE74" i="82"/>
  <c r="AE75" i="82" s="1"/>
  <c r="AE22" i="82" s="1"/>
  <c r="X50" i="52"/>
  <c r="X66" i="50"/>
  <c r="Z68" i="50" s="1"/>
  <c r="X43" i="50"/>
  <c r="X40" i="64" s="1"/>
  <c r="V66" i="50"/>
  <c r="X68" i="50" s="1"/>
  <c r="V50" i="52"/>
  <c r="V43" i="50"/>
  <c r="V40" i="64" s="1"/>
  <c r="AF74" i="82"/>
  <c r="AF75" i="82" s="1"/>
  <c r="AF83" i="82" s="1"/>
  <c r="AF13" i="82" s="1"/>
  <c r="AD28" i="52" s="1"/>
  <c r="W66" i="50"/>
  <c r="Y68" i="50" s="1"/>
  <c r="W50" i="52"/>
  <c r="W43" i="50"/>
  <c r="W40" i="64" s="1"/>
  <c r="J82" i="82"/>
  <c r="J12" i="82" s="1"/>
  <c r="J22" i="82"/>
  <c r="J23" i="82" s="1"/>
  <c r="AA90" i="48"/>
  <c r="AC74" i="82"/>
  <c r="AC75" i="82" s="1"/>
  <c r="AC82" i="82" s="1"/>
  <c r="AC12" i="82" s="1"/>
  <c r="C86" i="48"/>
  <c r="C92" i="48" s="1"/>
  <c r="C87" i="48"/>
  <c r="C93" i="48" s="1"/>
  <c r="AD86" i="48"/>
  <c r="O86" i="48"/>
  <c r="O92" i="48" s="1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O93" i="48" s="1"/>
  <c r="AL86" i="48"/>
  <c r="T82" i="82"/>
  <c r="T12" i="82" s="1"/>
  <c r="R32" i="52" s="1"/>
  <c r="AD11" i="52"/>
  <c r="AD12" i="52" s="1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R34" i="50"/>
  <c r="AR42" i="50" s="1"/>
  <c r="AW116" i="59"/>
  <c r="AS30" i="50"/>
  <c r="AS34" i="50" s="1"/>
  <c r="AS42" i="50" s="1"/>
  <c r="AH82" i="82"/>
  <c r="AH12" i="82" s="1"/>
  <c r="AF32" i="52" s="1"/>
  <c r="AU28" i="48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C48" i="50"/>
  <c r="C40" i="64"/>
  <c r="C10" i="64" s="1"/>
  <c r="C125" i="116" s="1"/>
  <c r="AK121" i="59"/>
  <c r="AK122" i="59" s="1"/>
  <c r="AI9" i="52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F49" i="68" l="1"/>
  <c r="E56" i="50"/>
  <c r="Q11" i="52"/>
  <c r="S126" i="59"/>
  <c r="S127" i="59" s="1"/>
  <c r="AE83" i="82"/>
  <c r="AE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E82" i="82"/>
  <c r="AE12" i="82" s="1"/>
  <c r="AC32" i="52" s="1"/>
  <c r="Q41" i="48"/>
  <c r="S74" i="82"/>
  <c r="S75" i="82" s="1"/>
  <c r="AC70" i="49"/>
  <c r="AF22" i="82"/>
  <c r="AF23" i="82" s="1"/>
  <c r="AD42" i="52" s="1"/>
  <c r="AF82" i="82"/>
  <c r="AF12" i="82" s="1"/>
  <c r="AD32" i="52" s="1"/>
  <c r="AC83" i="82"/>
  <c r="AC13" i="82" s="1"/>
  <c r="AI12" i="52"/>
  <c r="AI129" i="59"/>
  <c r="AH7" i="92" s="1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AE26" i="92"/>
  <c r="AE28" i="92" s="1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N38" i="82"/>
  <c r="N23" i="82"/>
  <c r="AC122" i="59"/>
  <c r="AB23" i="82"/>
  <c r="Z39" i="52"/>
  <c r="AB38" i="82"/>
  <c r="X20" i="92"/>
  <c r="Z49" i="68"/>
  <c r="X26" i="92"/>
  <c r="X28" i="92" s="1"/>
  <c r="AF39" i="8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Q14" i="82"/>
  <c r="O31" i="52" s="1"/>
  <c r="Q122" i="59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Y26" i="92" l="1"/>
  <c r="Y28" i="92" s="1"/>
  <c r="X22" i="71"/>
  <c r="AA49" i="68"/>
  <c r="AF24" i="82"/>
  <c r="AD38" i="52" s="1"/>
  <c r="AF15" i="82"/>
  <c r="AD29" i="52" s="1"/>
  <c r="AD39" i="52"/>
  <c r="AE14" i="82"/>
  <c r="AC31" i="52" s="1"/>
  <c r="AF38" i="82"/>
  <c r="S82" i="82"/>
  <c r="S12" i="82" s="1"/>
  <c r="S83" i="82"/>
  <c r="S13" i="82" s="1"/>
  <c r="S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F14" i="82"/>
  <c r="AD31" i="52" s="1"/>
  <c r="AO87" i="48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R19" i="92" l="1"/>
  <c r="R14" i="67"/>
  <c r="Q22" i="71"/>
  <c r="Q12" i="52"/>
  <c r="Z13" i="52"/>
  <c r="S122" i="59"/>
  <c r="F17" i="59"/>
  <c r="E27" i="116" s="1"/>
  <c r="S23" i="82"/>
  <c r="Q39" i="52"/>
  <c r="S38" i="82"/>
  <c r="Q28" i="52"/>
  <c r="G4" i="82"/>
  <c r="T49" i="68"/>
  <c r="R26" i="92"/>
  <c r="R28" i="92" s="1"/>
  <c r="R20" i="92"/>
  <c r="Q32" i="52"/>
  <c r="S14" i="82"/>
  <c r="Q31" i="52" s="1"/>
  <c r="G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E265" i="97" l="1"/>
  <c r="S24" i="82"/>
  <c r="Q38" i="52" s="1"/>
  <c r="S39" i="82"/>
  <c r="Q42" i="52"/>
  <c r="S15" i="82"/>
  <c r="T50" i="68"/>
  <c r="T51" i="68"/>
  <c r="G7" i="68" s="1"/>
  <c r="G5" i="68"/>
  <c r="S129" i="59"/>
  <c r="F18" i="59"/>
  <c r="E28" i="116" s="1"/>
  <c r="D37" i="52"/>
  <c r="G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R7" i="92" l="1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G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V184" i="6" l="1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H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Q166" i="59" l="1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R34" i="92"/>
  <c r="E19" i="91"/>
  <c r="E25" i="91" s="1"/>
  <c r="AC372" i="97"/>
  <c r="F30" i="97" s="1"/>
  <c r="AG551" i="6"/>
  <c r="R164" i="91"/>
  <c r="V380" i="6"/>
  <c r="AE373" i="6"/>
  <c r="C52" i="9" s="1"/>
  <c r="C53" i="9" s="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C9" i="9" l="1"/>
  <c r="R168" i="91"/>
  <c r="R38" i="92" s="1"/>
  <c r="R47" i="92" s="1"/>
  <c r="AE381" i="6"/>
  <c r="C56" i="9" s="1"/>
  <c r="AG230" i="6"/>
  <c r="AD166" i="59"/>
  <c r="G62" i="59" s="1"/>
  <c r="F72" i="116" s="1"/>
  <c r="R37" i="92"/>
  <c r="E20" i="91"/>
  <c r="AC374" i="97"/>
  <c r="AQ552" i="6"/>
  <c r="D68" i="9" s="1"/>
  <c r="D69" i="9" s="1"/>
  <c r="AG553" i="6"/>
  <c r="AC376" i="97" s="1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C168" i="91" s="1"/>
  <c r="AC38" i="92" s="1"/>
  <c r="AC47" i="92" s="1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AG567" i="6" l="1"/>
  <c r="AG568" i="6" s="1"/>
  <c r="AQ231" i="6"/>
  <c r="D26" i="9" s="1"/>
  <c r="AG232" i="6"/>
  <c r="AG570" i="6" s="1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S167" i="59" l="1"/>
  <c r="F60" i="59"/>
  <c r="E70" i="116" s="1"/>
  <c r="AB7" i="71"/>
  <c r="AG571" i="6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Q7" i="71" l="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R55" i="71" l="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<sst xmlns="http://schemas.openxmlformats.org/spreadsheetml/2006/main" count="7633" uniqueCount="1253">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</sst>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349042.99</c:v>
                </c:pt>
                <c:pt idx="25">
                  <c:v>549566.56999999995</c:v>
                </c:pt>
                <c:pt idx="26">
                  <c:v>632814.43000000005</c:v>
                </c:pt>
                <c:pt idx="27">
                  <c:v>706644.42999999993</c:v>
                </c:pt>
                <c:pt idx="28">
                  <c:v>821135.98</c:v>
                </c:pt>
                <c:pt idx="29">
                  <c:v>904383.84000000008</c:v>
                </c:pt>
                <c:pt idx="30">
                  <c:v>706644.42999999993</c:v>
                </c:pt>
                <c:pt idx="31">
                  <c:v>821135.98</c:v>
                </c:pt>
                <c:pt idx="32">
                  <c:v>623396.56999999995</c:v>
                </c:pt>
                <c:pt idx="33">
                  <c:v>623396.56999999995</c:v>
                </c:pt>
                <c:pt idx="34">
                  <c:v>623396.56999999995</c:v>
                </c:pt>
                <c:pt idx="35">
                  <c:v>373652.99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349042.99</c:v>
                </c:pt>
                <c:pt idx="25">
                  <c:v>549566.56999999995</c:v>
                </c:pt>
                <c:pt idx="26">
                  <c:v>632814.43000000005</c:v>
                </c:pt>
                <c:pt idx="27">
                  <c:v>706644.42999999993</c:v>
                </c:pt>
                <c:pt idx="28">
                  <c:v>821135.98</c:v>
                </c:pt>
                <c:pt idx="29">
                  <c:v>904383.84000000008</c:v>
                </c:pt>
                <c:pt idx="30">
                  <c:v>706644.42999999993</c:v>
                </c:pt>
                <c:pt idx="31">
                  <c:v>821135.98</c:v>
                </c:pt>
                <c:pt idx="32">
                  <c:v>623396.56999999995</c:v>
                </c:pt>
                <c:pt idx="33">
                  <c:v>623396.56999999995</c:v>
                </c:pt>
                <c:pt idx="34">
                  <c:v>623396.56999999995</c:v>
                </c:pt>
                <c:pt idx="35">
                  <c:v>373652.99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4.34</c:v>
                </c:pt>
                <c:pt idx="25">
                  <c:v>7.13</c:v>
                </c:pt>
                <c:pt idx="26">
                  <c:v>8.06</c:v>
                </c:pt>
                <c:pt idx="27">
                  <c:v>8.06</c:v>
                </c:pt>
                <c:pt idx="28">
                  <c:v>8.99</c:v>
                </c:pt>
                <c:pt idx="29">
                  <c:v>9.92</c:v>
                </c:pt>
                <c:pt idx="30">
                  <c:v>8.06</c:v>
                </c:pt>
                <c:pt idx="31">
                  <c:v>8.99</c:v>
                </c:pt>
                <c:pt idx="32">
                  <c:v>7.13</c:v>
                </c:pt>
                <c:pt idx="33">
                  <c:v>7.13</c:v>
                </c:pt>
                <c:pt idx="34">
                  <c:v>7.13</c:v>
                </c:pt>
                <c:pt idx="35">
                  <c:v>4.34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541420</c:v>
                </c:pt>
                <c:pt idx="25">
                  <c:v>861350</c:v>
                </c:pt>
                <c:pt idx="26">
                  <c:v>984400</c:v>
                </c:pt>
                <c:pt idx="27">
                  <c:v>1058230</c:v>
                </c:pt>
                <c:pt idx="28">
                  <c:v>1205890</c:v>
                </c:pt>
                <c:pt idx="29">
                  <c:v>1328940</c:v>
                </c:pt>
                <c:pt idx="30">
                  <c:v>1058230</c:v>
                </c:pt>
                <c:pt idx="31">
                  <c:v>1205890</c:v>
                </c:pt>
                <c:pt idx="32">
                  <c:v>935180</c:v>
                </c:pt>
                <c:pt idx="33">
                  <c:v>935180</c:v>
                </c:pt>
                <c:pt idx="34">
                  <c:v>935180</c:v>
                </c:pt>
                <c:pt idx="35">
                  <c:v>566030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topLeftCell="A40" workbookViewId="0">
      <selection activeCell="A57" sqref="A57"/>
    </sheetView>
    <sheetView tabSelected="1" topLeftCell="C1" workbookViewId="1">
      <selection activeCell="D5" sqref="D5"/>
    </sheetView>
    <sheetView workbookViewId="2">
      <selection activeCell="D4" sqref="D4"/>
    </sheetView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1189</v>
      </c>
      <c r="C1" s="325"/>
    </row>
    <row r="2" spans="1:4" ht="19" x14ac:dyDescent="0.25">
      <c r="A2" s="326" t="s">
        <v>1188</v>
      </c>
      <c r="C2" s="326" t="s">
        <v>1187</v>
      </c>
      <c r="D2" s="326" t="s">
        <v>1250</v>
      </c>
    </row>
    <row r="3" spans="1:4" ht="3" customHeight="1" x14ac:dyDescent="0.2"/>
    <row r="4" spans="1:4" ht="15" x14ac:dyDescent="0.2">
      <c r="A4" s="327" t="s">
        <v>1169</v>
      </c>
      <c r="C4" s="327" t="s">
        <v>1125</v>
      </c>
      <c r="D4" s="327" t="s">
        <v>1153</v>
      </c>
    </row>
    <row r="5" spans="1:4" ht="15" x14ac:dyDescent="0.2">
      <c r="A5" s="328" t="s">
        <v>1174</v>
      </c>
      <c r="C5" s="327" t="s">
        <v>1126</v>
      </c>
      <c r="D5" s="327" t="s">
        <v>1159</v>
      </c>
    </row>
    <row r="6" spans="1:4" ht="15" x14ac:dyDescent="0.2">
      <c r="A6" s="327" t="s">
        <v>1172</v>
      </c>
      <c r="C6" s="327" t="s">
        <v>1127</v>
      </c>
      <c r="D6" s="327" t="s">
        <v>1164</v>
      </c>
    </row>
    <row r="7" spans="1:4" ht="15" x14ac:dyDescent="0.2">
      <c r="A7" s="327" t="s">
        <v>1170</v>
      </c>
      <c r="C7" s="327" t="s">
        <v>1128</v>
      </c>
      <c r="D7" s="327" t="s">
        <v>1160</v>
      </c>
    </row>
    <row r="8" spans="1:4" ht="15" x14ac:dyDescent="0.2">
      <c r="A8" s="327" t="s">
        <v>1171</v>
      </c>
      <c r="C8" s="327" t="s">
        <v>1129</v>
      </c>
      <c r="D8" s="327" t="s">
        <v>1154</v>
      </c>
    </row>
    <row r="9" spans="1:4" ht="15" x14ac:dyDescent="0.2">
      <c r="A9" s="327" t="s">
        <v>1127</v>
      </c>
      <c r="C9" s="327" t="s">
        <v>1130</v>
      </c>
    </row>
    <row r="10" spans="1:4" ht="15" x14ac:dyDescent="0.2">
      <c r="A10" s="327" t="s">
        <v>1125</v>
      </c>
      <c r="C10" s="327" t="s">
        <v>1131</v>
      </c>
    </row>
    <row r="11" spans="1:4" ht="15" x14ac:dyDescent="0.2">
      <c r="A11" s="328" t="s">
        <v>1176</v>
      </c>
      <c r="C11" s="327" t="s">
        <v>1132</v>
      </c>
    </row>
    <row r="12" spans="1:4" ht="15" x14ac:dyDescent="0.2">
      <c r="A12" s="328" t="s">
        <v>1183</v>
      </c>
      <c r="C12" s="327" t="s">
        <v>1133</v>
      </c>
    </row>
    <row r="13" spans="1:4" ht="15" x14ac:dyDescent="0.2">
      <c r="A13" s="328" t="s">
        <v>1161</v>
      </c>
      <c r="C13" s="327" t="s">
        <v>1134</v>
      </c>
    </row>
    <row r="14" spans="1:4" ht="15" x14ac:dyDescent="0.2">
      <c r="A14" s="328" t="s">
        <v>1157</v>
      </c>
      <c r="C14" s="328" t="s">
        <v>1135</v>
      </c>
    </row>
    <row r="15" spans="1:4" ht="15" x14ac:dyDescent="0.2">
      <c r="A15" s="327" t="s">
        <v>1160</v>
      </c>
      <c r="C15" s="328" t="s">
        <v>1136</v>
      </c>
    </row>
    <row r="16" spans="1:4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 t="e">
        <f>F153/F168</f>
        <v>#REF!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 t="e">
        <f>(F150+F151)/F168</f>
        <v>#REF!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 t="e">
        <f>(F20+F28+F33)/F151</f>
        <v>#REF!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6.276108843516659</v>
      </c>
      <c r="G10" s="257">
        <f>G21/((F152+G152)/2)</f>
        <v>0.50250509378057218</v>
      </c>
      <c r="H10" s="257">
        <f>H21/((G152+H152)/2)</f>
        <v>0.75676995608115993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7.5380845015194593</v>
      </c>
      <c r="G11" s="257">
        <f>G21/((F166+G166)/2)</f>
        <v>1.1810660518106606</v>
      </c>
      <c r="H11" s="257">
        <f>H21/((G166+H166)/2)</f>
        <v>1.1917706985432837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 t="e">
        <f t="shared" si="0"/>
        <v>#REF!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 t="e">
        <f>F113/((E180+F180)/2)</f>
        <v>#REF!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8227872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-3043872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-0.58716666666666661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89.28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11615920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11616009.280000003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8572137.2800000012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 t="e">
        <f>'FIN-P&amp;L_CWS'!G46</f>
        <v>#REF!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#REF!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#REF!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 t="e">
        <f>'FIN-P&amp;L_CWS'!G50</f>
        <v>#REF!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 t="e">
        <f>'FIN-P&amp;L_CWS'!G60</f>
        <v>#REF!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#REF!</v>
      </c>
      <c r="G72" s="70" t="e">
        <f>'FIN-P&amp;L_CWS'!H62</f>
        <v>#REF!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 t="e">
        <f>'FIN-P&amp;L_CWS'!G63</f>
        <v>#REF!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 t="e">
        <f>'FIN-P&amp;L_CWS'!G65</f>
        <v>#REF!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 t="e">
        <f>'FIN-P&amp;L_CWS'!G101</f>
        <v>#REF!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 t="e">
        <f>'FIN-P&amp;L_CWS'!G103</f>
        <v>#REF!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 t="e">
        <f>'FIN-P&amp;L_CWS'!G104</f>
        <v>#REF!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 t="e">
        <f>'FIN-CASHFLOW_CWS'!F5</f>
        <v>#REF!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 t="e">
        <f>'FIN-CASHFLOW_CWS'!F9</f>
        <v>#REF!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 t="e">
        <f>'FIN-CASHFLOW_CWS'!F13</f>
        <v>#REF!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 t="e">
        <f>'FIN-CASHFLOW_CWS'!F15</f>
        <v>#REF!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 t="e">
        <f>'FIN-CASHFLOW_CWS'!F25</f>
        <v>#REF!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 t="e">
        <f>'FIN-CASHFLOW_CWS'!G27</f>
        <v>#REF!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 t="e">
        <f>'FIN-CASHFLOW_CWS'!F28</f>
        <v>#REF!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 t="e">
        <f>'FIN-BALANCE_CWS'!G7</f>
        <v>#REF!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 t="e">
        <f>'FIN-BALANCE_CWS'!G8</f>
        <v>#REF!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 t="e">
        <f>'FIN-BALANCE_CWS'!G10</f>
        <v>#REF!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 t="e">
        <f>'FIN-BALANCE_CWS'!G17</f>
        <v>#REF!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 t="e">
        <f>'FIN-BALANCE_CWS'!G35</f>
        <v>#REF!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 t="e">
        <f>'FIN-BALANCE_CWS'!G36</f>
        <v>#REF!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 t="e">
        <f>'FIN-BALANCE_CWS'!G37</f>
        <v>#REF!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 t="e">
        <f>'FIN-BALANCE_CWS'!G39</f>
        <v>#REF!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8227872</v>
      </c>
      <c r="H11" s="70">
        <f>SUM(AO115:AZ115)</f>
        <v>931756</v>
      </c>
      <c r="I11" s="70">
        <f>SUM(BA115:BL115)</f>
        <v>8237500</v>
      </c>
      <c r="J11" s="65">
        <f>SUM(D11:I11)</f>
        <v>20850378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-3043872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-0.58716666666666661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89.28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11615920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11616009.280000003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8572137.2800000012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 t="e">
        <f>SUM(AC150:AN150)</f>
        <v>#REF!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#REF!</v>
      </c>
      <c r="K46" s="144" t="e">
        <f>J46-BM150</f>
        <v>#REF!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#REF!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#REF!</v>
      </c>
      <c r="K48" s="144" t="e">
        <f>J48-BM152</f>
        <v>#REF!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#REF!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#REF!</v>
      </c>
      <c r="K49" s="144" t="e">
        <f>J49-BM153</f>
        <v>#REF!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 t="e">
        <f>SUM(AC154:AN154)</f>
        <v>#REF!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#REF!</v>
      </c>
      <c r="K50" s="144" t="e">
        <f>J50-BM154</f>
        <v>#REF!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 t="e">
        <f>SUM(AC164:AN164)</f>
        <v>#REF!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#REF!</v>
      </c>
      <c r="K60" s="144" t="e">
        <f>J60-BM164</f>
        <v>#REF!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#REF!</v>
      </c>
      <c r="H62" s="161" t="e">
        <f>SUM(AO166:AZ166)</f>
        <v>#REF!</v>
      </c>
      <c r="I62" s="161" t="e">
        <f>SUM(BA166:BL166)</f>
        <v>#VALUE!</v>
      </c>
      <c r="J62" s="159" t="e">
        <f>SUM(D62:I62)</f>
        <v>#REF!</v>
      </c>
      <c r="K62" s="144" t="e">
        <f>J62-BM166</f>
        <v>#REF!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 t="e">
        <f>SUM(AC167:AN167)</f>
        <v>#REF!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#REF!</v>
      </c>
      <c r="K63" s="144" t="e">
        <f>J63-BM167</f>
        <v>#REF!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 t="e">
        <f>SUM(AC169:AN169)</f>
        <v>#REF!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#REF!</v>
      </c>
      <c r="K65" s="144" t="e">
        <f>J65-BM169</f>
        <v>#REF!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 t="e">
        <f>SUM(AC205:AN205)</f>
        <v>#REF!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#REF!</v>
      </c>
      <c r="K101" s="144" t="e">
        <f>J101-BM205</f>
        <v>#REF!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 t="e">
        <f>SUM(AC207:AN207)</f>
        <v>#REF!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 t="e">
        <f>G103+F104</f>
        <v>#REF!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399966</v>
      </c>
      <c r="AD115" s="70">
        <f>'REV-REVCALC_CWS'!AB26</f>
        <v>657087</v>
      </c>
      <c r="AE115" s="70">
        <f>'REV-REVCALC_CWS'!AC26</f>
        <v>742794</v>
      </c>
      <c r="AF115" s="70">
        <f>'REV-REVCALC_CWS'!AD26</f>
        <v>742794</v>
      </c>
      <c r="AG115" s="70">
        <f>'REV-REVCALC_CWS'!AE26</f>
        <v>828501</v>
      </c>
      <c r="AH115" s="70">
        <f>'REV-REVCALC_CWS'!AF26</f>
        <v>914208</v>
      </c>
      <c r="AI115" s="70">
        <f>'REV-REVCALC_CWS'!AG26</f>
        <v>742794</v>
      </c>
      <c r="AJ115" s="70">
        <f>'REV-REVCALC_CWS'!AH26</f>
        <v>828501</v>
      </c>
      <c r="AK115" s="70">
        <f>'REV-REVCALC_CWS'!AI26</f>
        <v>657087</v>
      </c>
      <c r="AL115" s="70">
        <f>'REV-REVCALC_CWS'!AJ26</f>
        <v>657087</v>
      </c>
      <c r="AM115" s="70">
        <f>'REV-REVCALC_CWS'!AK26</f>
        <v>657087</v>
      </c>
      <c r="AN115" s="70">
        <f>'REV-REVCALC_CWS'!AL26</f>
        <v>399966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20850378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-147966</v>
      </c>
      <c r="AD116" s="70">
        <f t="shared" si="8"/>
        <v>-243087</v>
      </c>
      <c r="AE116" s="70">
        <f t="shared" si="8"/>
        <v>-274794</v>
      </c>
      <c r="AF116" s="70">
        <f t="shared" si="8"/>
        <v>-274794</v>
      </c>
      <c r="AG116" s="70">
        <f t="shared" si="8"/>
        <v>-306501</v>
      </c>
      <c r="AH116" s="70">
        <f t="shared" si="8"/>
        <v>-338208</v>
      </c>
      <c r="AI116" s="70">
        <f t="shared" si="8"/>
        <v>-274794</v>
      </c>
      <c r="AJ116" s="70">
        <f t="shared" si="8"/>
        <v>-306501</v>
      </c>
      <c r="AK116" s="70">
        <f t="shared" si="8"/>
        <v>-243087</v>
      </c>
      <c r="AL116" s="70">
        <f t="shared" si="8"/>
        <v>-243087</v>
      </c>
      <c r="AM116" s="70">
        <f t="shared" si="8"/>
        <v>-243087</v>
      </c>
      <c r="AN116" s="70">
        <f t="shared" si="8"/>
        <v>-147966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4.34</v>
      </c>
      <c r="AD120" s="70">
        <f>'REV-REVCALC_CWS'!AB40</f>
        <v>7.13</v>
      </c>
      <c r="AE120" s="70">
        <f>'REV-REVCALC_CWS'!AC40</f>
        <v>8.06</v>
      </c>
      <c r="AF120" s="70">
        <f>'REV-REVCALC_CWS'!AD40</f>
        <v>8.06</v>
      </c>
      <c r="AG120" s="70">
        <f>'REV-REVCALC_CWS'!AE40</f>
        <v>8.99</v>
      </c>
      <c r="AH120" s="70">
        <f>'REV-REVCALC_CWS'!AF40</f>
        <v>9.92</v>
      </c>
      <c r="AI120" s="70">
        <f>'REV-REVCALC_CWS'!AG40</f>
        <v>8.06</v>
      </c>
      <c r="AJ120" s="70">
        <f>'REV-REVCALC_CWS'!AH40</f>
        <v>8.99</v>
      </c>
      <c r="AK120" s="70">
        <f>'REV-REVCALC_CWS'!AI40</f>
        <v>7.13</v>
      </c>
      <c r="AL120" s="70">
        <f>'REV-REVCALC_CWS'!AJ40</f>
        <v>7.13</v>
      </c>
      <c r="AM120" s="70">
        <f>'REV-REVCALC_CWS'!AK40</f>
        <v>7.13</v>
      </c>
      <c r="AN120" s="70">
        <f>'REV-REVCALC_CWS'!AL40</f>
        <v>4.34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541420</v>
      </c>
      <c r="AD121" s="70">
        <f>'REV-REVCALC_CWS'!AB41</f>
        <v>861350</v>
      </c>
      <c r="AE121" s="70">
        <f>'REV-REVCALC_CWS'!AC41</f>
        <v>984400</v>
      </c>
      <c r="AF121" s="70">
        <f>'REV-REVCALC_CWS'!AD41</f>
        <v>1058230</v>
      </c>
      <c r="AG121" s="70">
        <f>'REV-REVCALC_CWS'!AE41</f>
        <v>1205890</v>
      </c>
      <c r="AH121" s="70">
        <f>'REV-REVCALC_CWS'!AF41</f>
        <v>1328940</v>
      </c>
      <c r="AI121" s="70">
        <f>'REV-REVCALC_CWS'!AG41</f>
        <v>1058230</v>
      </c>
      <c r="AJ121" s="70">
        <f>'REV-REVCALC_CWS'!AH41</f>
        <v>1205890</v>
      </c>
      <c r="AK121" s="70">
        <f>'REV-REVCALC_CWS'!AI41</f>
        <v>935180</v>
      </c>
      <c r="AL121" s="70">
        <f>'REV-REVCALC_CWS'!AJ41</f>
        <v>935180</v>
      </c>
      <c r="AM121" s="70">
        <f>'REV-REVCALC_CWS'!AK41</f>
        <v>935180</v>
      </c>
      <c r="AN121" s="70">
        <f>'REV-REVCALC_CWS'!AL41</f>
        <v>566030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541424.34</v>
      </c>
      <c r="AD122" s="70">
        <f t="shared" si="10"/>
        <v>861357.13</v>
      </c>
      <c r="AE122" s="70">
        <f t="shared" si="10"/>
        <v>984408.06</v>
      </c>
      <c r="AF122" s="70">
        <f t="shared" si="10"/>
        <v>1058238.06</v>
      </c>
      <c r="AG122" s="70">
        <f t="shared" si="10"/>
        <v>1205898.99</v>
      </c>
      <c r="AH122" s="70">
        <f t="shared" si="10"/>
        <v>1328949.92</v>
      </c>
      <c r="AI122" s="70">
        <f t="shared" si="10"/>
        <v>1058238.06</v>
      </c>
      <c r="AJ122" s="70">
        <f t="shared" si="10"/>
        <v>1205898.99</v>
      </c>
      <c r="AK122" s="70">
        <f t="shared" si="10"/>
        <v>935187.13</v>
      </c>
      <c r="AL122" s="70">
        <f t="shared" si="10"/>
        <v>935187.13</v>
      </c>
      <c r="AM122" s="70">
        <f t="shared" si="10"/>
        <v>935187.13</v>
      </c>
      <c r="AN122" s="70">
        <f t="shared" si="10"/>
        <v>566034.34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393458.33999999997</v>
      </c>
      <c r="AD129" s="104">
        <f t="shared" si="12"/>
        <v>618270.13</v>
      </c>
      <c r="AE129" s="104">
        <f t="shared" si="12"/>
        <v>709614.06</v>
      </c>
      <c r="AF129" s="104">
        <f t="shared" si="12"/>
        <v>783444.06</v>
      </c>
      <c r="AG129" s="104">
        <f t="shared" si="12"/>
        <v>899397.99</v>
      </c>
      <c r="AH129" s="104">
        <f t="shared" si="12"/>
        <v>990741.91999999993</v>
      </c>
      <c r="AI129" s="104">
        <f t="shared" si="12"/>
        <v>783444.06</v>
      </c>
      <c r="AJ129" s="104">
        <f t="shared" ref="AJ129:BL129" si="13">AJ127+AJ122+AJ116</f>
        <v>899397.99</v>
      </c>
      <c r="AK129" s="104">
        <f t="shared" si="13"/>
        <v>692100.13</v>
      </c>
      <c r="AL129" s="104">
        <f t="shared" si="13"/>
        <v>692100.13</v>
      </c>
      <c r="AM129" s="104">
        <f t="shared" si="13"/>
        <v>692100.13</v>
      </c>
      <c r="AN129" s="104">
        <f t="shared" si="13"/>
        <v>418068.33999999997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 t="e">
        <f>STAFF_CWS!AF210</f>
        <v>#REF!</v>
      </c>
      <c r="AD150" s="158" t="e">
        <f>STAFF_CWS!AG210</f>
        <v>#REF!</v>
      </c>
      <c r="AE150" s="158" t="e">
        <f>STAFF_CWS!AH210</f>
        <v>#REF!</v>
      </c>
      <c r="AF150" s="158" t="e">
        <f>STAFF_CWS!AI210</f>
        <v>#REF!</v>
      </c>
      <c r="AG150" s="158" t="e">
        <f>STAFF_CWS!AJ210</f>
        <v>#REF!</v>
      </c>
      <c r="AH150" s="158" t="e">
        <f>STAFF_CWS!AK210</f>
        <v>#REF!</v>
      </c>
      <c r="AI150" s="158" t="e">
        <f>STAFF_CWS!AL210</f>
        <v>#REF!</v>
      </c>
      <c r="AJ150" s="158" t="e">
        <f>STAFF_CWS!AM210</f>
        <v>#REF!</v>
      </c>
      <c r="AK150" s="158" t="e">
        <f>STAFF_CWS!AN210</f>
        <v>#REF!</v>
      </c>
      <c r="AL150" s="158" t="e">
        <f>STAFF_CWS!AO210</f>
        <v>#REF!</v>
      </c>
      <c r="AM150" s="158" t="e">
        <f>STAFF_CWS!AP210</f>
        <v>#REF!</v>
      </c>
      <c r="AN150" s="158" t="e">
        <f>STAFF_CWS!AQ210</f>
        <v>#REF!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#REF!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#REF!</v>
      </c>
      <c r="AD152" s="158" t="e">
        <f>STAFF_CWS!AG358</f>
        <v>#REF!</v>
      </c>
      <c r="AE152" s="158" t="e">
        <f>STAFF_CWS!AH358</f>
        <v>#REF!</v>
      </c>
      <c r="AF152" s="158" t="e">
        <f>STAFF_CWS!AI358</f>
        <v>#REF!</v>
      </c>
      <c r="AG152" s="158" t="e">
        <f>STAFF_CWS!AJ358</f>
        <v>#REF!</v>
      </c>
      <c r="AH152" s="158" t="e">
        <f>STAFF_CWS!AK358</f>
        <v>#REF!</v>
      </c>
      <c r="AI152" s="158" t="e">
        <f>STAFF_CWS!AL358</f>
        <v>#REF!</v>
      </c>
      <c r="AJ152" s="158" t="e">
        <f>STAFF_CWS!AM358</f>
        <v>#REF!</v>
      </c>
      <c r="AK152" s="158" t="e">
        <f>STAFF_CWS!AN358</f>
        <v>#REF!</v>
      </c>
      <c r="AL152" s="158" t="e">
        <f>STAFF_CWS!AO358</f>
        <v>#REF!</v>
      </c>
      <c r="AM152" s="158" t="e">
        <f>STAFF_CWS!AP358</f>
        <v>#REF!</v>
      </c>
      <c r="AN152" s="158" t="e">
        <f>STAFF_CWS!AQ358</f>
        <v>#REF!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#REF!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#REF!</v>
      </c>
      <c r="AD153" s="158" t="e">
        <f>STAFF_CWS!AG531</f>
        <v>#REF!</v>
      </c>
      <c r="AE153" s="158" t="e">
        <f>STAFF_CWS!AH531</f>
        <v>#REF!</v>
      </c>
      <c r="AF153" s="158" t="e">
        <f>STAFF_CWS!AI531</f>
        <v>#REF!</v>
      </c>
      <c r="AG153" s="158" t="e">
        <f>STAFF_CWS!AJ531</f>
        <v>#REF!</v>
      </c>
      <c r="AH153" s="158" t="e">
        <f>STAFF_CWS!AK531</f>
        <v>#REF!</v>
      </c>
      <c r="AI153" s="158" t="e">
        <f>STAFF_CWS!AL531</f>
        <v>#REF!</v>
      </c>
      <c r="AJ153" s="158" t="e">
        <f>STAFF_CWS!AM531</f>
        <v>#REF!</v>
      </c>
      <c r="AK153" s="158" t="e">
        <f>STAFF_CWS!AN531</f>
        <v>#REF!</v>
      </c>
      <c r="AL153" s="158" t="e">
        <f>STAFF_CWS!AO531</f>
        <v>#REF!</v>
      </c>
      <c r="AM153" s="158" t="e">
        <f>STAFF_CWS!AP531</f>
        <v>#REF!</v>
      </c>
      <c r="AN153" s="158" t="e">
        <f>STAFF_CWS!AQ531</f>
        <v>#REF!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#REF!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 t="e">
        <f t="shared" si="17"/>
        <v>#REF!</v>
      </c>
      <c r="AD154" s="160" t="e">
        <f t="shared" si="17"/>
        <v>#REF!</v>
      </c>
      <c r="AE154" s="160" t="e">
        <f t="shared" si="17"/>
        <v>#REF!</v>
      </c>
      <c r="AF154" s="160" t="e">
        <f t="shared" si="17"/>
        <v>#REF!</v>
      </c>
      <c r="AG154" s="160" t="e">
        <f t="shared" si="17"/>
        <v>#REF!</v>
      </c>
      <c r="AH154" s="160" t="e">
        <f t="shared" si="17"/>
        <v>#REF!</v>
      </c>
      <c r="AI154" s="160" t="e">
        <f t="shared" si="17"/>
        <v>#REF!</v>
      </c>
      <c r="AJ154" s="160" t="e">
        <f t="shared" si="17"/>
        <v>#REF!</v>
      </c>
      <c r="AK154" s="160" t="e">
        <f t="shared" si="17"/>
        <v>#REF!</v>
      </c>
      <c r="AL154" s="160" t="e">
        <f t="shared" si="17"/>
        <v>#REF!</v>
      </c>
      <c r="AM154" s="160" t="e">
        <f t="shared" si="17"/>
        <v>#REF!</v>
      </c>
      <c r="AN154" s="160" t="e">
        <f t="shared" si="17"/>
        <v>#REF!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#REF!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 t="e">
        <f>STAFF_CWS!AF224+STAFF_CWS!AF289+STAFF_CWS!AF372+STAFF_CWS!AF545</f>
        <v>#REF!</v>
      </c>
      <c r="AD164" s="161" t="e">
        <f>STAFF_CWS!AG224+STAFF_CWS!AG289+STAFF_CWS!AG372+STAFF_CWS!AG545</f>
        <v>#REF!</v>
      </c>
      <c r="AE164" s="161" t="e">
        <f>STAFF_CWS!AH224+STAFF_CWS!AH289+STAFF_CWS!AH372+STAFF_CWS!AH545</f>
        <v>#REF!</v>
      </c>
      <c r="AF164" s="161" t="e">
        <f>STAFF_CWS!AI224+STAFF_CWS!AI289+STAFF_CWS!AI372+STAFF_CWS!AI545</f>
        <v>#REF!</v>
      </c>
      <c r="AG164" s="161" t="e">
        <f>STAFF_CWS!AJ224+STAFF_CWS!AJ289+STAFF_CWS!AJ372+STAFF_CWS!AJ545</f>
        <v>#REF!</v>
      </c>
      <c r="AH164" s="161" t="e">
        <f>STAFF_CWS!AK224+STAFF_CWS!AK289+STAFF_CWS!AK372+STAFF_CWS!AK545</f>
        <v>#REF!</v>
      </c>
      <c r="AI164" s="161" t="e">
        <f>STAFF_CWS!AL224+STAFF_CWS!AL289+STAFF_CWS!AL372+STAFF_CWS!AL545</f>
        <v>#REF!</v>
      </c>
      <c r="AJ164" s="161" t="e">
        <f>STAFF_CWS!AM224+STAFF_CWS!AM289+STAFF_CWS!AM372+STAFF_CWS!AM545</f>
        <v>#REF!</v>
      </c>
      <c r="AK164" s="161" t="e">
        <f>STAFF_CWS!AN224+STAFF_CWS!AN289+STAFF_CWS!AN372+STAFF_CWS!AN545</f>
        <v>#REF!</v>
      </c>
      <c r="AL164" s="161" t="e">
        <f>STAFF_CWS!AO224+STAFF_CWS!AO289+STAFF_CWS!AO372+STAFF_CWS!AO545</f>
        <v>#REF!</v>
      </c>
      <c r="AM164" s="161" t="e">
        <f>STAFF_CWS!AP224+STAFF_CWS!AP289+STAFF_CWS!AP372+STAFF_CWS!AP545</f>
        <v>#REF!</v>
      </c>
      <c r="AN164" s="161" t="e">
        <f>STAFF_CWS!AQ224+STAFF_CWS!AQ289+STAFF_CWS!AQ372+STAFF_CWS!AQ545</f>
        <v>#REF!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#REF!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#REF!</v>
      </c>
      <c r="AO166" s="161" t="e">
        <f>STAFF_CWS!AR228+STAFF_CWS!AR293+STAFF_CWS!AR376+STAFF_CWS!AR549</f>
        <v>#REF!</v>
      </c>
      <c r="AP166" s="161" t="e">
        <f>STAFF_CWS!AS228+STAFF_CWS!AS293+STAFF_CWS!AS376+STAFF_CWS!AS549</f>
        <v>#REF!</v>
      </c>
      <c r="AQ166" s="161" t="e">
        <f>STAFF_CWS!AT228+STAFF_CWS!AT293+STAFF_CWS!AT376+STAFF_CWS!AT549</f>
        <v>#REF!</v>
      </c>
      <c r="AR166" s="161" t="e">
        <f>STAFF_CWS!AU228+STAFF_CWS!AU293+STAFF_CWS!AU376+STAFF_CWS!AU549</f>
        <v>#REF!</v>
      </c>
      <c r="AS166" s="161" t="e">
        <f>STAFF_CWS!AV228+STAFF_CWS!AV293+STAFF_CWS!AV376+STAFF_CWS!AV549</f>
        <v>#REF!</v>
      </c>
      <c r="AT166" s="161" t="e">
        <f>STAFF_CWS!AW228+STAFF_CWS!AW293+STAFF_CWS!AW376+STAFF_CWS!AW549</f>
        <v>#REF!</v>
      </c>
      <c r="AU166" s="161" t="e">
        <f>STAFF_CWS!AX228+STAFF_CWS!AX293+STAFF_CWS!AX376+STAFF_CWS!AX549</f>
        <v>#REF!</v>
      </c>
      <c r="AV166" s="161" t="e">
        <f>STAFF_CWS!AY228+STAFF_CWS!AY293+STAFF_CWS!AY376+STAFF_CWS!AY549</f>
        <v>#REF!</v>
      </c>
      <c r="AW166" s="161" t="e">
        <f>STAFF_CWS!AZ228+STAFF_CWS!AZ293+STAFF_CWS!AZ376+STAFF_CWS!AZ549</f>
        <v>#REF!</v>
      </c>
      <c r="AX166" s="161" t="e">
        <f>STAFF_CWS!BA228+STAFF_CWS!BA293+STAFF_CWS!BA376+STAFF_CWS!BA549</f>
        <v>#REF!</v>
      </c>
      <c r="AY166" s="161" t="e">
        <f>STAFF_CWS!BB228+STAFF_CWS!BB293+STAFF_CWS!BB376+STAFF_CWS!BB549</f>
        <v>#REF!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#REF!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 t="e">
        <f t="shared" si="19"/>
        <v>#REF!</v>
      </c>
      <c r="AD167" s="161" t="e">
        <f t="shared" si="19"/>
        <v>#REF!</v>
      </c>
      <c r="AE167" s="161" t="e">
        <f t="shared" si="19"/>
        <v>#REF!</v>
      </c>
      <c r="AF167" s="161" t="e">
        <f t="shared" si="19"/>
        <v>#REF!</v>
      </c>
      <c r="AG167" s="161" t="e">
        <f t="shared" si="19"/>
        <v>#REF!</v>
      </c>
      <c r="AH167" s="161" t="e">
        <f t="shared" si="19"/>
        <v>#REF!</v>
      </c>
      <c r="AI167" s="161" t="e">
        <f t="shared" si="19"/>
        <v>#REF!</v>
      </c>
      <c r="AJ167" s="161" t="e">
        <f t="shared" si="19"/>
        <v>#REF!</v>
      </c>
      <c r="AK167" s="161" t="e">
        <f t="shared" si="19"/>
        <v>#REF!</v>
      </c>
      <c r="AL167" s="161" t="e">
        <f t="shared" si="19"/>
        <v>#REF!</v>
      </c>
      <c r="AM167" s="161" t="e">
        <f t="shared" si="19"/>
        <v>#REF!</v>
      </c>
      <c r="AN167" s="161" t="e">
        <f t="shared" si="19"/>
        <v>#REF!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#REF!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 t="e">
        <f t="shared" si="20"/>
        <v>#REF!</v>
      </c>
      <c r="AD169" s="130" t="e">
        <f t="shared" si="20"/>
        <v>#REF!</v>
      </c>
      <c r="AE169" s="130" t="e">
        <f t="shared" si="20"/>
        <v>#REF!</v>
      </c>
      <c r="AF169" s="130" t="e">
        <f t="shared" si="20"/>
        <v>#REF!</v>
      </c>
      <c r="AG169" s="130" t="e">
        <f t="shared" si="20"/>
        <v>#REF!</v>
      </c>
      <c r="AH169" s="130" t="e">
        <f t="shared" si="20"/>
        <v>#REF!</v>
      </c>
      <c r="AI169" s="130" t="e">
        <f t="shared" si="20"/>
        <v>#REF!</v>
      </c>
      <c r="AJ169" s="130" t="e">
        <f t="shared" ref="AJ169:BL169" si="21">AJ167+AJ161+AJ154</f>
        <v>#REF!</v>
      </c>
      <c r="AK169" s="130" t="e">
        <f t="shared" si="21"/>
        <v>#REF!</v>
      </c>
      <c r="AL169" s="130" t="e">
        <f t="shared" si="21"/>
        <v>#REF!</v>
      </c>
      <c r="AM169" s="130" t="e">
        <f t="shared" si="21"/>
        <v>#REF!</v>
      </c>
      <c r="AN169" s="130" t="e">
        <f t="shared" si="21"/>
        <v>#REF!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#REF!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 t="e">
        <f t="shared" si="22"/>
        <v>#REF!</v>
      </c>
      <c r="AD205" s="130" t="e">
        <f t="shared" si="22"/>
        <v>#REF!</v>
      </c>
      <c r="AE205" s="130" t="e">
        <f t="shared" si="22"/>
        <v>#REF!</v>
      </c>
      <c r="AF205" s="130" t="e">
        <f t="shared" si="22"/>
        <v>#REF!</v>
      </c>
      <c r="AG205" s="130" t="e">
        <f t="shared" si="22"/>
        <v>#REF!</v>
      </c>
      <c r="AH205" s="130" t="e">
        <f t="shared" si="22"/>
        <v>#REF!</v>
      </c>
      <c r="AI205" s="130" t="e">
        <f t="shared" si="22"/>
        <v>#REF!</v>
      </c>
      <c r="AJ205" s="130" t="e">
        <f t="shared" ref="AJ205:BL205" si="23">AJ203+AJ201+AJ199+AJ197+AJ191+AJ185+AJ178+AJ172+AJ169+AJ147+AJ138</f>
        <v>#REF!</v>
      </c>
      <c r="AK205" s="130" t="e">
        <f t="shared" si="23"/>
        <v>#REF!</v>
      </c>
      <c r="AL205" s="130" t="e">
        <f t="shared" si="23"/>
        <v>#REF!</v>
      </c>
      <c r="AM205" s="130" t="e">
        <f t="shared" si="23"/>
        <v>#REF!</v>
      </c>
      <c r="AN205" s="130" t="e">
        <f t="shared" si="23"/>
        <v>#REF!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#REF!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 t="e">
        <f t="shared" si="24"/>
        <v>#REF!</v>
      </c>
      <c r="AD207" s="130" t="e">
        <f t="shared" si="24"/>
        <v>#REF!</v>
      </c>
      <c r="AE207" s="130" t="e">
        <f t="shared" si="24"/>
        <v>#REF!</v>
      </c>
      <c r="AF207" s="130" t="e">
        <f t="shared" si="24"/>
        <v>#REF!</v>
      </c>
      <c r="AG207" s="130" t="e">
        <f t="shared" si="24"/>
        <v>#REF!</v>
      </c>
      <c r="AH207" s="130" t="e">
        <f t="shared" si="24"/>
        <v>#REF!</v>
      </c>
      <c r="AI207" s="130" t="e">
        <f t="shared" si="24"/>
        <v>#REF!</v>
      </c>
      <c r="AJ207" s="130" t="e">
        <f t="shared" ref="AJ207:BL207" si="25">AJ129-AJ205</f>
        <v>#REF!</v>
      </c>
      <c r="AK207" s="130" t="e">
        <f t="shared" si="25"/>
        <v>#REF!</v>
      </c>
      <c r="AL207" s="130" t="e">
        <f t="shared" si="25"/>
        <v>#REF!</v>
      </c>
      <c r="AM207" s="130" t="e">
        <f t="shared" si="25"/>
        <v>#REF!</v>
      </c>
      <c r="AN207" s="130" t="e">
        <f t="shared" si="25"/>
        <v>#REF!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 t="e">
        <f t="shared" si="26"/>
        <v>#REF!</v>
      </c>
      <c r="AD208" s="130" t="e">
        <f t="shared" si="26"/>
        <v>#REF!</v>
      </c>
      <c r="AE208" s="130" t="e">
        <f t="shared" si="26"/>
        <v>#REF!</v>
      </c>
      <c r="AF208" s="130" t="e">
        <f t="shared" si="26"/>
        <v>#REF!</v>
      </c>
      <c r="AG208" s="130" t="e">
        <f t="shared" si="26"/>
        <v>#REF!</v>
      </c>
      <c r="AH208" s="130" t="e">
        <f t="shared" si="26"/>
        <v>#REF!</v>
      </c>
      <c r="AI208" s="130" t="e">
        <f t="shared" si="26"/>
        <v>#REF!</v>
      </c>
      <c r="AJ208" s="130" t="e">
        <f t="shared" si="26"/>
        <v>#REF!</v>
      </c>
      <c r="AK208" s="130" t="e">
        <f t="shared" ref="AK208:BL208" si="27">AK207+AJ208</f>
        <v>#REF!</v>
      </c>
      <c r="AL208" s="130" t="e">
        <f t="shared" si="27"/>
        <v>#REF!</v>
      </c>
      <c r="AM208" s="130" t="e">
        <f t="shared" si="27"/>
        <v>#REF!</v>
      </c>
      <c r="AN208" s="130" t="e">
        <f t="shared" si="27"/>
        <v>#REF!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 t="e">
        <f>SUM(AB35:AM35)</f>
        <v>#REF!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 t="e">
        <f>SUM(AB39:AM39)</f>
        <v>#REF!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 t="e">
        <f t="shared" si="0"/>
        <v>#REF!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 t="e">
        <f t="shared" si="1"/>
        <v>#REF!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 t="e">
        <f t="shared" si="3"/>
        <v>#REF!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 t="e">
        <f t="shared" si="4"/>
        <v>#REF!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 t="e">
        <f t="shared" si="5"/>
        <v>#REF!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 t="e">
        <f>'FIN-P&amp;L_CWS'!AC207</f>
        <v>#REF!</v>
      </c>
      <c r="AC35" s="121" t="e">
        <f>'FIN-P&amp;L_CWS'!AD207</f>
        <v>#REF!</v>
      </c>
      <c r="AD35" s="121" t="e">
        <f>'FIN-P&amp;L_CWS'!AE207</f>
        <v>#REF!</v>
      </c>
      <c r="AE35" s="121" t="e">
        <f>'FIN-P&amp;L_CWS'!AF207</f>
        <v>#REF!</v>
      </c>
      <c r="AF35" s="121" t="e">
        <f>'FIN-P&amp;L_CWS'!AG207</f>
        <v>#REF!</v>
      </c>
      <c r="AG35" s="121" t="e">
        <f>'FIN-P&amp;L_CWS'!AH207</f>
        <v>#REF!</v>
      </c>
      <c r="AH35" s="121" t="e">
        <f>'FIN-P&amp;L_CWS'!AI207</f>
        <v>#REF!</v>
      </c>
      <c r="AI35" s="121" t="e">
        <f>'FIN-P&amp;L_CWS'!AJ207</f>
        <v>#REF!</v>
      </c>
      <c r="AJ35" s="121" t="e">
        <f>'FIN-P&amp;L_CWS'!AK207</f>
        <v>#REF!</v>
      </c>
      <c r="AK35" s="121" t="e">
        <f>'FIN-P&amp;L_CWS'!AL207</f>
        <v>#REF!</v>
      </c>
      <c r="AL35" s="121" t="e">
        <f>'FIN-P&amp;L_CWS'!AM207</f>
        <v>#REF!</v>
      </c>
      <c r="AM35" s="121" t="e">
        <f>'FIN-P&amp;L_CWS'!AN207</f>
        <v>#REF!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 t="e">
        <f>'REV-AR_CWS'!AB20*-1</f>
        <v>#REF!</v>
      </c>
      <c r="AC39" s="121" t="e">
        <f>'REV-AR_CWS'!AC20*-1</f>
        <v>#REF!</v>
      </c>
      <c r="AD39" s="121" t="e">
        <f>'REV-AR_CWS'!AD20*-1</f>
        <v>#REF!</v>
      </c>
      <c r="AE39" s="121" t="e">
        <f>'REV-AR_CWS'!AE20*-1</f>
        <v>#REF!</v>
      </c>
      <c r="AF39" s="121" t="e">
        <f>'REV-AR_CWS'!AF20*-1</f>
        <v>#REF!</v>
      </c>
      <c r="AG39" s="121" t="e">
        <f>'REV-AR_CWS'!AG20*-1</f>
        <v>#REF!</v>
      </c>
      <c r="AH39" s="121" t="e">
        <f>'REV-AR_CWS'!AH20*-1</f>
        <v>#REF!</v>
      </c>
      <c r="AI39" s="121" t="e">
        <f>'REV-AR_CWS'!AI20*-1</f>
        <v>#REF!</v>
      </c>
      <c r="AJ39" s="121" t="e">
        <f>'REV-AR_CWS'!AJ20*-1</f>
        <v>#REF!</v>
      </c>
      <c r="AK39" s="121" t="e">
        <f>'REV-AR_CWS'!AK20*-1</f>
        <v>#REF!</v>
      </c>
      <c r="AL39" s="121" t="e">
        <f>'REV-AR_CWS'!AL20*-1</f>
        <v>#REF!</v>
      </c>
      <c r="AM39" s="121" t="e">
        <f>'REV-AR_CWS'!AM20*-1</f>
        <v>#REF!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 t="e">
        <f t="shared" si="6"/>
        <v>#REF!</v>
      </c>
      <c r="AC43" s="121" t="e">
        <f t="shared" si="6"/>
        <v>#REF!</v>
      </c>
      <c r="AD43" s="121" t="e">
        <f t="shared" si="6"/>
        <v>#REF!</v>
      </c>
      <c r="AE43" s="121" t="e">
        <f t="shared" si="6"/>
        <v>#REF!</v>
      </c>
      <c r="AF43" s="121" t="e">
        <f t="shared" si="6"/>
        <v>#REF!</v>
      </c>
      <c r="AG43" s="121" t="e">
        <f t="shared" si="6"/>
        <v>#REF!</v>
      </c>
      <c r="AH43" s="121" t="e">
        <f t="shared" si="6"/>
        <v>#REF!</v>
      </c>
      <c r="AI43" s="121" t="e">
        <f t="shared" si="6"/>
        <v>#REF!</v>
      </c>
      <c r="AJ43" s="121" t="e">
        <f t="shared" si="6"/>
        <v>#REF!</v>
      </c>
      <c r="AK43" s="121" t="e">
        <f t="shared" si="6"/>
        <v>#REF!</v>
      </c>
      <c r="AL43" s="121" t="e">
        <f t="shared" si="6"/>
        <v>#REF!</v>
      </c>
      <c r="AM43" s="121" t="e">
        <f t="shared" si="6"/>
        <v>#REF!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 t="e">
        <f t="shared" si="7"/>
        <v>#REF!</v>
      </c>
      <c r="AC45" s="121" t="e">
        <f t="shared" si="7"/>
        <v>#REF!</v>
      </c>
      <c r="AD45" s="121" t="e">
        <f t="shared" si="7"/>
        <v>#REF!</v>
      </c>
      <c r="AE45" s="121" t="e">
        <f t="shared" si="7"/>
        <v>#REF!</v>
      </c>
      <c r="AF45" s="121" t="e">
        <f t="shared" si="7"/>
        <v>#REF!</v>
      </c>
      <c r="AG45" s="121" t="e">
        <f t="shared" si="7"/>
        <v>#REF!</v>
      </c>
      <c r="AH45" s="121" t="e">
        <f t="shared" si="7"/>
        <v>#REF!</v>
      </c>
      <c r="AI45" s="121" t="e">
        <f t="shared" ref="AI45:BK45" si="8">AI35+AI43</f>
        <v>#REF!</v>
      </c>
      <c r="AJ45" s="121" t="e">
        <f t="shared" si="8"/>
        <v>#REF!</v>
      </c>
      <c r="AK45" s="121" t="e">
        <f t="shared" si="8"/>
        <v>#REF!</v>
      </c>
      <c r="AL45" s="121" t="e">
        <f t="shared" si="8"/>
        <v>#REF!</v>
      </c>
      <c r="AM45" s="121" t="e">
        <f t="shared" si="8"/>
        <v>#REF!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 t="e">
        <f t="shared" si="10"/>
        <v>#REF!</v>
      </c>
      <c r="AC55" s="121" t="e">
        <f t="shared" si="10"/>
        <v>#REF!</v>
      </c>
      <c r="AD55" s="121" t="e">
        <f t="shared" si="10"/>
        <v>#REF!</v>
      </c>
      <c r="AE55" s="121" t="e">
        <f t="shared" si="10"/>
        <v>#REF!</v>
      </c>
      <c r="AF55" s="121" t="e">
        <f t="shared" si="10"/>
        <v>#REF!</v>
      </c>
      <c r="AG55" s="121" t="e">
        <f t="shared" si="10"/>
        <v>#REF!</v>
      </c>
      <c r="AH55" s="121" t="e">
        <f t="shared" si="10"/>
        <v>#REF!</v>
      </c>
      <c r="AI55" s="121" t="e">
        <f t="shared" si="10"/>
        <v>#REF!</v>
      </c>
      <c r="AJ55" s="121" t="e">
        <f t="shared" si="10"/>
        <v>#REF!</v>
      </c>
      <c r="AK55" s="121" t="e">
        <f t="shared" si="10"/>
        <v>#REF!</v>
      </c>
      <c r="AL55" s="121" t="e">
        <f t="shared" si="10"/>
        <v>#REF!</v>
      </c>
      <c r="AM55" s="121" t="e">
        <f t="shared" si="10"/>
        <v>#REF!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 t="e">
        <f t="shared" si="11"/>
        <v>#REF!</v>
      </c>
      <c r="AD57" s="121" t="e">
        <f t="shared" si="11"/>
        <v>#REF!</v>
      </c>
      <c r="AE57" s="121" t="e">
        <f t="shared" si="11"/>
        <v>#REF!</v>
      </c>
      <c r="AF57" s="121" t="e">
        <f t="shared" si="11"/>
        <v>#REF!</v>
      </c>
      <c r="AG57" s="121" t="e">
        <f t="shared" si="11"/>
        <v>#REF!</v>
      </c>
      <c r="AH57" s="121" t="e">
        <f t="shared" si="11"/>
        <v>#REF!</v>
      </c>
      <c r="AI57" s="121" t="e">
        <f t="shared" si="11"/>
        <v>#REF!</v>
      </c>
      <c r="AJ57" s="121" t="e">
        <f t="shared" ref="AJ57:BK57" si="12">AI58</f>
        <v>#REF!</v>
      </c>
      <c r="AK57" s="121" t="e">
        <f t="shared" si="12"/>
        <v>#REF!</v>
      </c>
      <c r="AL57" s="121" t="e">
        <f t="shared" si="12"/>
        <v>#REF!</v>
      </c>
      <c r="AM57" s="121" t="e">
        <f t="shared" si="12"/>
        <v>#REF!</v>
      </c>
      <c r="AN57" s="121" t="e">
        <f t="shared" si="12"/>
        <v>#REF!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 t="e">
        <f t="shared" si="13"/>
        <v>#REF!</v>
      </c>
      <c r="AC58" s="121" t="e">
        <f t="shared" si="13"/>
        <v>#REF!</v>
      </c>
      <c r="AD58" s="121" t="e">
        <f t="shared" si="13"/>
        <v>#REF!</v>
      </c>
      <c r="AE58" s="121" t="e">
        <f t="shared" si="13"/>
        <v>#REF!</v>
      </c>
      <c r="AF58" s="121" t="e">
        <f t="shared" si="13"/>
        <v>#REF!</v>
      </c>
      <c r="AG58" s="121" t="e">
        <f t="shared" si="13"/>
        <v>#REF!</v>
      </c>
      <c r="AH58" s="121" t="e">
        <f t="shared" si="13"/>
        <v>#REF!</v>
      </c>
      <c r="AI58" s="121" t="e">
        <f t="shared" si="13"/>
        <v>#REF!</v>
      </c>
      <c r="AJ58" s="121" t="e">
        <f t="shared" ref="AJ58:BK58" si="14">AJ57+AJ55</f>
        <v>#REF!</v>
      </c>
      <c r="AK58" s="121" t="e">
        <f t="shared" si="14"/>
        <v>#REF!</v>
      </c>
      <c r="AL58" s="121" t="e">
        <f t="shared" si="14"/>
        <v>#REF!</v>
      </c>
      <c r="AM58" s="121" t="e">
        <f t="shared" si="14"/>
        <v>#REF!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 t="e">
        <f t="shared" si="17"/>
        <v>#REF!</v>
      </c>
      <c r="AC67" s="121" t="e">
        <f t="shared" si="17"/>
        <v>#REF!</v>
      </c>
      <c r="AD67" s="121" t="e">
        <f t="shared" si="17"/>
        <v>#REF!</v>
      </c>
      <c r="AE67" s="121" t="e">
        <f t="shared" si="17"/>
        <v>#REF!</v>
      </c>
      <c r="AF67" s="121" t="e">
        <f t="shared" si="17"/>
        <v>#REF!</v>
      </c>
      <c r="AG67" s="121" t="e">
        <f t="shared" si="17"/>
        <v>#REF!</v>
      </c>
      <c r="AH67" s="121" t="e">
        <f t="shared" si="17"/>
        <v>#REF!</v>
      </c>
      <c r="AI67" s="121" t="e">
        <f t="shared" si="17"/>
        <v>#REF!</v>
      </c>
      <c r="AJ67" s="121" t="e">
        <f t="shared" si="17"/>
        <v>#REF!</v>
      </c>
      <c r="AK67" s="121" t="e">
        <f t="shared" si="17"/>
        <v>#REF!</v>
      </c>
      <c r="AL67" s="121" t="e">
        <f t="shared" si="17"/>
        <v>#REF!</v>
      </c>
      <c r="AM67" s="121" t="e">
        <f t="shared" si="17"/>
        <v>#REF!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 t="e">
        <f t="shared" si="18"/>
        <v>#REF!</v>
      </c>
      <c r="AD69" s="121" t="e">
        <f t="shared" si="18"/>
        <v>#REF!</v>
      </c>
      <c r="AE69" s="121" t="e">
        <f t="shared" si="18"/>
        <v>#REF!</v>
      </c>
      <c r="AF69" s="121" t="e">
        <f t="shared" si="18"/>
        <v>#REF!</v>
      </c>
      <c r="AG69" s="121" t="e">
        <f t="shared" si="18"/>
        <v>#REF!</v>
      </c>
      <c r="AH69" s="121" t="e">
        <f t="shared" si="18"/>
        <v>#REF!</v>
      </c>
      <c r="AI69" s="121" t="e">
        <f t="shared" si="18"/>
        <v>#REF!</v>
      </c>
      <c r="AJ69" s="121" t="e">
        <f t="shared" ref="AJ69:BK69" si="19">AI70</f>
        <v>#REF!</v>
      </c>
      <c r="AK69" s="121" t="e">
        <f t="shared" si="19"/>
        <v>#REF!</v>
      </c>
      <c r="AL69" s="121" t="e">
        <f t="shared" si="19"/>
        <v>#REF!</v>
      </c>
      <c r="AM69" s="121" t="e">
        <f t="shared" si="19"/>
        <v>#REF!</v>
      </c>
      <c r="AN69" s="121" t="e">
        <f t="shared" si="19"/>
        <v>#REF!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 t="e">
        <f t="shared" si="20"/>
        <v>#REF!</v>
      </c>
      <c r="AC70" s="121" t="e">
        <f t="shared" si="20"/>
        <v>#REF!</v>
      </c>
      <c r="AD70" s="121" t="e">
        <f t="shared" si="20"/>
        <v>#REF!</v>
      </c>
      <c r="AE70" s="121" t="e">
        <f t="shared" si="20"/>
        <v>#REF!</v>
      </c>
      <c r="AF70" s="121" t="e">
        <f t="shared" si="20"/>
        <v>#REF!</v>
      </c>
      <c r="AG70" s="121" t="e">
        <f t="shared" si="20"/>
        <v>#REF!</v>
      </c>
      <c r="AH70" s="121" t="e">
        <f t="shared" si="20"/>
        <v>#REF!</v>
      </c>
      <c r="AI70" s="121" t="e">
        <f t="shared" si="20"/>
        <v>#REF!</v>
      </c>
      <c r="AJ70" s="121" t="e">
        <f t="shared" ref="AJ70:BK70" si="21">AJ69+AJ67</f>
        <v>#REF!</v>
      </c>
      <c r="AK70" s="121" t="e">
        <f t="shared" si="21"/>
        <v>#REF!</v>
      </c>
      <c r="AL70" s="121" t="e">
        <f t="shared" si="21"/>
        <v>#REF!</v>
      </c>
      <c r="AM70" s="121" t="e">
        <f t="shared" si="21"/>
        <v>#REF!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 t="e">
        <f>AN50</f>
        <v>#REF!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 t="e">
        <f>AN51</f>
        <v>#REF!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 t="e">
        <f>SUM(G7:G9)</f>
        <v>#REF!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 t="e">
        <f>G15+G10</f>
        <v>#REF!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 t="e">
        <f>AN78</f>
        <v>#REF!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 t="e">
        <f>AN79</f>
        <v>#REF!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 t="e">
        <f>AN80</f>
        <v>#REF!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 t="e">
        <f>G37+G31</f>
        <v>#REF!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 t="e">
        <f>IF($D42="Y",'FIN-CASHFLOW_CWS'!AB58,'FIN-CASHFLOW_CWS'!AB70)</f>
        <v>#REF!</v>
      </c>
      <c r="AD50" s="121" t="e">
        <f>IF($D42="Y",'FIN-CASHFLOW_CWS'!AC58,'FIN-CASHFLOW_CWS'!AC70)</f>
        <v>#REF!</v>
      </c>
      <c r="AE50" s="121" t="e">
        <f>IF($D42="Y",'FIN-CASHFLOW_CWS'!AD58,'FIN-CASHFLOW_CWS'!AD70)</f>
        <v>#REF!</v>
      </c>
      <c r="AF50" s="121" t="e">
        <f>IF($D42="Y",'FIN-CASHFLOW_CWS'!AE58,'FIN-CASHFLOW_CWS'!AE70)</f>
        <v>#REF!</v>
      </c>
      <c r="AG50" s="121" t="e">
        <f>IF($D42="Y",'FIN-CASHFLOW_CWS'!AF58,'FIN-CASHFLOW_CWS'!AF70)</f>
        <v>#REF!</v>
      </c>
      <c r="AH50" s="121" t="e">
        <f>IF($D42="Y",'FIN-CASHFLOW_CWS'!AG58,'FIN-CASHFLOW_CWS'!AG70)</f>
        <v>#REF!</v>
      </c>
      <c r="AI50" s="121" t="e">
        <f>IF($D42="Y",'FIN-CASHFLOW_CWS'!AH58,'FIN-CASHFLOW_CWS'!AH70)</f>
        <v>#REF!</v>
      </c>
      <c r="AJ50" s="121" t="e">
        <f>IF($D42="Y",'FIN-CASHFLOW_CWS'!AI58,'FIN-CASHFLOW_CWS'!AI70)</f>
        <v>#REF!</v>
      </c>
      <c r="AK50" s="121" t="e">
        <f>IF($D42="Y",'FIN-CASHFLOW_CWS'!AJ58,'FIN-CASHFLOW_CWS'!AJ70)</f>
        <v>#REF!</v>
      </c>
      <c r="AL50" s="121" t="e">
        <f>IF($D42="Y",'FIN-CASHFLOW_CWS'!AK58,'FIN-CASHFLOW_CWS'!AK70)</f>
        <v>#REF!</v>
      </c>
      <c r="AM50" s="121" t="e">
        <f>IF($D42="Y",'FIN-CASHFLOW_CWS'!AL58,'FIN-CASHFLOW_CWS'!AL70)</f>
        <v>#REF!</v>
      </c>
      <c r="AN50" s="121" t="e">
        <f>IF($D42="Y",'FIN-CASHFLOW_CWS'!AM58,'FIN-CASHFLOW_CWS'!AM70)</f>
        <v>#REF!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 t="e">
        <f>'REV-AR_CWS'!AB19</f>
        <v>#REF!</v>
      </c>
      <c r="AD51" s="121" t="e">
        <f>'REV-AR_CWS'!AC19</f>
        <v>#REF!</v>
      </c>
      <c r="AE51" s="121" t="e">
        <f>'REV-AR_CWS'!AD19</f>
        <v>#REF!</v>
      </c>
      <c r="AF51" s="121" t="e">
        <f>'REV-AR_CWS'!AE19</f>
        <v>#REF!</v>
      </c>
      <c r="AG51" s="121" t="e">
        <f>'REV-AR_CWS'!AF19</f>
        <v>#REF!</v>
      </c>
      <c r="AH51" s="121" t="e">
        <f>'REV-AR_CWS'!AG19</f>
        <v>#REF!</v>
      </c>
      <c r="AI51" s="121" t="e">
        <f>'REV-AR_CWS'!AH19</f>
        <v>#REF!</v>
      </c>
      <c r="AJ51" s="121" t="e">
        <f>'REV-AR_CWS'!AI19</f>
        <v>#REF!</v>
      </c>
      <c r="AK51" s="121" t="e">
        <f>'REV-AR_CWS'!AJ19</f>
        <v>#REF!</v>
      </c>
      <c r="AL51" s="121" t="e">
        <f>'REV-AR_CWS'!AK19</f>
        <v>#REF!</v>
      </c>
      <c r="AM51" s="121" t="e">
        <f>'REV-AR_CWS'!AL19</f>
        <v>#REF!</v>
      </c>
      <c r="AN51" s="121" t="e">
        <f>'REV-AR_CWS'!AM19</f>
        <v>#REF!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 t="e">
        <f t="shared" si="3"/>
        <v>#REF!</v>
      </c>
      <c r="AD53" s="121" t="e">
        <f t="shared" si="3"/>
        <v>#REF!</v>
      </c>
      <c r="AE53" s="121" t="e">
        <f t="shared" si="3"/>
        <v>#REF!</v>
      </c>
      <c r="AF53" s="121" t="e">
        <f t="shared" si="3"/>
        <v>#REF!</v>
      </c>
      <c r="AG53" s="121" t="e">
        <f t="shared" si="3"/>
        <v>#REF!</v>
      </c>
      <c r="AH53" s="121" t="e">
        <f t="shared" si="3"/>
        <v>#REF!</v>
      </c>
      <c r="AI53" s="121" t="e">
        <f t="shared" si="3"/>
        <v>#REF!</v>
      </c>
      <c r="AJ53" s="121" t="e">
        <f t="shared" si="3"/>
        <v>#REF!</v>
      </c>
      <c r="AK53" s="121" t="e">
        <f t="shared" si="3"/>
        <v>#REF!</v>
      </c>
      <c r="AL53" s="121" t="e">
        <f t="shared" si="3"/>
        <v>#REF!</v>
      </c>
      <c r="AM53" s="121" t="e">
        <f t="shared" si="3"/>
        <v>#REF!</v>
      </c>
      <c r="AN53" s="121" t="e">
        <f t="shared" si="3"/>
        <v>#REF!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 t="e">
        <f t="shared" si="5"/>
        <v>#REF!</v>
      </c>
      <c r="AD60" s="121" t="e">
        <f t="shared" si="5"/>
        <v>#REF!</v>
      </c>
      <c r="AE60" s="121" t="e">
        <f t="shared" si="5"/>
        <v>#REF!</v>
      </c>
      <c r="AF60" s="121" t="e">
        <f t="shared" si="5"/>
        <v>#REF!</v>
      </c>
      <c r="AG60" s="121" t="e">
        <f t="shared" si="5"/>
        <v>#REF!</v>
      </c>
      <c r="AH60" s="121" t="e">
        <f t="shared" si="5"/>
        <v>#REF!</v>
      </c>
      <c r="AI60" s="121" t="e">
        <f t="shared" si="5"/>
        <v>#REF!</v>
      </c>
      <c r="AJ60" s="121" t="e">
        <f t="shared" ref="AJ60:BL60" si="6">AJ58+AJ53</f>
        <v>#REF!</v>
      </c>
      <c r="AK60" s="121" t="e">
        <f t="shared" si="6"/>
        <v>#REF!</v>
      </c>
      <c r="AL60" s="121" t="e">
        <f t="shared" si="6"/>
        <v>#REF!</v>
      </c>
      <c r="AM60" s="121" t="e">
        <f t="shared" si="6"/>
        <v>#REF!</v>
      </c>
      <c r="AN60" s="121" t="e">
        <f t="shared" si="6"/>
        <v>#REF!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 t="e">
        <f t="shared" si="10"/>
        <v>#REF!</v>
      </c>
      <c r="AE78" s="121" t="e">
        <f t="shared" si="10"/>
        <v>#REF!</v>
      </c>
      <c r="AF78" s="121" t="e">
        <f t="shared" si="10"/>
        <v>#REF!</v>
      </c>
      <c r="AG78" s="121" t="e">
        <f t="shared" si="10"/>
        <v>#REF!</v>
      </c>
      <c r="AH78" s="121" t="e">
        <f t="shared" si="10"/>
        <v>#REF!</v>
      </c>
      <c r="AI78" s="121" t="e">
        <f t="shared" si="10"/>
        <v>#REF!</v>
      </c>
      <c r="AJ78" s="121" t="e">
        <f t="shared" si="10"/>
        <v>#REF!</v>
      </c>
      <c r="AK78" s="121" t="e">
        <f t="shared" si="10"/>
        <v>#REF!</v>
      </c>
      <c r="AL78" s="121" t="e">
        <f t="shared" si="10"/>
        <v>#REF!</v>
      </c>
      <c r="AM78" s="121" t="e">
        <f t="shared" si="10"/>
        <v>#REF!</v>
      </c>
      <c r="AN78" s="121" t="e">
        <f t="shared" si="10"/>
        <v>#REF!</v>
      </c>
      <c r="AO78" s="121" t="e">
        <f t="shared" si="10"/>
        <v>#REF!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 t="e">
        <f>'FIN-CASHFLOW_CWS'!AB35</f>
        <v>#REF!</v>
      </c>
      <c r="AD79" s="70" t="e">
        <f>'FIN-CASHFLOW_CWS'!AC35</f>
        <v>#REF!</v>
      </c>
      <c r="AE79" s="70" t="e">
        <f>'FIN-CASHFLOW_CWS'!AD35</f>
        <v>#REF!</v>
      </c>
      <c r="AF79" s="70" t="e">
        <f>'FIN-CASHFLOW_CWS'!AE35</f>
        <v>#REF!</v>
      </c>
      <c r="AG79" s="70" t="e">
        <f>'FIN-CASHFLOW_CWS'!AF35</f>
        <v>#REF!</v>
      </c>
      <c r="AH79" s="70" t="e">
        <f>'FIN-CASHFLOW_CWS'!AG35</f>
        <v>#REF!</v>
      </c>
      <c r="AI79" s="70" t="e">
        <f>'FIN-CASHFLOW_CWS'!AH35</f>
        <v>#REF!</v>
      </c>
      <c r="AJ79" s="70" t="e">
        <f>'FIN-CASHFLOW_CWS'!AI35</f>
        <v>#REF!</v>
      </c>
      <c r="AK79" s="70" t="e">
        <f>'FIN-CASHFLOW_CWS'!AJ35</f>
        <v>#REF!</v>
      </c>
      <c r="AL79" s="70" t="e">
        <f>'FIN-CASHFLOW_CWS'!AK35</f>
        <v>#REF!</v>
      </c>
      <c r="AM79" s="70" t="e">
        <f>'FIN-CASHFLOW_CWS'!AL35</f>
        <v>#REF!</v>
      </c>
      <c r="AN79" s="70" t="e">
        <f>'FIN-CASHFLOW_CWS'!AM35</f>
        <v>#REF!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 t="e">
        <f t="shared" si="11"/>
        <v>#REF!</v>
      </c>
      <c r="AD80" s="121" t="e">
        <f t="shared" si="11"/>
        <v>#REF!</v>
      </c>
      <c r="AE80" s="121" t="e">
        <f t="shared" si="11"/>
        <v>#REF!</v>
      </c>
      <c r="AF80" s="121" t="e">
        <f t="shared" si="11"/>
        <v>#REF!</v>
      </c>
      <c r="AG80" s="121" t="e">
        <f t="shared" si="11"/>
        <v>#REF!</v>
      </c>
      <c r="AH80" s="121" t="e">
        <f t="shared" si="11"/>
        <v>#REF!</v>
      </c>
      <c r="AI80" s="121" t="e">
        <f t="shared" si="11"/>
        <v>#REF!</v>
      </c>
      <c r="AJ80" s="121" t="e">
        <f t="shared" si="11"/>
        <v>#REF!</v>
      </c>
      <c r="AK80" s="121" t="e">
        <f t="shared" si="11"/>
        <v>#REF!</v>
      </c>
      <c r="AL80" s="121" t="e">
        <f t="shared" si="11"/>
        <v>#REF!</v>
      </c>
      <c r="AM80" s="121" t="e">
        <f t="shared" si="11"/>
        <v>#REF!</v>
      </c>
      <c r="AN80" s="121" t="e">
        <f t="shared" si="11"/>
        <v>#REF!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 t="e">
        <f t="shared" si="12"/>
        <v>#REF!</v>
      </c>
      <c r="AD82" s="121" t="e">
        <f t="shared" si="12"/>
        <v>#REF!</v>
      </c>
      <c r="AE82" s="121" t="e">
        <f t="shared" si="12"/>
        <v>#REF!</v>
      </c>
      <c r="AF82" s="121" t="e">
        <f t="shared" si="12"/>
        <v>#REF!</v>
      </c>
      <c r="AG82" s="121" t="e">
        <f t="shared" si="12"/>
        <v>#REF!</v>
      </c>
      <c r="AH82" s="121" t="e">
        <f t="shared" si="12"/>
        <v>#REF!</v>
      </c>
      <c r="AI82" s="121" t="e">
        <f t="shared" si="12"/>
        <v>#REF!</v>
      </c>
      <c r="AJ82" s="121" t="e">
        <f t="shared" ref="AJ82:BL82" si="13">AJ80+AJ74</f>
        <v>#REF!</v>
      </c>
      <c r="AK82" s="121" t="e">
        <f t="shared" si="13"/>
        <v>#REF!</v>
      </c>
      <c r="AL82" s="121" t="e">
        <f t="shared" si="13"/>
        <v>#REF!</v>
      </c>
      <c r="AM82" s="121" t="e">
        <f t="shared" si="13"/>
        <v>#REF!</v>
      </c>
      <c r="AN82" s="121" t="e">
        <f t="shared" si="13"/>
        <v>#REF!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 t="e">
        <f>'FIN-CASHFLOW_CWS'!AB67</f>
        <v>#REF!</v>
      </c>
      <c r="AC6" s="121" t="e">
        <f>'FIN-CASHFLOW_CWS'!AC67</f>
        <v>#REF!</v>
      </c>
      <c r="AD6" s="121" t="e">
        <f>'FIN-CASHFLOW_CWS'!AD67</f>
        <v>#REF!</v>
      </c>
      <c r="AE6" s="121" t="e">
        <f>'FIN-CASHFLOW_CWS'!AE67</f>
        <v>#REF!</v>
      </c>
      <c r="AF6" s="121" t="e">
        <f>'FIN-CASHFLOW_CWS'!AF67</f>
        <v>#REF!</v>
      </c>
      <c r="AG6" s="121" t="e">
        <f>'FIN-CASHFLOW_CWS'!AG67</f>
        <v>#REF!</v>
      </c>
      <c r="AH6" s="121" t="e">
        <f>'FIN-CASHFLOW_CWS'!AH67</f>
        <v>#REF!</v>
      </c>
      <c r="AI6" s="121" t="e">
        <f>'FIN-CASHFLOW_CWS'!AI67</f>
        <v>#REF!</v>
      </c>
      <c r="AJ6" s="121" t="e">
        <f>'FIN-CASHFLOW_CWS'!AJ67</f>
        <v>#REF!</v>
      </c>
      <c r="AK6" s="121" t="e">
        <f>'FIN-CASHFLOW_CWS'!AK67</f>
        <v>#REF!</v>
      </c>
      <c r="AL6" s="121" t="e">
        <f>'FIN-CASHFLOW_CWS'!AL67</f>
        <v>#REF!</v>
      </c>
      <c r="AM6" s="121" t="e">
        <f>'FIN-CASHFLOW_CWS'!AM67</f>
        <v>#REF!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 t="e">
        <f>'FIN-CASHFLOW_CWS'!AC69</f>
        <v>#REF!</v>
      </c>
      <c r="AD8" s="121" t="e">
        <f>'FIN-CASHFLOW_CWS'!AD69</f>
        <v>#REF!</v>
      </c>
      <c r="AE8" s="121" t="e">
        <f>'FIN-CASHFLOW_CWS'!AE69</f>
        <v>#REF!</v>
      </c>
      <c r="AF8" s="121" t="e">
        <f>'FIN-CASHFLOW_CWS'!AF69</f>
        <v>#REF!</v>
      </c>
      <c r="AG8" s="121" t="e">
        <f>'FIN-CASHFLOW_CWS'!AG69</f>
        <v>#REF!</v>
      </c>
      <c r="AH8" s="121" t="e">
        <f>'FIN-CASHFLOW_CWS'!AH69</f>
        <v>#REF!</v>
      </c>
      <c r="AI8" s="121" t="e">
        <f>'FIN-CASHFLOW_CWS'!AI69</f>
        <v>#REF!</v>
      </c>
      <c r="AJ8" s="121" t="e">
        <f>'FIN-CASHFLOW_CWS'!AJ69</f>
        <v>#REF!</v>
      </c>
      <c r="AK8" s="121" t="e">
        <f>'FIN-CASHFLOW_CWS'!AK69</f>
        <v>#REF!</v>
      </c>
      <c r="AL8" s="121" t="e">
        <f>'FIN-CASHFLOW_CWS'!AL69</f>
        <v>#REF!</v>
      </c>
      <c r="AM8" s="121" t="e">
        <f>'FIN-CASHFLOW_CWS'!AM69</f>
        <v>#REF!</v>
      </c>
      <c r="AN8" s="121" t="e">
        <f>'FIN-CASHFLOW_CWS'!AN69</f>
        <v>#REF!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 t="e">
        <f>'FIN-CASHFLOW_CWS'!AB70</f>
        <v>#REF!</v>
      </c>
      <c r="AC9" s="121" t="e">
        <f>'FIN-CASHFLOW_CWS'!AC70</f>
        <v>#REF!</v>
      </c>
      <c r="AD9" s="121" t="e">
        <f>'FIN-CASHFLOW_CWS'!AD70</f>
        <v>#REF!</v>
      </c>
      <c r="AE9" s="121" t="e">
        <f>'FIN-CASHFLOW_CWS'!AE70</f>
        <v>#REF!</v>
      </c>
      <c r="AF9" s="121" t="e">
        <f>'FIN-CASHFLOW_CWS'!AF70</f>
        <v>#REF!</v>
      </c>
      <c r="AG9" s="121" t="e">
        <f>'FIN-CASHFLOW_CWS'!AG70</f>
        <v>#REF!</v>
      </c>
      <c r="AH9" s="121" t="e">
        <f>'FIN-CASHFLOW_CWS'!AH70</f>
        <v>#REF!</v>
      </c>
      <c r="AI9" s="121" t="e">
        <f>'FIN-CASHFLOW_CWS'!AI70</f>
        <v>#REF!</v>
      </c>
      <c r="AJ9" s="121" t="e">
        <f>'FIN-CASHFLOW_CWS'!AJ70</f>
        <v>#REF!</v>
      </c>
      <c r="AK9" s="121" t="e">
        <f>'FIN-CASHFLOW_CWS'!AK70</f>
        <v>#REF!</v>
      </c>
      <c r="AL9" s="121" t="e">
        <f>'FIN-CASHFLOW_CWS'!AL70</f>
        <v>#REF!</v>
      </c>
      <c r="AM9" s="121" t="e">
        <f>'FIN-CASHFLOW_CWS'!AM70</f>
        <v>#REF!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 t="e">
        <f t="shared" si="0"/>
        <v>#REF!</v>
      </c>
      <c r="AC15" s="121" t="e">
        <f t="shared" si="0"/>
        <v>#REF!</v>
      </c>
      <c r="AD15" s="121" t="e">
        <f t="shared" si="0"/>
        <v>#REF!</v>
      </c>
      <c r="AE15" s="121" t="e">
        <f t="shared" si="0"/>
        <v>#REF!</v>
      </c>
      <c r="AF15" s="121" t="e">
        <f t="shared" si="0"/>
        <v>#REF!</v>
      </c>
      <c r="AG15" s="121" t="e">
        <f t="shared" si="0"/>
        <v>#REF!</v>
      </c>
      <c r="AH15" s="121" t="e">
        <f t="shared" si="0"/>
        <v>#REF!</v>
      </c>
      <c r="AI15" s="121" t="e">
        <f t="shared" si="0"/>
        <v>#REF!</v>
      </c>
      <c r="AJ15" s="121" t="e">
        <f t="shared" ref="AJ15:BK15" si="1">AJ6+AJ13</f>
        <v>#REF!</v>
      </c>
      <c r="AK15" s="121" t="e">
        <f t="shared" si="1"/>
        <v>#REF!</v>
      </c>
      <c r="AL15" s="121" t="e">
        <f t="shared" si="1"/>
        <v>#REF!</v>
      </c>
      <c r="AM15" s="121" t="e">
        <f t="shared" si="1"/>
        <v>#REF!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 t="e">
        <f t="shared" si="2"/>
        <v>#REF!</v>
      </c>
      <c r="AD17" s="121" t="e">
        <f t="shared" si="2"/>
        <v>#REF!</v>
      </c>
      <c r="AE17" s="121" t="e">
        <f t="shared" si="2"/>
        <v>#REF!</v>
      </c>
      <c r="AF17" s="121" t="e">
        <f t="shared" si="2"/>
        <v>#REF!</v>
      </c>
      <c r="AG17" s="121" t="e">
        <f t="shared" si="2"/>
        <v>#REF!</v>
      </c>
      <c r="AH17" s="121" t="e">
        <f t="shared" si="2"/>
        <v>#REF!</v>
      </c>
      <c r="AI17" s="121" t="e">
        <f t="shared" si="2"/>
        <v>#REF!</v>
      </c>
      <c r="AJ17" s="121" t="e">
        <f t="shared" ref="AJ17:BK17" si="3">AI18</f>
        <v>#REF!</v>
      </c>
      <c r="AK17" s="121" t="e">
        <f t="shared" si="3"/>
        <v>#REF!</v>
      </c>
      <c r="AL17" s="121" t="e">
        <f t="shared" si="3"/>
        <v>#REF!</v>
      </c>
      <c r="AM17" s="121" t="e">
        <f t="shared" si="3"/>
        <v>#REF!</v>
      </c>
      <c r="AN17" s="121" t="e">
        <f t="shared" si="3"/>
        <v>#REF!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 t="e">
        <f t="shared" si="4"/>
        <v>#REF!</v>
      </c>
      <c r="AC18" s="121" t="e">
        <f t="shared" si="4"/>
        <v>#REF!</v>
      </c>
      <c r="AD18" s="121" t="e">
        <f t="shared" si="4"/>
        <v>#REF!</v>
      </c>
      <c r="AE18" s="121" t="e">
        <f t="shared" si="4"/>
        <v>#REF!</v>
      </c>
      <c r="AF18" s="121" t="e">
        <f t="shared" si="4"/>
        <v>#REF!</v>
      </c>
      <c r="AG18" s="121" t="e">
        <f t="shared" si="4"/>
        <v>#REF!</v>
      </c>
      <c r="AH18" s="121" t="e">
        <f t="shared" si="4"/>
        <v>#REF!</v>
      </c>
      <c r="AI18" s="121" t="e">
        <f t="shared" si="4"/>
        <v>#REF!</v>
      </c>
      <c r="AJ18" s="121" t="e">
        <f t="shared" ref="AJ18:BK18" si="5">AJ15+AJ17</f>
        <v>#REF!</v>
      </c>
      <c r="AK18" s="121" t="e">
        <f t="shared" si="5"/>
        <v>#REF!</v>
      </c>
      <c r="AL18" s="121" t="e">
        <f t="shared" si="5"/>
        <v>#REF!</v>
      </c>
      <c r="AM18" s="121" t="e">
        <f t="shared" si="5"/>
        <v>#REF!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 t="e">
        <f>STAFF_CWS!AF570</f>
        <v>#REF!</v>
      </c>
      <c r="AB7" s="250" t="e">
        <f>STAFF_CWS!AG570</f>
        <v>#REF!</v>
      </c>
      <c r="AC7" s="250" t="e">
        <f>STAFF_CWS!AH570</f>
        <v>#REF!</v>
      </c>
      <c r="AD7" s="250" t="e">
        <f>STAFF_CWS!AI570</f>
        <v>#REF!</v>
      </c>
      <c r="AE7" s="250" t="e">
        <f>STAFF_CWS!AJ570</f>
        <v>#REF!</v>
      </c>
      <c r="AF7" s="250" t="e">
        <f>STAFF_CWS!AK570</f>
        <v>#REF!</v>
      </c>
      <c r="AG7" s="250" t="e">
        <f>STAFF_CWS!AL570</f>
        <v>#REF!</v>
      </c>
      <c r="AH7" s="250" t="e">
        <f>STAFF_CWS!AM570</f>
        <v>#REF!</v>
      </c>
      <c r="AI7" s="250" t="e">
        <f>STAFF_CWS!AN570</f>
        <v>#REF!</v>
      </c>
      <c r="AJ7" s="250" t="e">
        <f>STAFF_CWS!AO570</f>
        <v>#REF!</v>
      </c>
      <c r="AK7" s="250" t="e">
        <f>STAFF_CWS!AP570</f>
        <v>#REF!</v>
      </c>
      <c r="AL7" s="250" t="e">
        <f>STAFF_CWS!AQ570</f>
        <v>#REF!</v>
      </c>
      <c r="AM7" s="250" t="e">
        <f>STAFF_CWS!AR570</f>
        <v>#REF!</v>
      </c>
      <c r="AN7" s="250" t="e">
        <f>STAFF_CWS!AS570</f>
        <v>#REF!</v>
      </c>
      <c r="AO7" s="250" t="e">
        <f>STAFF_CWS!AT570</f>
        <v>#REF!</v>
      </c>
      <c r="AP7" s="250" t="e">
        <f>STAFF_CWS!AU570</f>
        <v>#REF!</v>
      </c>
      <c r="AQ7" s="250" t="e">
        <f>STAFF_CWS!AV570</f>
        <v>#REF!</v>
      </c>
      <c r="AR7" s="250" t="e">
        <f>STAFF_CWS!AW570</f>
        <v>#REF!</v>
      </c>
      <c r="AS7" s="250" t="e">
        <f>STAFF_CWS!AX570</f>
        <v>#REF!</v>
      </c>
      <c r="AT7" s="250" t="e">
        <f>STAFF_CWS!AY570</f>
        <v>#REF!</v>
      </c>
      <c r="AU7" s="250" t="e">
        <f>STAFF_CWS!AZ570</f>
        <v>#REF!</v>
      </c>
      <c r="AV7" s="250" t="e">
        <f>STAFF_CWS!BA570</f>
        <v>#REF!</v>
      </c>
      <c r="AW7" s="250" t="e">
        <f>STAFF_CWS!BB570</f>
        <v>#REF!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 t="e">
        <f>'REV-REVCALC_CWS'!AA90</f>
        <v>#REF!</v>
      </c>
      <c r="AB22" s="250" t="e">
        <f>'REV-REVCALC_CWS'!AB90</f>
        <v>#REF!</v>
      </c>
      <c r="AC22" s="250" t="e">
        <f>'REV-REVCALC_CWS'!AC90</f>
        <v>#REF!</v>
      </c>
      <c r="AD22" s="250" t="e">
        <f>'REV-REVCALC_CWS'!AD90</f>
        <v>#REF!</v>
      </c>
      <c r="AE22" s="250" t="e">
        <f>'REV-REVCALC_CWS'!AE90</f>
        <v>#REF!</v>
      </c>
      <c r="AF22" s="250" t="e">
        <f>'REV-REVCALC_CWS'!AF90</f>
        <v>#REF!</v>
      </c>
      <c r="AG22" s="250" t="e">
        <f>'REV-REVCALC_CWS'!AG90</f>
        <v>#REF!</v>
      </c>
      <c r="AH22" s="250" t="e">
        <f>'REV-REVCALC_CWS'!AH90</f>
        <v>#REF!</v>
      </c>
      <c r="AI22" s="250" t="e">
        <f>'REV-REVCALC_CWS'!AI90</f>
        <v>#REF!</v>
      </c>
      <c r="AJ22" s="250" t="e">
        <f>'REV-REVCALC_CWS'!AJ90</f>
        <v>#REF!</v>
      </c>
      <c r="AK22" s="250" t="e">
        <f>'REV-REVCALC_CWS'!AK90</f>
        <v>#REF!</v>
      </c>
      <c r="AL22" s="250" t="e">
        <f>'REV-REVCALC_CWS'!AL90</f>
        <v>#REF!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 t="e">
        <f>+'FIN-P&amp;L_CWS'!AC207</f>
        <v>#REF!</v>
      </c>
      <c r="AC42" s="250" t="e">
        <f>+'FIN-P&amp;L_CWS'!AD207</f>
        <v>#REF!</v>
      </c>
      <c r="AD42" s="250" t="e">
        <f>+'FIN-P&amp;L_CWS'!AE207</f>
        <v>#REF!</v>
      </c>
      <c r="AE42" s="250" t="e">
        <f>+'FIN-P&amp;L_CWS'!AF207</f>
        <v>#REF!</v>
      </c>
      <c r="AF42" s="250" t="e">
        <f>+'FIN-P&amp;L_CWS'!AG207</f>
        <v>#REF!</v>
      </c>
      <c r="AG42" s="250" t="e">
        <f>+'FIN-P&amp;L_CWS'!AH207</f>
        <v>#REF!</v>
      </c>
      <c r="AH42" s="250" t="e">
        <f>+'FIN-P&amp;L_CWS'!AI207</f>
        <v>#REF!</v>
      </c>
      <c r="AI42" s="250" t="e">
        <f>+'FIN-P&amp;L_CWS'!AJ207</f>
        <v>#REF!</v>
      </c>
      <c r="AJ42" s="250" t="e">
        <f>+'FIN-P&amp;L_CWS'!AK207</f>
        <v>#REF!</v>
      </c>
      <c r="AK42" s="250" t="e">
        <f>+'FIN-P&amp;L_CWS'!AL207</f>
        <v>#REF!</v>
      </c>
      <c r="AL42" s="250" t="e">
        <f>+'FIN-P&amp;L_CWS'!AM207</f>
        <v>#REF!</v>
      </c>
      <c r="AM42" s="250" t="e">
        <f>+'FIN-P&amp;L_CWS'!AN207</f>
        <v>#REF!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 t="e">
        <f>+'FIN-P&amp;L_CWS'!AC208</f>
        <v>#REF!</v>
      </c>
      <c r="AC43" s="250" t="e">
        <f>+'FIN-P&amp;L_CWS'!AD208</f>
        <v>#REF!</v>
      </c>
      <c r="AD43" s="250" t="e">
        <f>+'FIN-P&amp;L_CWS'!AE208</f>
        <v>#REF!</v>
      </c>
      <c r="AE43" s="250" t="e">
        <f>+'FIN-P&amp;L_CWS'!AF208</f>
        <v>#REF!</v>
      </c>
      <c r="AF43" s="250" t="e">
        <f>+'FIN-P&amp;L_CWS'!AG208</f>
        <v>#REF!</v>
      </c>
      <c r="AG43" s="250" t="e">
        <f>+'FIN-P&amp;L_CWS'!AH208</f>
        <v>#REF!</v>
      </c>
      <c r="AH43" s="250" t="e">
        <f>+'FIN-P&amp;L_CWS'!AI208</f>
        <v>#REF!</v>
      </c>
      <c r="AI43" s="250" t="e">
        <f>+'FIN-P&amp;L_CWS'!AJ208</f>
        <v>#REF!</v>
      </c>
      <c r="AJ43" s="250" t="e">
        <f>+'FIN-P&amp;L_CWS'!AK208</f>
        <v>#REF!</v>
      </c>
      <c r="AK43" s="250" t="e">
        <f>+'FIN-P&amp;L_CWS'!AL208</f>
        <v>#REF!</v>
      </c>
      <c r="AL43" s="250" t="e">
        <f>+'FIN-P&amp;L_CWS'!AM208</f>
        <v>#REF!</v>
      </c>
      <c r="AM43" s="250" t="e">
        <f>+'FIN-P&amp;L_CWS'!AN208</f>
        <v>#REF!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 t="e">
        <f>+'FIN-CASHFLOW_CWS'!AB67</f>
        <v>#REF!</v>
      </c>
      <c r="AC44" s="250" t="e">
        <f>+'FIN-CASHFLOW_CWS'!AC67</f>
        <v>#REF!</v>
      </c>
      <c r="AD44" s="250" t="e">
        <f>+'FIN-CASHFLOW_CWS'!AD67</f>
        <v>#REF!</v>
      </c>
      <c r="AE44" s="250" t="e">
        <f>+'FIN-CASHFLOW_CWS'!AE67</f>
        <v>#REF!</v>
      </c>
      <c r="AF44" s="250" t="e">
        <f>+'FIN-CASHFLOW_CWS'!AF67</f>
        <v>#REF!</v>
      </c>
      <c r="AG44" s="250" t="e">
        <f>+'FIN-CASHFLOW_CWS'!AG67</f>
        <v>#REF!</v>
      </c>
      <c r="AH44" s="250" t="e">
        <f>+'FIN-CASHFLOW_CWS'!AH67</f>
        <v>#REF!</v>
      </c>
      <c r="AI44" s="250" t="e">
        <f>+'FIN-CASHFLOW_CWS'!AI67</f>
        <v>#REF!</v>
      </c>
      <c r="AJ44" s="250" t="e">
        <f>+'FIN-CASHFLOW_CWS'!AJ67</f>
        <v>#REF!</v>
      </c>
      <c r="AK44" s="250" t="e">
        <f>+'FIN-CASHFLOW_CWS'!AK67</f>
        <v>#REF!</v>
      </c>
      <c r="AL44" s="250" t="e">
        <f>+'FIN-CASHFLOW_CWS'!AL67</f>
        <v>#REF!</v>
      </c>
      <c r="AM44" s="250" t="e">
        <f>+'FIN-CASHFLOW_CWS'!AM67</f>
        <v>#REF!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 t="e">
        <f>+'FIN-CASHFLOW_CWS'!AB70</f>
        <v>#REF!</v>
      </c>
      <c r="AC45" s="250" t="e">
        <f>+'FIN-CASHFLOW_CWS'!AC70</f>
        <v>#REF!</v>
      </c>
      <c r="AD45" s="250" t="e">
        <f>+'FIN-CASHFLOW_CWS'!AD70</f>
        <v>#REF!</v>
      </c>
      <c r="AE45" s="250" t="e">
        <f>+'FIN-CASHFLOW_CWS'!AE70</f>
        <v>#REF!</v>
      </c>
      <c r="AF45" s="250" t="e">
        <f>+'FIN-CASHFLOW_CWS'!AF70</f>
        <v>#REF!</v>
      </c>
      <c r="AG45" s="250" t="e">
        <f>+'FIN-CASHFLOW_CWS'!AG70</f>
        <v>#REF!</v>
      </c>
      <c r="AH45" s="250" t="e">
        <f>+'FIN-CASHFLOW_CWS'!AH70</f>
        <v>#REF!</v>
      </c>
      <c r="AI45" s="250" t="e">
        <f>+'FIN-CASHFLOW_CWS'!AI70</f>
        <v>#REF!</v>
      </c>
      <c r="AJ45" s="250" t="e">
        <f>+'FIN-CASHFLOW_CWS'!AJ70</f>
        <v>#REF!</v>
      </c>
      <c r="AK45" s="250" t="e">
        <f>+'FIN-CASHFLOW_CWS'!AK70</f>
        <v>#REF!</v>
      </c>
      <c r="AL45" s="250" t="e">
        <f>+'FIN-CASHFLOW_CWS'!AL70</f>
        <v>#REF!</v>
      </c>
      <c r="AM45" s="250" t="e">
        <f>+'FIN-CASHFLOW_CWS'!AM70</f>
        <v>#REF!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 t="e">
        <f t="shared" si="3"/>
        <v>#REF!</v>
      </c>
      <c r="AC49" s="250" t="e">
        <f t="shared" si="3"/>
        <v>#REF!</v>
      </c>
      <c r="AD49" s="250" t="e">
        <f t="shared" si="3"/>
        <v>#REF!</v>
      </c>
      <c r="AE49" s="250" t="e">
        <f t="shared" si="3"/>
        <v>#REF!</v>
      </c>
      <c r="AF49" s="250" t="e">
        <f t="shared" si="3"/>
        <v>#REF!</v>
      </c>
      <c r="AG49" s="250" t="e">
        <f t="shared" si="3"/>
        <v>#REF!</v>
      </c>
      <c r="AH49" s="250" t="e">
        <f t="shared" si="3"/>
        <v>#REF!</v>
      </c>
      <c r="AI49" s="250" t="e">
        <f t="shared" si="3"/>
        <v>#REF!</v>
      </c>
      <c r="AJ49" s="250" t="e">
        <f t="shared" si="3"/>
        <v>#REF!</v>
      </c>
      <c r="AK49" s="250" t="e">
        <f t="shared" si="3"/>
        <v>#REF!</v>
      </c>
      <c r="AL49" s="250" t="e">
        <f t="shared" si="3"/>
        <v>#REF!</v>
      </c>
      <c r="AM49" s="250" t="e">
        <f t="shared" si="3"/>
        <v>#REF!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 t="e">
        <f t="shared" si="4"/>
        <v>#REF!</v>
      </c>
      <c r="AC50" s="250" t="e">
        <f t="shared" si="4"/>
        <v>#REF!</v>
      </c>
      <c r="AD50" s="250" t="e">
        <f t="shared" si="4"/>
        <v>#REF!</v>
      </c>
      <c r="AE50" s="250" t="e">
        <f t="shared" si="4"/>
        <v>#REF!</v>
      </c>
      <c r="AF50" s="250" t="e">
        <f t="shared" si="4"/>
        <v>#REF!</v>
      </c>
      <c r="AG50" s="250" t="e">
        <f t="shared" si="4"/>
        <v>#REF!</v>
      </c>
      <c r="AH50" s="250" t="e">
        <f t="shared" si="4"/>
        <v>#REF!</v>
      </c>
      <c r="AI50" s="250" t="e">
        <f t="shared" si="4"/>
        <v>#REF!</v>
      </c>
      <c r="AJ50" s="250" t="e">
        <f t="shared" si="4"/>
        <v>#REF!</v>
      </c>
      <c r="AK50" s="250" t="e">
        <f t="shared" si="4"/>
        <v>#REF!</v>
      </c>
      <c r="AL50" s="250" t="e">
        <f t="shared" si="4"/>
        <v>#REF!</v>
      </c>
      <c r="AM50" s="250" t="e">
        <f t="shared" si="4"/>
        <v>#REF!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 t="e">
        <f t="shared" si="5"/>
        <v>#REF!</v>
      </c>
      <c r="AC55" s="250" t="e">
        <f t="shared" si="5"/>
        <v>#REF!</v>
      </c>
      <c r="AD55" s="250" t="e">
        <f t="shared" si="5"/>
        <v>#REF!</v>
      </c>
      <c r="AE55" s="250" t="e">
        <f t="shared" si="5"/>
        <v>#REF!</v>
      </c>
      <c r="AF55" s="250" t="e">
        <f t="shared" si="5"/>
        <v>#REF!</v>
      </c>
      <c r="AG55" s="250" t="e">
        <f t="shared" si="5"/>
        <v>#REF!</v>
      </c>
      <c r="AH55" s="250" t="e">
        <f t="shared" si="5"/>
        <v>#REF!</v>
      </c>
      <c r="AI55" s="250" t="e">
        <f t="shared" si="5"/>
        <v>#REF!</v>
      </c>
      <c r="AJ55" s="250" t="e">
        <f t="shared" si="5"/>
        <v>#REF!</v>
      </c>
      <c r="AK55" s="250" t="e">
        <f t="shared" si="5"/>
        <v>#REF!</v>
      </c>
      <c r="AL55" s="250" t="e">
        <f t="shared" si="5"/>
        <v>#REF!</v>
      </c>
      <c r="AM55" s="250" t="e">
        <f t="shared" si="5"/>
        <v>#REF!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 t="e">
        <f t="shared" si="5"/>
        <v>#REF!</v>
      </c>
      <c r="AC56" s="250" t="e">
        <f t="shared" si="5"/>
        <v>#REF!</v>
      </c>
      <c r="AD56" s="250" t="e">
        <f t="shared" si="5"/>
        <v>#REF!</v>
      </c>
      <c r="AE56" s="250" t="e">
        <f t="shared" si="5"/>
        <v>#REF!</v>
      </c>
      <c r="AF56" s="250" t="e">
        <f t="shared" si="5"/>
        <v>#REF!</v>
      </c>
      <c r="AG56" s="250" t="e">
        <f t="shared" si="5"/>
        <v>#REF!</v>
      </c>
      <c r="AH56" s="250" t="e">
        <f t="shared" si="5"/>
        <v>#REF!</v>
      </c>
      <c r="AI56" s="250" t="e">
        <f t="shared" si="5"/>
        <v>#REF!</v>
      </c>
      <c r="AJ56" s="250" t="e">
        <f t="shared" si="5"/>
        <v>#REF!</v>
      </c>
      <c r="AK56" s="250" t="e">
        <f t="shared" si="5"/>
        <v>#REF!</v>
      </c>
      <c r="AL56" s="250" t="e">
        <f t="shared" si="5"/>
        <v>#REF!</v>
      </c>
      <c r="AM56" s="250" t="e">
        <f t="shared" si="5"/>
        <v>#REF!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 t="e">
        <f t="shared" si="5"/>
        <v>#REF!</v>
      </c>
      <c r="AC57" s="250" t="e">
        <f t="shared" si="5"/>
        <v>#REF!</v>
      </c>
      <c r="AD57" s="250" t="e">
        <f t="shared" si="5"/>
        <v>#REF!</v>
      </c>
      <c r="AE57" s="250" t="e">
        <f t="shared" si="5"/>
        <v>#REF!</v>
      </c>
      <c r="AF57" s="250" t="e">
        <f t="shared" si="5"/>
        <v>#REF!</v>
      </c>
      <c r="AG57" s="250" t="e">
        <f t="shared" si="5"/>
        <v>#REF!</v>
      </c>
      <c r="AH57" s="250" t="e">
        <f t="shared" si="5"/>
        <v>#REF!</v>
      </c>
      <c r="AI57" s="250" t="e">
        <f t="shared" si="5"/>
        <v>#REF!</v>
      </c>
      <c r="AJ57" s="250" t="e">
        <f t="shared" si="5"/>
        <v>#REF!</v>
      </c>
      <c r="AK57" s="250" t="e">
        <f t="shared" si="5"/>
        <v>#REF!</v>
      </c>
      <c r="AL57" s="250" t="e">
        <f t="shared" si="5"/>
        <v>#REF!</v>
      </c>
      <c r="AM57" s="250" t="e">
        <f t="shared" si="5"/>
        <v>#REF!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 t="e">
        <f t="shared" si="5"/>
        <v>#REF!</v>
      </c>
      <c r="AC58" s="250" t="e">
        <f t="shared" si="5"/>
        <v>#REF!</v>
      </c>
      <c r="AD58" s="250" t="e">
        <f t="shared" si="5"/>
        <v>#REF!</v>
      </c>
      <c r="AE58" s="250" t="e">
        <f t="shared" si="5"/>
        <v>#REF!</v>
      </c>
      <c r="AF58" s="250" t="e">
        <f t="shared" si="5"/>
        <v>#REF!</v>
      </c>
      <c r="AG58" s="250" t="e">
        <f t="shared" si="5"/>
        <v>#REF!</v>
      </c>
      <c r="AH58" s="250" t="e">
        <f t="shared" si="5"/>
        <v>#REF!</v>
      </c>
      <c r="AI58" s="250" t="e">
        <f t="shared" si="5"/>
        <v>#REF!</v>
      </c>
      <c r="AJ58" s="250" t="e">
        <f t="shared" si="5"/>
        <v>#REF!</v>
      </c>
      <c r="AK58" s="250" t="e">
        <f t="shared" si="5"/>
        <v>#REF!</v>
      </c>
      <c r="AL58" s="250" t="e">
        <f t="shared" si="5"/>
        <v>#REF!</v>
      </c>
      <c r="AM58" s="250" t="e">
        <f t="shared" si="5"/>
        <v>#REF!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 t="e">
        <f>+'FIN-CASHFLOW_CWS'!AB58</f>
        <v>#REF!</v>
      </c>
      <c r="AC59" s="259" t="e">
        <f>+'FIN-CASHFLOW_CWS'!AC58</f>
        <v>#REF!</v>
      </c>
      <c r="AD59" s="259" t="e">
        <f>+'FIN-CASHFLOW_CWS'!AD58</f>
        <v>#REF!</v>
      </c>
      <c r="AE59" s="259" t="e">
        <f>+'FIN-CASHFLOW_CWS'!AE58</f>
        <v>#REF!</v>
      </c>
      <c r="AF59" s="259" t="e">
        <f>+'FIN-CASHFLOW_CWS'!AF58</f>
        <v>#REF!</v>
      </c>
      <c r="AG59" s="259" t="e">
        <f>+'FIN-CASHFLOW_CWS'!AG58</f>
        <v>#REF!</v>
      </c>
      <c r="AH59" s="259" t="e">
        <f>+'FIN-CASHFLOW_CWS'!AH58</f>
        <v>#REF!</v>
      </c>
      <c r="AI59" s="259" t="e">
        <f>+'FIN-CASHFLOW_CWS'!AI58</f>
        <v>#REF!</v>
      </c>
      <c r="AJ59" s="259" t="e">
        <f>+'FIN-CASHFLOW_CWS'!AJ58</f>
        <v>#REF!</v>
      </c>
      <c r="AK59" s="259" t="e">
        <f>+'FIN-CASHFLOW_CWS'!AK58</f>
        <v>#REF!</v>
      </c>
      <c r="AL59" s="259" t="e">
        <f>+'FIN-CASHFLOW_CWS'!AL58</f>
        <v>#REF!</v>
      </c>
      <c r="AM59" s="259" t="e">
        <f>+'FIN-CASHFLOW_CWS'!AM58</f>
        <v>#REF!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288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#REF!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#REF!</v>
      </c>
      <c r="J27" s="181" t="e">
        <f>BM353</f>
        <v>#REF!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#REF!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#REF!</v>
      </c>
      <c r="J28" s="181" t="e">
        <f>BL368</f>
        <v>#REF!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#REF!</v>
      </c>
      <c r="G30" s="67" t="e">
        <f>SUM(AN372:AY372)</f>
        <v>#REF!</v>
      </c>
      <c r="H30" s="67" t="e">
        <f>SUM(AZ372:BK372)</f>
        <v>#VALUE!</v>
      </c>
      <c r="I30" s="181" t="e">
        <f t="shared" si="1"/>
        <v>#REF!</v>
      </c>
      <c r="J30" s="181" t="e">
        <f>BM372</f>
        <v>#REF!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#REF!</v>
      </c>
      <c r="G32" s="192" t="e">
        <f>SUM(AN376:AY376)</f>
        <v>#REF!</v>
      </c>
      <c r="H32" s="192" t="e">
        <f>SUM(AZ376:BK376)</f>
        <v>#VALUE!</v>
      </c>
      <c r="I32" s="181" t="e">
        <f t="shared" si="1"/>
        <v>#REF!</v>
      </c>
      <c r="J32" s="181" t="e">
        <f>BM376</f>
        <v>#REF!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#REF!</v>
      </c>
      <c r="G41" s="192" t="e">
        <f t="shared" si="3"/>
        <v>#REF!</v>
      </c>
      <c r="H41" s="192" t="e">
        <f t="shared" si="3"/>
        <v>#VALUE!</v>
      </c>
      <c r="I41" s="213" t="e">
        <f t="shared" si="3"/>
        <v>#REF!</v>
      </c>
      <c r="J41" s="213" t="e">
        <f t="shared" si="3"/>
        <v>#REF!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#REF!</v>
      </c>
      <c r="AC229" s="26" t="e">
        <f>STAFF_CWS!AG406</f>
        <v>#REF!</v>
      </c>
      <c r="AD229" s="26" t="e">
        <f>STAFF_CWS!AH406</f>
        <v>#REF!</v>
      </c>
      <c r="AE229" s="26" t="e">
        <f>STAFF_CWS!AI406</f>
        <v>#REF!</v>
      </c>
      <c r="AF229" s="26" t="e">
        <f>STAFF_CWS!AJ406</f>
        <v>#REF!</v>
      </c>
      <c r="AG229" s="26" t="e">
        <f>STAFF_CWS!AK406</f>
        <v>#REF!</v>
      </c>
      <c r="AH229" s="26" t="e">
        <f>STAFF_CWS!AL406</f>
        <v>#REF!</v>
      </c>
      <c r="AI229" s="26" t="e">
        <f>STAFF_CWS!AM406</f>
        <v>#REF!</v>
      </c>
      <c r="AJ229" s="26" t="e">
        <f>STAFF_CWS!AN406</f>
        <v>#REF!</v>
      </c>
      <c r="AK229" s="26" t="e">
        <f>STAFF_CWS!AO406</f>
        <v>#REF!</v>
      </c>
      <c r="AL229" s="26" t="e">
        <f>STAFF_CWS!AP406</f>
        <v>#REF!</v>
      </c>
      <c r="AM229" s="26" t="e">
        <f>STAFF_CWS!AQ406</f>
        <v>#REF!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#REF!</v>
      </c>
      <c r="AC230" s="26" t="e">
        <f>STAFF_CWS!AG407</f>
        <v>#REF!</v>
      </c>
      <c r="AD230" s="26" t="e">
        <f>STAFF_CWS!AH407</f>
        <v>#REF!</v>
      </c>
      <c r="AE230" s="26" t="e">
        <f>STAFF_CWS!AI407</f>
        <v>#REF!</v>
      </c>
      <c r="AF230" s="26" t="e">
        <f>STAFF_CWS!AJ407</f>
        <v>#REF!</v>
      </c>
      <c r="AG230" s="26" t="e">
        <f>STAFF_CWS!AK407</f>
        <v>#REF!</v>
      </c>
      <c r="AH230" s="26" t="e">
        <f>STAFF_CWS!AL407</f>
        <v>#REF!</v>
      </c>
      <c r="AI230" s="26" t="e">
        <f>STAFF_CWS!AM407</f>
        <v>#REF!</v>
      </c>
      <c r="AJ230" s="26" t="e">
        <f>STAFF_CWS!AN407</f>
        <v>#REF!</v>
      </c>
      <c r="AK230" s="26" t="e">
        <f>STAFF_CWS!AO407</f>
        <v>#REF!</v>
      </c>
      <c r="AL230" s="26" t="e">
        <f>STAFF_CWS!AP407</f>
        <v>#REF!</v>
      </c>
      <c r="AM230" s="26" t="e">
        <f>STAFF_CWS!AQ407</f>
        <v>#REF!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#REF!</v>
      </c>
      <c r="AC265" s="26" t="e">
        <f>STAFF_CWS!AG442</f>
        <v>#REF!</v>
      </c>
      <c r="AD265" s="26" t="e">
        <f>STAFF_CWS!AH442</f>
        <v>#REF!</v>
      </c>
      <c r="AE265" s="26" t="e">
        <f>STAFF_CWS!AI442</f>
        <v>#REF!</v>
      </c>
      <c r="AF265" s="26" t="e">
        <f>STAFF_CWS!AJ442</f>
        <v>#REF!</v>
      </c>
      <c r="AG265" s="26" t="e">
        <f>STAFF_CWS!AK442</f>
        <v>#REF!</v>
      </c>
      <c r="AH265" s="26" t="e">
        <f>STAFF_CWS!AL442</f>
        <v>#REF!</v>
      </c>
      <c r="AI265" s="26" t="e">
        <f>STAFF_CWS!AM442</f>
        <v>#REF!</v>
      </c>
      <c r="AJ265" s="26" t="e">
        <f>STAFF_CWS!AN442</f>
        <v>#REF!</v>
      </c>
      <c r="AK265" s="26" t="e">
        <f>STAFF_CWS!AO442</f>
        <v>#REF!</v>
      </c>
      <c r="AL265" s="26" t="e">
        <f>STAFF_CWS!AP442</f>
        <v>#REF!</v>
      </c>
      <c r="AM265" s="26" t="e">
        <f>STAFF_CWS!AQ442</f>
        <v>#REF!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#REF!</v>
      </c>
      <c r="AC266" s="26" t="e">
        <f>STAFF_CWS!AG443</f>
        <v>#REF!</v>
      </c>
      <c r="AD266" s="26" t="e">
        <f>STAFF_CWS!AH443</f>
        <v>#REF!</v>
      </c>
      <c r="AE266" s="26" t="e">
        <f>STAFF_CWS!AI443</f>
        <v>#REF!</v>
      </c>
      <c r="AF266" s="26" t="e">
        <f>STAFF_CWS!AJ443</f>
        <v>#REF!</v>
      </c>
      <c r="AG266" s="26" t="e">
        <f>STAFF_CWS!AK443</f>
        <v>#REF!</v>
      </c>
      <c r="AH266" s="26" t="e">
        <f>STAFF_CWS!AL443</f>
        <v>#REF!</v>
      </c>
      <c r="AI266" s="26" t="e">
        <f>STAFF_CWS!AM443</f>
        <v>#REF!</v>
      </c>
      <c r="AJ266" s="26" t="e">
        <f>STAFF_CWS!AN443</f>
        <v>#REF!</v>
      </c>
      <c r="AK266" s="26" t="e">
        <f>STAFF_CWS!AO443</f>
        <v>#REF!</v>
      </c>
      <c r="AL266" s="26" t="e">
        <f>STAFF_CWS!AP443</f>
        <v>#REF!</v>
      </c>
      <c r="AM266" s="26" t="e">
        <f>STAFF_CWS!AQ443</f>
        <v>#REF!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#REF!</v>
      </c>
      <c r="AC292" s="26" t="e">
        <f>STAFF_CWS!AG469</f>
        <v>#REF!</v>
      </c>
      <c r="AD292" s="26" t="e">
        <f>STAFF_CWS!AH469</f>
        <v>#REF!</v>
      </c>
      <c r="AE292" s="26" t="e">
        <f>STAFF_CWS!AI469</f>
        <v>#REF!</v>
      </c>
      <c r="AF292" s="26" t="e">
        <f>STAFF_CWS!AJ469</f>
        <v>#REF!</v>
      </c>
      <c r="AG292" s="26" t="e">
        <f>STAFF_CWS!AK469</f>
        <v>#REF!</v>
      </c>
      <c r="AH292" s="26" t="e">
        <f>STAFF_CWS!AL469</f>
        <v>#REF!</v>
      </c>
      <c r="AI292" s="26" t="e">
        <f>STAFF_CWS!AM469</f>
        <v>#REF!</v>
      </c>
      <c r="AJ292" s="26" t="e">
        <f>STAFF_CWS!AN469</f>
        <v>#REF!</v>
      </c>
      <c r="AK292" s="26" t="e">
        <f>STAFF_CWS!AO469</f>
        <v>#REF!</v>
      </c>
      <c r="AL292" s="26" t="e">
        <f>STAFF_CWS!AP469</f>
        <v>#REF!</v>
      </c>
      <c r="AM292" s="26" t="e">
        <f>STAFF_CWS!AQ469</f>
        <v>#REF!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#REF!</v>
      </c>
      <c r="AC293" s="26" t="e">
        <f>STAFF_CWS!AG470</f>
        <v>#REF!</v>
      </c>
      <c r="AD293" s="26" t="e">
        <f>STAFF_CWS!AH470</f>
        <v>#REF!</v>
      </c>
      <c r="AE293" s="26" t="e">
        <f>STAFF_CWS!AI470</f>
        <v>#REF!</v>
      </c>
      <c r="AF293" s="26" t="e">
        <f>STAFF_CWS!AJ470</f>
        <v>#REF!</v>
      </c>
      <c r="AG293" s="26" t="e">
        <f>STAFF_CWS!AK470</f>
        <v>#REF!</v>
      </c>
      <c r="AH293" s="26" t="e">
        <f>STAFF_CWS!AL470</f>
        <v>#REF!</v>
      </c>
      <c r="AI293" s="26" t="e">
        <f>STAFF_CWS!AM470</f>
        <v>#REF!</v>
      </c>
      <c r="AJ293" s="26" t="e">
        <f>STAFF_CWS!AN470</f>
        <v>#REF!</v>
      </c>
      <c r="AK293" s="26" t="e">
        <f>STAFF_CWS!AO470</f>
        <v>#REF!</v>
      </c>
      <c r="AL293" s="26" t="e">
        <f>STAFF_CWS!AP470</f>
        <v>#REF!</v>
      </c>
      <c r="AM293" s="26" t="e">
        <f>STAFF_CWS!AQ470</f>
        <v>#REF!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#REF!</v>
      </c>
      <c r="AC319" s="26" t="e">
        <f>STAFF_CWS!AG496</f>
        <v>#REF!</v>
      </c>
      <c r="AD319" s="26" t="e">
        <f>STAFF_CWS!AH496</f>
        <v>#REF!</v>
      </c>
      <c r="AE319" s="26" t="e">
        <f>STAFF_CWS!AI496</f>
        <v>#REF!</v>
      </c>
      <c r="AF319" s="26" t="e">
        <f>STAFF_CWS!AJ496</f>
        <v>#REF!</v>
      </c>
      <c r="AG319" s="26" t="e">
        <f>STAFF_CWS!AK496</f>
        <v>#REF!</v>
      </c>
      <c r="AH319" s="26" t="e">
        <f>STAFF_CWS!AL496</f>
        <v>#REF!</v>
      </c>
      <c r="AI319" s="26" t="e">
        <f>STAFF_CWS!AM496</f>
        <v>#REF!</v>
      </c>
      <c r="AJ319" s="26" t="e">
        <f>STAFF_CWS!AN496</f>
        <v>#REF!</v>
      </c>
      <c r="AK319" s="26" t="e">
        <f>STAFF_CWS!AO496</f>
        <v>#REF!</v>
      </c>
      <c r="AL319" s="26" t="e">
        <f>STAFF_CWS!AP496</f>
        <v>#REF!</v>
      </c>
      <c r="AM319" s="26" t="e">
        <f>STAFF_CWS!AQ496</f>
        <v>#REF!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#REF!</v>
      </c>
      <c r="AC353" s="26" t="e">
        <f>STAFF_CWS!AG530</f>
        <v>#REF!</v>
      </c>
      <c r="AD353" s="26" t="e">
        <f>STAFF_CWS!AH530</f>
        <v>#REF!</v>
      </c>
      <c r="AE353" s="26" t="e">
        <f>STAFF_CWS!AI530</f>
        <v>#REF!</v>
      </c>
      <c r="AF353" s="26" t="e">
        <f>STAFF_CWS!AJ530</f>
        <v>#REF!</v>
      </c>
      <c r="AG353" s="26" t="e">
        <f>STAFF_CWS!AK530</f>
        <v>#REF!</v>
      </c>
      <c r="AH353" s="26" t="e">
        <f>STAFF_CWS!AL530</f>
        <v>#REF!</v>
      </c>
      <c r="AI353" s="26" t="e">
        <f>STAFF_CWS!AM530</f>
        <v>#REF!</v>
      </c>
      <c r="AJ353" s="26" t="e">
        <f>STAFF_CWS!AN530</f>
        <v>#REF!</v>
      </c>
      <c r="AK353" s="26" t="e">
        <f>STAFF_CWS!AO530</f>
        <v>#REF!</v>
      </c>
      <c r="AL353" s="26" t="e">
        <f>STAFF_CWS!AP530</f>
        <v>#REF!</v>
      </c>
      <c r="AM353" s="26" t="e">
        <f>STAFF_CWS!AQ530</f>
        <v>#REF!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#REF!</v>
      </c>
      <c r="BM353" s="65" t="e">
        <f>STAFF_CWS!BP530</f>
        <v>#REF!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#REF!</v>
      </c>
      <c r="AC354" s="26" t="e">
        <f>STAFF_CWS!AG531</f>
        <v>#REF!</v>
      </c>
      <c r="AD354" s="26" t="e">
        <f>STAFF_CWS!AH531</f>
        <v>#REF!</v>
      </c>
      <c r="AE354" s="26" t="e">
        <f>STAFF_CWS!AI531</f>
        <v>#REF!</v>
      </c>
      <c r="AF354" s="26" t="e">
        <f>STAFF_CWS!AJ531</f>
        <v>#REF!</v>
      </c>
      <c r="AG354" s="26" t="e">
        <f>STAFF_CWS!AK531</f>
        <v>#REF!</v>
      </c>
      <c r="AH354" s="26" t="e">
        <f>STAFF_CWS!AL531</f>
        <v>#REF!</v>
      </c>
      <c r="AI354" s="26" t="e">
        <f>STAFF_CWS!AM531</f>
        <v>#REF!</v>
      </c>
      <c r="AJ354" s="26" t="e">
        <f>STAFF_CWS!AN531</f>
        <v>#REF!</v>
      </c>
      <c r="AK354" s="26" t="e">
        <f>STAFF_CWS!AO531</f>
        <v>#REF!</v>
      </c>
      <c r="AL354" s="26" t="e">
        <f>STAFF_CWS!AP531</f>
        <v>#REF!</v>
      </c>
      <c r="AM354" s="26" t="e">
        <f>STAFF_CWS!AQ531</f>
        <v>#REF!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#REF!</v>
      </c>
      <c r="BM354" s="65" t="e">
        <f>STAFF_CWS!BP531</f>
        <v>#REF!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#REF!</v>
      </c>
      <c r="AC358" s="26" t="e">
        <f>STAFF_CWS!AG535</f>
        <v>#REF!</v>
      </c>
      <c r="AD358" s="26" t="e">
        <f>STAFF_CWS!AH535</f>
        <v>#REF!</v>
      </c>
      <c r="AE358" s="26" t="e">
        <f>STAFF_CWS!AI535</f>
        <v>#REF!</v>
      </c>
      <c r="AF358" s="26" t="e">
        <f>STAFF_CWS!AJ535</f>
        <v>#REF!</v>
      </c>
      <c r="AG358" s="26" t="e">
        <f>STAFF_CWS!AK535</f>
        <v>#REF!</v>
      </c>
      <c r="AH358" s="26" t="e">
        <f>STAFF_CWS!AL535</f>
        <v>#REF!</v>
      </c>
      <c r="AI358" s="26" t="e">
        <f>STAFF_CWS!AM535</f>
        <v>#REF!</v>
      </c>
      <c r="AJ358" s="26" t="e">
        <f>STAFF_CWS!AN535</f>
        <v>#REF!</v>
      </c>
      <c r="AK358" s="26" t="e">
        <f>STAFF_CWS!AO535</f>
        <v>#REF!</v>
      </c>
      <c r="AL358" s="26" t="e">
        <f>STAFF_CWS!AP535</f>
        <v>#REF!</v>
      </c>
      <c r="AM358" s="26" t="e">
        <f>STAFF_CWS!AQ535</f>
        <v>#REF!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#REF!</v>
      </c>
      <c r="BM358" s="65" t="e">
        <f>STAFF_CWS!BP535</f>
        <v>#REF!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#REF!</v>
      </c>
      <c r="AC363" s="26" t="e">
        <f>STAFF_CWS!AG540</f>
        <v>#REF!</v>
      </c>
      <c r="AD363" s="26" t="e">
        <f>STAFF_CWS!AH540</f>
        <v>#REF!</v>
      </c>
      <c r="AE363" s="26" t="e">
        <f>STAFF_CWS!AI540</f>
        <v>#REF!</v>
      </c>
      <c r="AF363" s="26" t="e">
        <f>STAFF_CWS!AJ540</f>
        <v>#REF!</v>
      </c>
      <c r="AG363" s="26" t="e">
        <f>STAFF_CWS!AK540</f>
        <v>#REF!</v>
      </c>
      <c r="AH363" s="26" t="e">
        <f>STAFF_CWS!AL540</f>
        <v>#REF!</v>
      </c>
      <c r="AI363" s="26" t="e">
        <f>STAFF_CWS!AM540</f>
        <v>#REF!</v>
      </c>
      <c r="AJ363" s="26" t="e">
        <f>STAFF_CWS!AN540</f>
        <v>#REF!</v>
      </c>
      <c r="AK363" s="26" t="e">
        <f>STAFF_CWS!AO540</f>
        <v>#REF!</v>
      </c>
      <c r="AL363" s="26" t="e">
        <f>STAFF_CWS!AP540</f>
        <v>#REF!</v>
      </c>
      <c r="AM363" s="26" t="e">
        <f>STAFF_CWS!AQ540</f>
        <v>#REF!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#REF!</v>
      </c>
      <c r="AC364" s="26" t="e">
        <f>STAFF_CWS!AG541</f>
        <v>#REF!</v>
      </c>
      <c r="AD364" s="26" t="e">
        <f>STAFF_CWS!AH541</f>
        <v>#REF!</v>
      </c>
      <c r="AE364" s="26" t="e">
        <f>STAFF_CWS!AI541</f>
        <v>#REF!</v>
      </c>
      <c r="AF364" s="26" t="e">
        <f>STAFF_CWS!AJ541</f>
        <v>#REF!</v>
      </c>
      <c r="AG364" s="26" t="e">
        <f>STAFF_CWS!AK541</f>
        <v>#REF!</v>
      </c>
      <c r="AH364" s="26" t="e">
        <f>STAFF_CWS!AL541</f>
        <v>#REF!</v>
      </c>
      <c r="AI364" s="26" t="e">
        <f>STAFF_CWS!AM541</f>
        <v>#REF!</v>
      </c>
      <c r="AJ364" s="26" t="e">
        <f>STAFF_CWS!AN541</f>
        <v>#REF!</v>
      </c>
      <c r="AK364" s="26" t="e">
        <f>STAFF_CWS!AO541</f>
        <v>#REF!</v>
      </c>
      <c r="AL364" s="26" t="e">
        <f>STAFF_CWS!AP541</f>
        <v>#REF!</v>
      </c>
      <c r="AM364" s="26" t="e">
        <f>STAFF_CWS!AQ541</f>
        <v>#REF!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#REF!</v>
      </c>
      <c r="AC365" s="26" t="e">
        <f>STAFF_CWS!AG542</f>
        <v>#REF!</v>
      </c>
      <c r="AD365" s="26" t="e">
        <f>STAFF_CWS!AH542</f>
        <v>#REF!</v>
      </c>
      <c r="AE365" s="26" t="e">
        <f>STAFF_CWS!AI542</f>
        <v>#REF!</v>
      </c>
      <c r="AF365" s="26" t="e">
        <f>STAFF_CWS!AJ542</f>
        <v>#REF!</v>
      </c>
      <c r="AG365" s="26" t="e">
        <f>STAFF_CWS!AK542</f>
        <v>#REF!</v>
      </c>
      <c r="AH365" s="26" t="e">
        <f>STAFF_CWS!AL542</f>
        <v>#REF!</v>
      </c>
      <c r="AI365" s="26" t="e">
        <f>STAFF_CWS!AM542</f>
        <v>#REF!</v>
      </c>
      <c r="AJ365" s="26" t="e">
        <f>STAFF_CWS!AN542</f>
        <v>#REF!</v>
      </c>
      <c r="AK365" s="26" t="e">
        <f>STAFF_CWS!AO542</f>
        <v>#REF!</v>
      </c>
      <c r="AL365" s="26" t="e">
        <f>STAFF_CWS!AP542</f>
        <v>#REF!</v>
      </c>
      <c r="AM365" s="26" t="e">
        <f>STAFF_CWS!AQ542</f>
        <v>#REF!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#REF!</v>
      </c>
      <c r="AC367" s="26" t="e">
        <f>STAFF_CWS!AG544</f>
        <v>#REF!</v>
      </c>
      <c r="AD367" s="26" t="e">
        <f>STAFF_CWS!AH544</f>
        <v>#REF!</v>
      </c>
      <c r="AE367" s="26" t="e">
        <f>STAFF_CWS!AI544</f>
        <v>#REF!</v>
      </c>
      <c r="AF367" s="26" t="e">
        <f>STAFF_CWS!AJ544</f>
        <v>#REF!</v>
      </c>
      <c r="AG367" s="26" t="e">
        <f>STAFF_CWS!AK544</f>
        <v>#REF!</v>
      </c>
      <c r="AH367" s="26" t="e">
        <f>STAFF_CWS!AL544</f>
        <v>#REF!</v>
      </c>
      <c r="AI367" s="26" t="e">
        <f>STAFF_CWS!AM544</f>
        <v>#REF!</v>
      </c>
      <c r="AJ367" s="26" t="e">
        <f>STAFF_CWS!AN544</f>
        <v>#REF!</v>
      </c>
      <c r="AK367" s="26" t="e">
        <f>STAFF_CWS!AO544</f>
        <v>#REF!</v>
      </c>
      <c r="AL367" s="26" t="e">
        <f>STAFF_CWS!AP544</f>
        <v>#REF!</v>
      </c>
      <c r="AM367" s="26" t="e">
        <f>STAFF_CWS!AQ544</f>
        <v>#REF!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#REF!</v>
      </c>
      <c r="AC368" s="26" t="e">
        <f>STAFF_CWS!AG545</f>
        <v>#REF!</v>
      </c>
      <c r="AD368" s="26" t="e">
        <f>STAFF_CWS!AH545</f>
        <v>#REF!</v>
      </c>
      <c r="AE368" s="26" t="e">
        <f>STAFF_CWS!AI545</f>
        <v>#REF!</v>
      </c>
      <c r="AF368" s="26" t="e">
        <f>STAFF_CWS!AJ545</f>
        <v>#REF!</v>
      </c>
      <c r="AG368" s="26" t="e">
        <f>STAFF_CWS!AK545</f>
        <v>#REF!</v>
      </c>
      <c r="AH368" s="26" t="e">
        <f>STAFF_CWS!AL545</f>
        <v>#REF!</v>
      </c>
      <c r="AI368" s="26" t="e">
        <f>STAFF_CWS!AM545</f>
        <v>#REF!</v>
      </c>
      <c r="AJ368" s="26" t="e">
        <f>STAFF_CWS!AN545</f>
        <v>#REF!</v>
      </c>
      <c r="AK368" s="26" t="e">
        <f>STAFF_CWS!AO545</f>
        <v>#REF!</v>
      </c>
      <c r="AL368" s="26" t="e">
        <f>STAFF_CWS!AP545</f>
        <v>#REF!</v>
      </c>
      <c r="AM368" s="26" t="e">
        <f>STAFF_CWS!AQ545</f>
        <v>#REF!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#REF!</v>
      </c>
      <c r="BM368" s="65" t="e">
        <f>STAFF_CWS!BP545</f>
        <v>#REF!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#REF!</v>
      </c>
      <c r="AN372" s="26" t="e">
        <f>STAFF_CWS!AR549</f>
        <v>#REF!</v>
      </c>
      <c r="AO372" s="26" t="e">
        <f>STAFF_CWS!AS549</f>
        <v>#REF!</v>
      </c>
      <c r="AP372" s="26" t="e">
        <f>STAFF_CWS!AT549</f>
        <v>#REF!</v>
      </c>
      <c r="AQ372" s="26" t="e">
        <f>STAFF_CWS!AU549</f>
        <v>#REF!</v>
      </c>
      <c r="AR372" s="26" t="e">
        <f>STAFF_CWS!AV549</f>
        <v>#REF!</v>
      </c>
      <c r="AS372" s="26" t="e">
        <f>STAFF_CWS!AW549</f>
        <v>#REF!</v>
      </c>
      <c r="AT372" s="26" t="e">
        <f>STAFF_CWS!AX549</f>
        <v>#REF!</v>
      </c>
      <c r="AU372" s="26" t="e">
        <f>STAFF_CWS!AY549</f>
        <v>#REF!</v>
      </c>
      <c r="AV372" s="26" t="e">
        <f>STAFF_CWS!AZ549</f>
        <v>#REF!</v>
      </c>
      <c r="AW372" s="26" t="e">
        <f>STAFF_CWS!BA549</f>
        <v>#REF!</v>
      </c>
      <c r="AX372" s="26" t="e">
        <f>STAFF_CWS!BB549</f>
        <v>#REF!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#REF!</v>
      </c>
      <c r="BM372" s="65" t="e">
        <f>STAFF_CWS!BP549</f>
        <v>#REF!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#REF!</v>
      </c>
      <c r="AN374" s="26" t="e">
        <f>STAFF_CWS!AR551</f>
        <v>#REF!</v>
      </c>
      <c r="AO374" s="26" t="e">
        <f>STAFF_CWS!AS551</f>
        <v>#REF!</v>
      </c>
      <c r="AP374" s="26" t="e">
        <f>STAFF_CWS!AT551</f>
        <v>#REF!</v>
      </c>
      <c r="AQ374" s="26" t="e">
        <f>STAFF_CWS!AU551</f>
        <v>#REF!</v>
      </c>
      <c r="AR374" s="26" t="e">
        <f>STAFF_CWS!AV551</f>
        <v>#REF!</v>
      </c>
      <c r="AS374" s="26" t="e">
        <f>STAFF_CWS!AW551</f>
        <v>#REF!</v>
      </c>
      <c r="AT374" s="26" t="e">
        <f>STAFF_CWS!AX551</f>
        <v>#REF!</v>
      </c>
      <c r="AU374" s="26" t="e">
        <f>STAFF_CWS!AY551</f>
        <v>#REF!</v>
      </c>
      <c r="AV374" s="26" t="e">
        <f>STAFF_CWS!AZ551</f>
        <v>#REF!</v>
      </c>
      <c r="AW374" s="26" t="e">
        <f>STAFF_CWS!BA551</f>
        <v>#REF!</v>
      </c>
      <c r="AX374" s="26" t="e">
        <f>STAFF_CWS!BB551</f>
        <v>#REF!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#REF!</v>
      </c>
      <c r="AC376" s="26" t="e">
        <f>STAFF_CWS!AG553</f>
        <v>#REF!</v>
      </c>
      <c r="AD376" s="26" t="e">
        <f>STAFF_CWS!AH553</f>
        <v>#REF!</v>
      </c>
      <c r="AE376" s="26" t="e">
        <f>STAFF_CWS!AI553</f>
        <v>#REF!</v>
      </c>
      <c r="AF376" s="26" t="e">
        <f>STAFF_CWS!AJ553</f>
        <v>#REF!</v>
      </c>
      <c r="AG376" s="26" t="e">
        <f>STAFF_CWS!AK553</f>
        <v>#REF!</v>
      </c>
      <c r="AH376" s="26" t="e">
        <f>STAFF_CWS!AL553</f>
        <v>#REF!</v>
      </c>
      <c r="AI376" s="26" t="e">
        <f>STAFF_CWS!AM553</f>
        <v>#REF!</v>
      </c>
      <c r="AJ376" s="26" t="e">
        <f>STAFF_CWS!AN553</f>
        <v>#REF!</v>
      </c>
      <c r="AK376" s="26" t="e">
        <f>STAFF_CWS!AO553</f>
        <v>#REF!</v>
      </c>
      <c r="AL376" s="26" t="e">
        <f>STAFF_CWS!AP553</f>
        <v>#REF!</v>
      </c>
      <c r="AM376" s="26" t="e">
        <f>STAFF_CWS!AQ553</f>
        <v>#REF!</v>
      </c>
      <c r="AN376" s="26" t="e">
        <f>STAFF_CWS!AR553</f>
        <v>#REF!</v>
      </c>
      <c r="AO376" s="26" t="e">
        <f>STAFF_CWS!AS553</f>
        <v>#REF!</v>
      </c>
      <c r="AP376" s="26" t="e">
        <f>STAFF_CWS!AT553</f>
        <v>#REF!</v>
      </c>
      <c r="AQ376" s="26" t="e">
        <f>STAFF_CWS!AU553</f>
        <v>#REF!</v>
      </c>
      <c r="AR376" s="26" t="e">
        <f>STAFF_CWS!AV553</f>
        <v>#REF!</v>
      </c>
      <c r="AS376" s="26" t="e">
        <f>STAFF_CWS!AW553</f>
        <v>#REF!</v>
      </c>
      <c r="AT376" s="26" t="e">
        <f>STAFF_CWS!AX553</f>
        <v>#REF!</v>
      </c>
      <c r="AU376" s="26" t="e">
        <f>STAFF_CWS!AY553</f>
        <v>#REF!</v>
      </c>
      <c r="AV376" s="26" t="e">
        <f>STAFF_CWS!AZ553</f>
        <v>#REF!</v>
      </c>
      <c r="AW376" s="26" t="e">
        <f>STAFF_CWS!BA553</f>
        <v>#REF!</v>
      </c>
      <c r="AX376" s="26" t="e">
        <f>STAFF_CWS!BB553</f>
        <v>#REF!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#REF!</v>
      </c>
      <c r="BM376" s="65" t="e">
        <f>STAFF_CWS!BP553</f>
        <v>#REF!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393458.33999999997</v>
      </c>
      <c r="AC7" s="9">
        <f>'FIN-P&amp;L_CWS'!AD129</f>
        <v>618270.13</v>
      </c>
      <c r="AD7" s="9">
        <f>'FIN-P&amp;L_CWS'!AE129</f>
        <v>709614.06</v>
      </c>
      <c r="AE7" s="9">
        <f>'FIN-P&amp;L_CWS'!AF129</f>
        <v>783444.06</v>
      </c>
      <c r="AF7" s="9">
        <f>'FIN-P&amp;L_CWS'!AG129</f>
        <v>899397.99</v>
      </c>
      <c r="AG7" s="9">
        <f>'FIN-P&amp;L_CWS'!AH129</f>
        <v>990741.91999999993</v>
      </c>
      <c r="AH7" s="9">
        <f>'FIN-P&amp;L_CWS'!AI129</f>
        <v>783444.06</v>
      </c>
      <c r="AI7" s="9">
        <f>'FIN-P&amp;L_CWS'!AJ129</f>
        <v>899397.99</v>
      </c>
      <c r="AJ7" s="9">
        <f>'FIN-P&amp;L_CWS'!AK129</f>
        <v>692100.13</v>
      </c>
      <c r="AK7" s="9">
        <f>'FIN-P&amp;L_CWS'!AL129</f>
        <v>692100.13</v>
      </c>
      <c r="AL7" s="9">
        <f>'FIN-P&amp;L_CWS'!AM129</f>
        <v>692100.13</v>
      </c>
      <c r="AM7" s="9">
        <f>'FIN-P&amp;L_CWS'!AN129</f>
        <v>418068.33999999997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 t="e">
        <f>'FIN-P&amp;L_CWS'!AC205</f>
        <v>#REF!</v>
      </c>
      <c r="AC8" s="9" t="e">
        <f>'FIN-P&amp;L_CWS'!AD205</f>
        <v>#REF!</v>
      </c>
      <c r="AD8" s="9" t="e">
        <f>'FIN-P&amp;L_CWS'!AE205</f>
        <v>#REF!</v>
      </c>
      <c r="AE8" s="9" t="e">
        <f>'FIN-P&amp;L_CWS'!AF205</f>
        <v>#REF!</v>
      </c>
      <c r="AF8" s="9" t="e">
        <f>'FIN-P&amp;L_CWS'!AG205</f>
        <v>#REF!</v>
      </c>
      <c r="AG8" s="9" t="e">
        <f>'FIN-P&amp;L_CWS'!AH205</f>
        <v>#REF!</v>
      </c>
      <c r="AH8" s="9" t="e">
        <f>'FIN-P&amp;L_CWS'!AI205</f>
        <v>#REF!</v>
      </c>
      <c r="AI8" s="9" t="e">
        <f>'FIN-P&amp;L_CWS'!AJ205</f>
        <v>#REF!</v>
      </c>
      <c r="AJ8" s="9" t="e">
        <f>'FIN-P&amp;L_CWS'!AK205</f>
        <v>#REF!</v>
      </c>
      <c r="AK8" s="9" t="e">
        <f>'FIN-P&amp;L_CWS'!AL205</f>
        <v>#REF!</v>
      </c>
      <c r="AL8" s="9" t="e">
        <f>'FIN-P&amp;L_CWS'!AM205</f>
        <v>#REF!</v>
      </c>
      <c r="AM8" s="9" t="e">
        <f>'FIN-P&amp;L_CWS'!AN205</f>
        <v>#REF!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 t="e">
        <f>'FIN-P&amp;L_CWS'!AC207</f>
        <v>#REF!</v>
      </c>
      <c r="AC9" s="9" t="e">
        <f>'FIN-P&amp;L_CWS'!AD207</f>
        <v>#REF!</v>
      </c>
      <c r="AD9" s="9" t="e">
        <f>'FIN-P&amp;L_CWS'!AE207</f>
        <v>#REF!</v>
      </c>
      <c r="AE9" s="9" t="e">
        <f>'FIN-P&amp;L_CWS'!AF207</f>
        <v>#REF!</v>
      </c>
      <c r="AF9" s="9" t="e">
        <f>'FIN-P&amp;L_CWS'!AG207</f>
        <v>#REF!</v>
      </c>
      <c r="AG9" s="9" t="e">
        <f>'FIN-P&amp;L_CWS'!AH207</f>
        <v>#REF!</v>
      </c>
      <c r="AH9" s="9" t="e">
        <f>'FIN-P&amp;L_CWS'!AI207</f>
        <v>#REF!</v>
      </c>
      <c r="AI9" s="9" t="e">
        <f>'FIN-P&amp;L_CWS'!AJ207</f>
        <v>#REF!</v>
      </c>
      <c r="AJ9" s="9" t="e">
        <f>'FIN-P&amp;L_CWS'!AK207</f>
        <v>#REF!</v>
      </c>
      <c r="AK9" s="9" t="e">
        <f>'FIN-P&amp;L_CWS'!AL207</f>
        <v>#REF!</v>
      </c>
      <c r="AL9" s="9" t="e">
        <f>'FIN-P&amp;L_CWS'!AM207</f>
        <v>#REF!</v>
      </c>
      <c r="AM9" s="9" t="e">
        <f>'FIN-P&amp;L_CWS'!AN207</f>
        <v>#REF!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 t="e">
        <f>'FIN-P&amp;L_CWS'!AC208</f>
        <v>#REF!</v>
      </c>
      <c r="AC10" s="9" t="e">
        <f>'FIN-P&amp;L_CWS'!AD208</f>
        <v>#REF!</v>
      </c>
      <c r="AD10" s="9" t="e">
        <f>'FIN-P&amp;L_CWS'!AE208</f>
        <v>#REF!</v>
      </c>
      <c r="AE10" s="9" t="e">
        <f>'FIN-P&amp;L_CWS'!AF208</f>
        <v>#REF!</v>
      </c>
      <c r="AF10" s="9" t="e">
        <f>'FIN-P&amp;L_CWS'!AG208</f>
        <v>#REF!</v>
      </c>
      <c r="AG10" s="9" t="e">
        <f>'FIN-P&amp;L_CWS'!AH208</f>
        <v>#REF!</v>
      </c>
      <c r="AH10" s="9" t="e">
        <f>'FIN-P&amp;L_CWS'!AI208</f>
        <v>#REF!</v>
      </c>
      <c r="AI10" s="9" t="e">
        <f>'FIN-P&amp;L_CWS'!AJ208</f>
        <v>#REF!</v>
      </c>
      <c r="AJ10" s="9" t="e">
        <f>'FIN-P&amp;L_CWS'!AK208</f>
        <v>#REF!</v>
      </c>
      <c r="AK10" s="9" t="e">
        <f>'FIN-P&amp;L_CWS'!AL208</f>
        <v>#REF!</v>
      </c>
      <c r="AL10" s="9" t="e">
        <f>'FIN-P&amp;L_CWS'!AM208</f>
        <v>#REF!</v>
      </c>
      <c r="AM10" s="9" t="e">
        <f>'FIN-P&amp;L_CWS'!AN208</f>
        <v>#REF!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 t="e">
        <f>'REV-REVCALC_CWS'!AA90</f>
        <v>#REF!</v>
      </c>
      <c r="AC19" s="9" t="e">
        <f>'REV-REVCALC_CWS'!AB90</f>
        <v>#REF!</v>
      </c>
      <c r="AD19" s="9" t="e">
        <f>'REV-REVCALC_CWS'!AC90</f>
        <v>#REF!</v>
      </c>
      <c r="AE19" s="9" t="e">
        <f>'REV-REVCALC_CWS'!AD90</f>
        <v>#REF!</v>
      </c>
      <c r="AF19" s="9" t="e">
        <f>'REV-REVCALC_CWS'!AE90</f>
        <v>#REF!</v>
      </c>
      <c r="AG19" s="9" t="e">
        <f>'REV-REVCALC_CWS'!AF90</f>
        <v>#REF!</v>
      </c>
      <c r="AH19" s="9" t="e">
        <f>'REV-REVCALC_CWS'!AG90</f>
        <v>#REF!</v>
      </c>
      <c r="AI19" s="9" t="e">
        <f>'REV-REVCALC_CWS'!AH90</f>
        <v>#REF!</v>
      </c>
      <c r="AJ19" s="9" t="e">
        <f>'REV-REVCALC_CWS'!AI90</f>
        <v>#REF!</v>
      </c>
      <c r="AK19" s="9" t="e">
        <f>'REV-REVCALC_CWS'!AJ90</f>
        <v>#REF!</v>
      </c>
      <c r="AL19" s="9" t="e">
        <f>'REV-REVCALC_CWS'!AK90</f>
        <v>#REF!</v>
      </c>
      <c r="AM19" s="9" t="e">
        <f>'REV-REVCALC_CWS'!AL90</f>
        <v>#REF!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 t="e">
        <f>'REV-REVCALC_CWS'!AA91</f>
        <v>#REF!</v>
      </c>
      <c r="AC20" s="9" t="e">
        <f>'REV-REVCALC_CWS'!AB91</f>
        <v>#REF!</v>
      </c>
      <c r="AD20" s="9" t="e">
        <f>'REV-REVCALC_CWS'!AC91</f>
        <v>#REF!</v>
      </c>
      <c r="AE20" s="9" t="e">
        <f>'REV-REVCALC_CWS'!AD91</f>
        <v>#REF!</v>
      </c>
      <c r="AF20" s="9" t="e">
        <f>'REV-REVCALC_CWS'!AE91</f>
        <v>#REF!</v>
      </c>
      <c r="AG20" s="9" t="e">
        <f>'REV-REVCALC_CWS'!AF91</f>
        <v>#REF!</v>
      </c>
      <c r="AH20" s="9" t="e">
        <f>'REV-REVCALC_CWS'!AG91</f>
        <v>#REF!</v>
      </c>
      <c r="AI20" s="9" t="e">
        <f>'REV-REVCALC_CWS'!AH91</f>
        <v>#REF!</v>
      </c>
      <c r="AJ20" s="9" t="e">
        <f>'REV-REVCALC_CWS'!AI91</f>
        <v>#REF!</v>
      </c>
      <c r="AK20" s="9" t="e">
        <f>'REV-REVCALC_CWS'!AJ91</f>
        <v>#REF!</v>
      </c>
      <c r="AL20" s="9" t="e">
        <f>'REV-REVCALC_CWS'!AK91</f>
        <v>#REF!</v>
      </c>
      <c r="AM20" s="9" t="e">
        <f>'REV-REVCALC_CWS'!AL91</f>
        <v>#REF!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 t="e">
        <f>'REV-REVCALC_CWS'!AA91</f>
        <v>#REF!</v>
      </c>
      <c r="AC26" s="9" t="e">
        <f>'REV-REVCALC_CWS'!AB91</f>
        <v>#REF!</v>
      </c>
      <c r="AD26" s="9" t="e">
        <f>'REV-REVCALC_CWS'!AC91</f>
        <v>#REF!</v>
      </c>
      <c r="AE26" s="9" t="e">
        <f>'REV-REVCALC_CWS'!AD91</f>
        <v>#REF!</v>
      </c>
      <c r="AF26" s="9" t="e">
        <f>'REV-REVCALC_CWS'!AE91</f>
        <v>#REF!</v>
      </c>
      <c r="AG26" s="9" t="e">
        <f>'REV-REVCALC_CWS'!AF91</f>
        <v>#REF!</v>
      </c>
      <c r="AH26" s="9" t="e">
        <f>'REV-REVCALC_CWS'!AG91</f>
        <v>#REF!</v>
      </c>
      <c r="AI26" s="9" t="e">
        <f>'REV-REVCALC_CWS'!AH91</f>
        <v>#REF!</v>
      </c>
      <c r="AJ26" s="9" t="e">
        <f>'REV-REVCALC_CWS'!AI91</f>
        <v>#REF!</v>
      </c>
      <c r="AK26" s="9" t="e">
        <f>'REV-REVCALC_CWS'!AJ91</f>
        <v>#REF!</v>
      </c>
      <c r="AL26" s="9" t="e">
        <f>'REV-REVCALC_CWS'!AK91</f>
        <v>#REF!</v>
      </c>
      <c r="AM26" s="9" t="e">
        <f>'REV-REVCALC_CWS'!AL91</f>
        <v>#REF!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#REF!</v>
      </c>
      <c r="AC28" s="202" t="e">
        <f t="shared" si="3"/>
        <v>#REF!</v>
      </c>
      <c r="AD28" s="202" t="e">
        <f t="shared" si="3"/>
        <v>#REF!</v>
      </c>
      <c r="AE28" s="202" t="e">
        <f t="shared" si="3"/>
        <v>#REF!</v>
      </c>
      <c r="AF28" s="202" t="e">
        <f t="shared" si="3"/>
        <v>#REF!</v>
      </c>
      <c r="AG28" s="202" t="e">
        <f t="shared" si="3"/>
        <v>#REF!</v>
      </c>
      <c r="AH28" s="202" t="e">
        <f t="shared" si="3"/>
        <v>#REF!</v>
      </c>
      <c r="AI28" s="202" t="e">
        <f t="shared" si="3"/>
        <v>#REF!</v>
      </c>
      <c r="AJ28" s="202" t="e">
        <f t="shared" ref="AJ28:BK28" si="4">AJ26/AJ27</f>
        <v>#REF!</v>
      </c>
      <c r="AK28" s="202" t="e">
        <f t="shared" si="4"/>
        <v>#REF!</v>
      </c>
      <c r="AL28" s="202" t="e">
        <f t="shared" si="4"/>
        <v>#REF!</v>
      </c>
      <c r="AM28" s="202" t="e">
        <f t="shared" si="4"/>
        <v>#REF!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#REF!</v>
      </c>
      <c r="AC34" s="203" t="e">
        <f>COSM_DB!AC159</f>
        <v>#REF!</v>
      </c>
      <c r="AD34" s="203" t="e">
        <f>COSM_DB!AD159</f>
        <v>#REF!</v>
      </c>
      <c r="AE34" s="203" t="e">
        <f>COSM_DB!AE159</f>
        <v>#REF!</v>
      </c>
      <c r="AF34" s="203" t="e">
        <f>COSM_DB!AF159</f>
        <v>#REF!</v>
      </c>
      <c r="AG34" s="203" t="e">
        <f>COSM_DB!AG159</f>
        <v>#REF!</v>
      </c>
      <c r="AH34" s="203" t="e">
        <f>COSM_DB!AH159</f>
        <v>#REF!</v>
      </c>
      <c r="AI34" s="203" t="e">
        <f>COSM_DB!AI159</f>
        <v>#REF!</v>
      </c>
      <c r="AJ34" s="203" t="e">
        <f>COSM_DB!AJ159</f>
        <v>#REF!</v>
      </c>
      <c r="AK34" s="203" t="e">
        <f>COSM_DB!AK159</f>
        <v>#REF!</v>
      </c>
      <c r="AL34" s="203" t="e">
        <f>COSM_DB!AL159</f>
        <v>#REF!</v>
      </c>
      <c r="AM34" s="203" t="e">
        <f>COSM_DB!AM159</f>
        <v>#REF!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#REF!</v>
      </c>
      <c r="AC35" s="203" t="e">
        <f>COSM_DB!AC160</f>
        <v>#REF!</v>
      </c>
      <c r="AD35" s="203" t="e">
        <f>COSM_DB!AD160</f>
        <v>#REF!</v>
      </c>
      <c r="AE35" s="203" t="e">
        <f>COSM_DB!AE160</f>
        <v>#REF!</v>
      </c>
      <c r="AF35" s="203" t="e">
        <f>COSM_DB!AF160</f>
        <v>#REF!</v>
      </c>
      <c r="AG35" s="203" t="e">
        <f>COSM_DB!AG160</f>
        <v>#REF!</v>
      </c>
      <c r="AH35" s="203" t="e">
        <f>COSM_DB!AH160</f>
        <v>#REF!</v>
      </c>
      <c r="AI35" s="203" t="e">
        <f>COSM_DB!AI160</f>
        <v>#REF!</v>
      </c>
      <c r="AJ35" s="203" t="e">
        <f>COSM_DB!AJ160</f>
        <v>#REF!</v>
      </c>
      <c r="AK35" s="203" t="e">
        <f>COSM_DB!AK160</f>
        <v>#REF!</v>
      </c>
      <c r="AL35" s="203" t="e">
        <f>COSM_DB!AL160</f>
        <v>#REF!</v>
      </c>
      <c r="AM35" s="203" t="e">
        <f>COSM_DB!AM160</f>
        <v>#REF!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#REF!</v>
      </c>
      <c r="AC37" s="203" t="e">
        <f>COSM_DB!AC164+COSM_DB!AC165+COSM_DB!AC166</f>
        <v>#REF!</v>
      </c>
      <c r="AD37" s="203" t="e">
        <f>COSM_DB!AD164+COSM_DB!AD165+COSM_DB!AD166</f>
        <v>#REF!</v>
      </c>
      <c r="AE37" s="203" t="e">
        <f>COSM_DB!AE164+COSM_DB!AE165+COSM_DB!AE166</f>
        <v>#REF!</v>
      </c>
      <c r="AF37" s="203" t="e">
        <f>COSM_DB!AF164+COSM_DB!AF165+COSM_DB!AF166</f>
        <v>#REF!</v>
      </c>
      <c r="AG37" s="203" t="e">
        <f>COSM_DB!AG164+COSM_DB!AG165+COSM_DB!AG166</f>
        <v>#REF!</v>
      </c>
      <c r="AH37" s="203" t="e">
        <f>COSM_DB!AH164+COSM_DB!AH165+COSM_DB!AH166</f>
        <v>#REF!</v>
      </c>
      <c r="AI37" s="203" t="e">
        <f>COSM_DB!AI164+COSM_DB!AI165+COSM_DB!AI166</f>
        <v>#REF!</v>
      </c>
      <c r="AJ37" s="203" t="e">
        <f>COSM_DB!AJ164+COSM_DB!AJ165+COSM_DB!AJ166</f>
        <v>#REF!</v>
      </c>
      <c r="AK37" s="203" t="e">
        <f>COSM_DB!AK164+COSM_DB!AK165+COSM_DB!AK166</f>
        <v>#REF!</v>
      </c>
      <c r="AL37" s="203" t="e">
        <f>COSM_DB!AL164+COSM_DB!AL165+COSM_DB!AL166</f>
        <v>#REF!</v>
      </c>
      <c r="AM37" s="203" t="e">
        <f>COSM_DB!AM164+COSM_DB!AM165+COSM_DB!AM166</f>
        <v>#REF!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#REF!</v>
      </c>
      <c r="AC38" s="203" t="e">
        <f>COSM_DB!AC168</f>
        <v>#REF!</v>
      </c>
      <c r="AD38" s="203" t="e">
        <f>COSM_DB!AD168</f>
        <v>#REF!</v>
      </c>
      <c r="AE38" s="203" t="e">
        <f>COSM_DB!AE168</f>
        <v>#REF!</v>
      </c>
      <c r="AF38" s="203" t="e">
        <f>COSM_DB!AF168</f>
        <v>#REF!</v>
      </c>
      <c r="AG38" s="203" t="e">
        <f>COSM_DB!AG168</f>
        <v>#REF!</v>
      </c>
      <c r="AH38" s="203" t="e">
        <f>COSM_DB!AH168</f>
        <v>#REF!</v>
      </c>
      <c r="AI38" s="203" t="e">
        <f>COSM_DB!AI168</f>
        <v>#REF!</v>
      </c>
      <c r="AJ38" s="203" t="e">
        <f>COSM_DB!AJ168</f>
        <v>#REF!</v>
      </c>
      <c r="AK38" s="203" t="e">
        <f>COSM_DB!AK168</f>
        <v>#REF!</v>
      </c>
      <c r="AL38" s="203" t="e">
        <f>COSM_DB!AL168</f>
        <v>#REF!</v>
      </c>
      <c r="AM38" s="203" t="e">
        <f>COSM_DB!AM168</f>
        <v>#REF!</v>
      </c>
      <c r="AN38" s="203" t="e">
        <f>COSM_DB!AN168</f>
        <v>#REF!</v>
      </c>
      <c r="AO38" s="203" t="e">
        <f>COSM_DB!AO168</f>
        <v>#REF!</v>
      </c>
      <c r="AP38" s="203" t="e">
        <f>COSM_DB!AP168</f>
        <v>#REF!</v>
      </c>
      <c r="AQ38" s="203" t="e">
        <f>COSM_DB!AQ168</f>
        <v>#REF!</v>
      </c>
      <c r="AR38" s="203" t="e">
        <f>COSM_DB!AR168</f>
        <v>#REF!</v>
      </c>
      <c r="AS38" s="203" t="e">
        <f>COSM_DB!AS168</f>
        <v>#REF!</v>
      </c>
      <c r="AT38" s="203" t="e">
        <f>COSM_DB!AT168</f>
        <v>#REF!</v>
      </c>
      <c r="AU38" s="203" t="e">
        <f>COSM_DB!AU168</f>
        <v>#REF!</v>
      </c>
      <c r="AV38" s="203" t="e">
        <f>COSM_DB!AV168</f>
        <v>#REF!</v>
      </c>
      <c r="AW38" s="203" t="e">
        <f>COSM_DB!AW168</f>
        <v>#REF!</v>
      </c>
      <c r="AX38" s="203" t="e">
        <f>COSM_DB!AX168</f>
        <v>#REF!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#REF!</v>
      </c>
      <c r="AC47" s="205" t="e">
        <f t="shared" si="5"/>
        <v>#REF!</v>
      </c>
      <c r="AD47" s="205" t="e">
        <f t="shared" si="5"/>
        <v>#REF!</v>
      </c>
      <c r="AE47" s="205" t="e">
        <f t="shared" si="5"/>
        <v>#REF!</v>
      </c>
      <c r="AF47" s="205" t="e">
        <f t="shared" si="5"/>
        <v>#REF!</v>
      </c>
      <c r="AG47" s="205" t="e">
        <f t="shared" si="5"/>
        <v>#REF!</v>
      </c>
      <c r="AH47" s="205" t="e">
        <f t="shared" si="5"/>
        <v>#REF!</v>
      </c>
      <c r="AI47" s="205" t="e">
        <f t="shared" ref="AI47:BK47" si="6">AI46+AI38</f>
        <v>#REF!</v>
      </c>
      <c r="AJ47" s="205" t="e">
        <f t="shared" si="6"/>
        <v>#REF!</v>
      </c>
      <c r="AK47" s="205" t="e">
        <f t="shared" si="6"/>
        <v>#REF!</v>
      </c>
      <c r="AL47" s="205" t="e">
        <f t="shared" si="6"/>
        <v>#REF!</v>
      </c>
      <c r="AM47" s="205" t="e">
        <f t="shared" si="6"/>
        <v>#REF!</v>
      </c>
      <c r="AN47" s="205" t="e">
        <f t="shared" si="6"/>
        <v>#REF!</v>
      </c>
      <c r="AO47" s="205" t="e">
        <f t="shared" si="6"/>
        <v>#REF!</v>
      </c>
      <c r="AP47" s="205" t="e">
        <f t="shared" si="6"/>
        <v>#REF!</v>
      </c>
      <c r="AQ47" s="205" t="e">
        <f t="shared" si="6"/>
        <v>#REF!</v>
      </c>
      <c r="AR47" s="205" t="e">
        <f t="shared" si="6"/>
        <v>#REF!</v>
      </c>
      <c r="AS47" s="205" t="e">
        <f t="shared" si="6"/>
        <v>#REF!</v>
      </c>
      <c r="AT47" s="205" t="e">
        <f t="shared" si="6"/>
        <v>#REF!</v>
      </c>
      <c r="AU47" s="205" t="e">
        <f t="shared" si="6"/>
        <v>#REF!</v>
      </c>
      <c r="AV47" s="205" t="e">
        <f t="shared" si="6"/>
        <v>#REF!</v>
      </c>
      <c r="AW47" s="205" t="e">
        <f t="shared" si="6"/>
        <v>#REF!</v>
      </c>
      <c r="AX47" s="205" t="e">
        <f t="shared" si="6"/>
        <v>#REF!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 t="e">
        <f>SUM(AD49:AO49)</f>
        <v>#REF!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 t="e">
        <f>SUM(AD50:AO50)</f>
        <v>#REF!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 t="e">
        <f>SUM(AD51:AO51)</f>
        <v>#REF!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#REF!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 t="e">
        <f t="shared" si="9"/>
        <v>#REF!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#REF!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#REF!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#REF!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#REF!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 t="e">
        <f t="shared" si="12"/>
        <v>#REF!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75427.125</v>
      </c>
      <c r="H30" s="9" t="e">
        <f>H29/H20</f>
        <v>#REF!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 t="e">
        <f>'REV-REVCALC_CWS'!AA91</f>
        <v>#REF!</v>
      </c>
      <c r="AE49" s="9" t="e">
        <f>'REV-REVCALC_CWS'!AB91</f>
        <v>#REF!</v>
      </c>
      <c r="AF49" s="9" t="e">
        <f>'REV-REVCALC_CWS'!AC91</f>
        <v>#REF!</v>
      </c>
      <c r="AG49" s="9" t="e">
        <f>'REV-REVCALC_CWS'!AD91</f>
        <v>#REF!</v>
      </c>
      <c r="AH49" s="9" t="e">
        <f>'REV-REVCALC_CWS'!AE91</f>
        <v>#REF!</v>
      </c>
      <c r="AI49" s="9" t="e">
        <f>'REV-REVCALC_CWS'!AF91</f>
        <v>#REF!</v>
      </c>
      <c r="AJ49" s="9" t="e">
        <f>'REV-REVCALC_CWS'!AG91</f>
        <v>#REF!</v>
      </c>
      <c r="AK49" s="9" t="e">
        <f>'REV-REVCALC_CWS'!AH91</f>
        <v>#REF!</v>
      </c>
      <c r="AL49" s="9" t="e">
        <f>'REV-REVCALC_CWS'!AI91</f>
        <v>#REF!</v>
      </c>
      <c r="AM49" s="9" t="e">
        <f>'REV-REVCALC_CWS'!AJ91</f>
        <v>#REF!</v>
      </c>
      <c r="AN49" s="9" t="e">
        <f>'REV-REVCALC_CWS'!AK91</f>
        <v>#REF!</v>
      </c>
      <c r="AO49" s="9" t="e">
        <f>'REV-REVCALC_CWS'!AL91</f>
        <v>#REF!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 t="e">
        <f t="shared" si="14"/>
        <v>#REF!</v>
      </c>
      <c r="AE50" s="9" t="e">
        <f t="shared" si="14"/>
        <v>#REF!</v>
      </c>
      <c r="AF50" s="9" t="e">
        <f t="shared" si="14"/>
        <v>#REF!</v>
      </c>
      <c r="AG50" s="9" t="e">
        <f t="shared" si="14"/>
        <v>#REF!</v>
      </c>
      <c r="AH50" s="9" t="e">
        <f t="shared" si="14"/>
        <v>#REF!</v>
      </c>
      <c r="AI50" s="9" t="e">
        <f t="shared" si="14"/>
        <v>#REF!</v>
      </c>
      <c r="AJ50" s="9" t="e">
        <f t="shared" si="14"/>
        <v>#REF!</v>
      </c>
      <c r="AK50" s="9" t="e">
        <f t="shared" ref="AK50:BM50" si="15">AK49*$D50</f>
        <v>#REF!</v>
      </c>
      <c r="AL50" s="9" t="e">
        <f t="shared" si="15"/>
        <v>#REF!</v>
      </c>
      <c r="AM50" s="9" t="e">
        <f t="shared" si="15"/>
        <v>#REF!</v>
      </c>
      <c r="AN50" s="9" t="e">
        <f t="shared" si="15"/>
        <v>#REF!</v>
      </c>
      <c r="AO50" s="9" t="e">
        <f t="shared" si="15"/>
        <v>#REF!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 t="e">
        <f t="shared" si="16"/>
        <v>#REF!</v>
      </c>
      <c r="AE51" s="9" t="e">
        <f t="shared" si="16"/>
        <v>#REF!</v>
      </c>
      <c r="AF51" s="9" t="e">
        <f t="shared" si="16"/>
        <v>#REF!</v>
      </c>
      <c r="AG51" s="9" t="e">
        <f t="shared" si="16"/>
        <v>#REF!</v>
      </c>
      <c r="AH51" s="9" t="e">
        <f t="shared" si="16"/>
        <v>#REF!</v>
      </c>
      <c r="AI51" s="9" t="e">
        <f t="shared" si="16"/>
        <v>#REF!</v>
      </c>
      <c r="AJ51" s="9" t="e">
        <f t="shared" si="16"/>
        <v>#REF!</v>
      </c>
      <c r="AK51" s="9" t="e">
        <f t="shared" ref="AK51:BM51" si="17">AK49*$D51</f>
        <v>#REF!</v>
      </c>
      <c r="AL51" s="9" t="e">
        <f t="shared" si="17"/>
        <v>#REF!</v>
      </c>
      <c r="AM51" s="9" t="e">
        <f t="shared" si="17"/>
        <v>#REF!</v>
      </c>
      <c r="AN51" s="9" t="e">
        <f t="shared" si="17"/>
        <v>#REF!</v>
      </c>
      <c r="AO51" s="9" t="e">
        <f t="shared" si="17"/>
        <v>#REF!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#REF!</v>
      </c>
      <c r="AE71" s="9" t="e">
        <f t="shared" si="20"/>
        <v>#REF!</v>
      </c>
      <c r="AF71" s="9" t="e">
        <f t="shared" si="20"/>
        <v>#REF!</v>
      </c>
      <c r="AG71" s="9" t="e">
        <f t="shared" si="20"/>
        <v>#REF!</v>
      </c>
      <c r="AH71" s="9" t="e">
        <f t="shared" si="20"/>
        <v>#REF!</v>
      </c>
      <c r="AI71" s="9" t="e">
        <f t="shared" si="20"/>
        <v>#REF!</v>
      </c>
      <c r="AJ71" s="9" t="e">
        <f t="shared" si="20"/>
        <v>#REF!</v>
      </c>
      <c r="AK71" s="9" t="e">
        <f t="shared" si="20"/>
        <v>#REF!</v>
      </c>
      <c r="AL71" s="9" t="e">
        <f t="shared" si="20"/>
        <v>#REF!</v>
      </c>
      <c r="AM71" s="9" t="e">
        <f t="shared" si="20"/>
        <v>#REF!</v>
      </c>
      <c r="AN71" s="9" t="e">
        <f t="shared" si="20"/>
        <v>#REF!</v>
      </c>
      <c r="AO71" s="9" t="e">
        <f t="shared" si="20"/>
        <v>#REF!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 t="e">
        <f t="shared" si="21"/>
        <v>#REF!</v>
      </c>
      <c r="AE72" s="9" t="e">
        <f t="shared" si="21"/>
        <v>#REF!</v>
      </c>
      <c r="AF72" s="9" t="e">
        <f t="shared" si="21"/>
        <v>#REF!</v>
      </c>
      <c r="AG72" s="9" t="e">
        <f t="shared" si="21"/>
        <v>#REF!</v>
      </c>
      <c r="AH72" s="9" t="e">
        <f t="shared" si="21"/>
        <v>#REF!</v>
      </c>
      <c r="AI72" s="9" t="e">
        <f t="shared" si="21"/>
        <v>#REF!</v>
      </c>
      <c r="AJ72" s="9" t="e">
        <f t="shared" si="21"/>
        <v>#REF!</v>
      </c>
      <c r="AK72" s="9" t="e">
        <f t="shared" si="21"/>
        <v>#REF!</v>
      </c>
      <c r="AL72" s="9" t="e">
        <f t="shared" si="21"/>
        <v>#REF!</v>
      </c>
      <c r="AM72" s="9" t="e">
        <f t="shared" si="21"/>
        <v>#REF!</v>
      </c>
      <c r="AN72" s="9" t="e">
        <f t="shared" si="21"/>
        <v>#REF!</v>
      </c>
      <c r="AO72" s="9" t="e">
        <f t="shared" si="21"/>
        <v>#REF!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#REF!</v>
      </c>
      <c r="AE73" s="9" t="e">
        <f t="shared" si="22"/>
        <v>#REF!</v>
      </c>
      <c r="AF73" s="9" t="e">
        <f t="shared" si="22"/>
        <v>#REF!</v>
      </c>
      <c r="AG73" s="9" t="e">
        <f t="shared" si="22"/>
        <v>#REF!</v>
      </c>
      <c r="AH73" s="9" t="e">
        <f t="shared" si="22"/>
        <v>#REF!</v>
      </c>
      <c r="AI73" s="9" t="e">
        <f t="shared" si="22"/>
        <v>#REF!</v>
      </c>
      <c r="AJ73" s="9" t="e">
        <f t="shared" si="22"/>
        <v>#REF!</v>
      </c>
      <c r="AK73" s="9" t="e">
        <f t="shared" si="22"/>
        <v>#REF!</v>
      </c>
      <c r="AL73" s="9" t="e">
        <f t="shared" si="22"/>
        <v>#REF!</v>
      </c>
      <c r="AM73" s="9" t="e">
        <f t="shared" si="22"/>
        <v>#REF!</v>
      </c>
      <c r="AN73" s="9" t="e">
        <f t="shared" si="22"/>
        <v>#REF!</v>
      </c>
      <c r="AO73" s="9" t="e">
        <f t="shared" si="22"/>
        <v>#REF!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#REF!</v>
      </c>
      <c r="AE74" s="9" t="e">
        <f t="shared" si="23"/>
        <v>#REF!</v>
      </c>
      <c r="AF74" s="9" t="e">
        <f t="shared" si="23"/>
        <v>#REF!</v>
      </c>
      <c r="AG74" s="9" t="e">
        <f t="shared" si="23"/>
        <v>#REF!</v>
      </c>
      <c r="AH74" s="9" t="e">
        <f t="shared" si="23"/>
        <v>#REF!</v>
      </c>
      <c r="AI74" s="9" t="e">
        <f t="shared" si="23"/>
        <v>#REF!</v>
      </c>
      <c r="AJ74" s="9" t="e">
        <f t="shared" si="23"/>
        <v>#REF!</v>
      </c>
      <c r="AK74" s="9" t="e">
        <f t="shared" si="23"/>
        <v>#REF!</v>
      </c>
      <c r="AL74" s="9" t="e">
        <f t="shared" si="23"/>
        <v>#REF!</v>
      </c>
      <c r="AM74" s="9" t="e">
        <f t="shared" si="23"/>
        <v>#REF!</v>
      </c>
      <c r="AN74" s="9" t="e">
        <f t="shared" si="23"/>
        <v>#REF!</v>
      </c>
      <c r="AO74" s="9" t="e">
        <f t="shared" si="23"/>
        <v>#REF!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#REF!</v>
      </c>
      <c r="AE75" s="9" t="e">
        <f t="shared" si="24"/>
        <v>#REF!</v>
      </c>
      <c r="AF75" s="9" t="e">
        <f t="shared" si="24"/>
        <v>#REF!</v>
      </c>
      <c r="AG75" s="9" t="e">
        <f t="shared" si="24"/>
        <v>#REF!</v>
      </c>
      <c r="AH75" s="9" t="e">
        <f t="shared" si="24"/>
        <v>#REF!</v>
      </c>
      <c r="AI75" s="9" t="e">
        <f t="shared" si="24"/>
        <v>#REF!</v>
      </c>
      <c r="AJ75" s="9" t="e">
        <f t="shared" si="24"/>
        <v>#REF!</v>
      </c>
      <c r="AK75" s="9" t="e">
        <f t="shared" si="24"/>
        <v>#REF!</v>
      </c>
      <c r="AL75" s="9" t="e">
        <f t="shared" si="24"/>
        <v>#REF!</v>
      </c>
      <c r="AM75" s="9" t="e">
        <f t="shared" si="24"/>
        <v>#REF!</v>
      </c>
      <c r="AN75" s="9" t="e">
        <f t="shared" si="24"/>
        <v>#REF!</v>
      </c>
      <c r="AO75" s="9" t="e">
        <f t="shared" si="24"/>
        <v>#REF!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#REF!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#REF!</v>
      </c>
      <c r="AE76" s="9" t="e">
        <f t="shared" si="26"/>
        <v>#REF!</v>
      </c>
      <c r="AF76" s="9" t="e">
        <f t="shared" si="26"/>
        <v>#REF!</v>
      </c>
      <c r="AG76" s="9" t="e">
        <f t="shared" si="26"/>
        <v>#REF!</v>
      </c>
      <c r="AH76" s="9" t="e">
        <f t="shared" si="26"/>
        <v>#REF!</v>
      </c>
      <c r="AI76" s="9" t="e">
        <f t="shared" si="26"/>
        <v>#REF!</v>
      </c>
      <c r="AJ76" s="9" t="e">
        <f t="shared" si="26"/>
        <v>#REF!</v>
      </c>
      <c r="AK76" s="9" t="e">
        <f t="shared" si="26"/>
        <v>#REF!</v>
      </c>
      <c r="AL76" s="9" t="e">
        <f t="shared" si="26"/>
        <v>#REF!</v>
      </c>
      <c r="AM76" s="9" t="e">
        <f t="shared" si="26"/>
        <v>#REF!</v>
      </c>
      <c r="AN76" s="9" t="e">
        <f t="shared" si="26"/>
        <v>#REF!</v>
      </c>
      <c r="AO76" s="9" t="e">
        <f t="shared" si="26"/>
        <v>#REF!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#REF!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#REF!</v>
      </c>
      <c r="AE77" s="9" t="e">
        <f t="shared" si="26"/>
        <v>#REF!</v>
      </c>
      <c r="AF77" s="9" t="e">
        <f t="shared" si="26"/>
        <v>#REF!</v>
      </c>
      <c r="AG77" s="9" t="e">
        <f t="shared" si="26"/>
        <v>#REF!</v>
      </c>
      <c r="AH77" s="9" t="e">
        <f t="shared" si="26"/>
        <v>#REF!</v>
      </c>
      <c r="AI77" s="9" t="e">
        <f t="shared" si="26"/>
        <v>#REF!</v>
      </c>
      <c r="AJ77" s="9" t="e">
        <f t="shared" si="26"/>
        <v>#REF!</v>
      </c>
      <c r="AK77" s="9" t="e">
        <f t="shared" si="26"/>
        <v>#REF!</v>
      </c>
      <c r="AL77" s="9" t="e">
        <f t="shared" si="26"/>
        <v>#REF!</v>
      </c>
      <c r="AM77" s="9" t="e">
        <f t="shared" si="26"/>
        <v>#REF!</v>
      </c>
      <c r="AN77" s="9" t="e">
        <f t="shared" si="26"/>
        <v>#REF!</v>
      </c>
      <c r="AO77" s="9" t="e">
        <f t="shared" si="26"/>
        <v>#REF!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#REF!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#REF!</v>
      </c>
      <c r="AE78" s="9" t="e">
        <f t="shared" si="26"/>
        <v>#REF!</v>
      </c>
      <c r="AF78" s="9" t="e">
        <f t="shared" si="26"/>
        <v>#REF!</v>
      </c>
      <c r="AG78" s="9" t="e">
        <f t="shared" si="26"/>
        <v>#REF!</v>
      </c>
      <c r="AH78" s="9" t="e">
        <f t="shared" si="26"/>
        <v>#REF!</v>
      </c>
      <c r="AI78" s="9" t="e">
        <f t="shared" si="26"/>
        <v>#REF!</v>
      </c>
      <c r="AJ78" s="9" t="e">
        <f t="shared" si="26"/>
        <v>#REF!</v>
      </c>
      <c r="AK78" s="9" t="e">
        <f t="shared" si="26"/>
        <v>#REF!</v>
      </c>
      <c r="AL78" s="9" t="e">
        <f t="shared" si="26"/>
        <v>#REF!</v>
      </c>
      <c r="AM78" s="9" t="e">
        <f t="shared" si="26"/>
        <v>#REF!</v>
      </c>
      <c r="AN78" s="9" t="e">
        <f t="shared" si="26"/>
        <v>#REF!</v>
      </c>
      <c r="AO78" s="9" t="e">
        <f t="shared" si="26"/>
        <v>#REF!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#REF!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#REF!</v>
      </c>
      <c r="AE79" s="9" t="e">
        <f t="shared" si="26"/>
        <v>#REF!</v>
      </c>
      <c r="AF79" s="9" t="e">
        <f t="shared" si="26"/>
        <v>#REF!</v>
      </c>
      <c r="AG79" s="9" t="e">
        <f t="shared" si="26"/>
        <v>#REF!</v>
      </c>
      <c r="AH79" s="9" t="e">
        <f t="shared" si="26"/>
        <v>#REF!</v>
      </c>
      <c r="AI79" s="9" t="e">
        <f t="shared" si="26"/>
        <v>#REF!</v>
      </c>
      <c r="AJ79" s="9" t="e">
        <f t="shared" si="26"/>
        <v>#REF!</v>
      </c>
      <c r="AK79" s="9" t="e">
        <f t="shared" si="26"/>
        <v>#REF!</v>
      </c>
      <c r="AL79" s="9" t="e">
        <f t="shared" si="26"/>
        <v>#REF!</v>
      </c>
      <c r="AM79" s="9" t="e">
        <f t="shared" si="26"/>
        <v>#REF!</v>
      </c>
      <c r="AN79" s="9" t="e">
        <f t="shared" si="26"/>
        <v>#REF!</v>
      </c>
      <c r="AO79" s="9" t="e">
        <f t="shared" si="26"/>
        <v>#REF!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#REF!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#REF!</v>
      </c>
      <c r="AE80" s="9" t="e">
        <f t="shared" si="26"/>
        <v>#REF!</v>
      </c>
      <c r="AF80" s="9" t="e">
        <f t="shared" si="26"/>
        <v>#REF!</v>
      </c>
      <c r="AG80" s="9" t="e">
        <f t="shared" si="26"/>
        <v>#REF!</v>
      </c>
      <c r="AH80" s="9" t="e">
        <f t="shared" si="26"/>
        <v>#REF!</v>
      </c>
      <c r="AI80" s="9" t="e">
        <f t="shared" si="26"/>
        <v>#REF!</v>
      </c>
      <c r="AJ80" s="9" t="e">
        <f t="shared" si="26"/>
        <v>#REF!</v>
      </c>
      <c r="AK80" s="9" t="e">
        <f t="shared" si="26"/>
        <v>#REF!</v>
      </c>
      <c r="AL80" s="9" t="e">
        <f t="shared" si="26"/>
        <v>#REF!</v>
      </c>
      <c r="AM80" s="9" t="e">
        <f t="shared" si="26"/>
        <v>#REF!</v>
      </c>
      <c r="AN80" s="9" t="e">
        <f t="shared" si="26"/>
        <v>#REF!</v>
      </c>
      <c r="AO80" s="9" t="e">
        <f t="shared" ref="AO80:BM80" si="28">IF(AO$67&gt;0,(AO$50/AO$67),0)*AO65</f>
        <v>#REF!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#REF!</v>
      </c>
      <c r="BO80" s="38" t="e">
        <f>SUM(BN77:BN80)</f>
        <v>#REF!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 t="e">
        <f t="shared" si="29"/>
        <v>#REF!</v>
      </c>
      <c r="AE82" s="9" t="e">
        <f t="shared" si="29"/>
        <v>#REF!</v>
      </c>
      <c r="AF82" s="9" t="e">
        <f t="shared" si="29"/>
        <v>#REF!</v>
      </c>
      <c r="AG82" s="9" t="e">
        <f t="shared" si="29"/>
        <v>#REF!</v>
      </c>
      <c r="AH82" s="9" t="e">
        <f t="shared" si="29"/>
        <v>#REF!</v>
      </c>
      <c r="AI82" s="9" t="e">
        <f t="shared" si="29"/>
        <v>#REF!</v>
      </c>
      <c r="AJ82" s="9" t="e">
        <f t="shared" si="29"/>
        <v>#REF!</v>
      </c>
      <c r="AK82" s="9" t="e">
        <f t="shared" si="29"/>
        <v>#REF!</v>
      </c>
      <c r="AL82" s="9" t="e">
        <f t="shared" si="29"/>
        <v>#REF!</v>
      </c>
      <c r="AM82" s="9" t="e">
        <f t="shared" si="29"/>
        <v>#REF!</v>
      </c>
      <c r="AN82" s="9" t="e">
        <f t="shared" si="29"/>
        <v>#REF!</v>
      </c>
      <c r="AO82" s="9" t="e">
        <f t="shared" si="29"/>
        <v>#REF!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#REF!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288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#REF!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#REF!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#REF!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#REF!</v>
      </c>
      <c r="G22" s="63" t="e">
        <f>SUM(AN166:AY166)</f>
        <v>#REF!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#REF!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#REF!</v>
      </c>
      <c r="AC117" s="26" t="e">
        <f>STAFF_CWS!AG305</f>
        <v>#REF!</v>
      </c>
      <c r="AD117" s="26" t="e">
        <f>STAFF_CWS!AH305</f>
        <v>#REF!</v>
      </c>
      <c r="AE117" s="26" t="e">
        <f>STAFF_CWS!AI305</f>
        <v>#REF!</v>
      </c>
      <c r="AF117" s="26" t="e">
        <f>STAFF_CWS!AJ305</f>
        <v>#REF!</v>
      </c>
      <c r="AG117" s="26" t="e">
        <f>STAFF_CWS!AK305</f>
        <v>#REF!</v>
      </c>
      <c r="AH117" s="26" t="e">
        <f>STAFF_CWS!AL305</f>
        <v>#REF!</v>
      </c>
      <c r="AI117" s="26" t="e">
        <f>STAFF_CWS!AM305</f>
        <v>#REF!</v>
      </c>
      <c r="AJ117" s="26" t="e">
        <f>STAFF_CWS!AN305</f>
        <v>#REF!</v>
      </c>
      <c r="AK117" s="26" t="e">
        <f>STAFF_CWS!AO305</f>
        <v>#REF!</v>
      </c>
      <c r="AL117" s="26" t="e">
        <f>STAFF_CWS!AP305</f>
        <v>#REF!</v>
      </c>
      <c r="AM117" s="26" t="e">
        <f>STAFF_CWS!AQ305</f>
        <v>#REF!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#REF!</v>
      </c>
      <c r="AC118" s="26" t="e">
        <f t="shared" si="3"/>
        <v>#REF!</v>
      </c>
      <c r="AD118" s="26" t="e">
        <f t="shared" si="3"/>
        <v>#REF!</v>
      </c>
      <c r="AE118" s="26" t="e">
        <f t="shared" si="3"/>
        <v>#REF!</v>
      </c>
      <c r="AF118" s="26" t="e">
        <f t="shared" si="3"/>
        <v>#REF!</v>
      </c>
      <c r="AG118" s="26" t="e">
        <f t="shared" si="3"/>
        <v>#REF!</v>
      </c>
      <c r="AH118" s="26" t="e">
        <f t="shared" si="3"/>
        <v>#REF!</v>
      </c>
      <c r="AI118" s="26" t="e">
        <f t="shared" si="3"/>
        <v>#REF!</v>
      </c>
      <c r="AJ118" s="26" t="e">
        <f t="shared" si="3"/>
        <v>#REF!</v>
      </c>
      <c r="AK118" s="26" t="e">
        <f t="shared" si="3"/>
        <v>#REF!</v>
      </c>
      <c r="AL118" s="26" t="e">
        <f t="shared" si="3"/>
        <v>#REF!</v>
      </c>
      <c r="AM118" s="26" t="e">
        <f t="shared" si="3"/>
        <v>#REF!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#REF!</v>
      </c>
      <c r="AC145" s="26" t="e">
        <f>STAFF_CWS!AG341</f>
        <v>#REF!</v>
      </c>
      <c r="AD145" s="26" t="e">
        <f>STAFF_CWS!AH341</f>
        <v>#REF!</v>
      </c>
      <c r="AE145" s="26" t="e">
        <f>STAFF_CWS!AI341</f>
        <v>#REF!</v>
      </c>
      <c r="AF145" s="26" t="e">
        <f>STAFF_CWS!AJ341</f>
        <v>#REF!</v>
      </c>
      <c r="AG145" s="26" t="e">
        <f>STAFF_CWS!AK341</f>
        <v>#REF!</v>
      </c>
      <c r="AH145" s="26" t="e">
        <f>STAFF_CWS!AL341</f>
        <v>#REF!</v>
      </c>
      <c r="AI145" s="26" t="e">
        <f>STAFF_CWS!AM341</f>
        <v>#REF!</v>
      </c>
      <c r="AJ145" s="26" t="e">
        <f>STAFF_CWS!AN341</f>
        <v>#REF!</v>
      </c>
      <c r="AK145" s="26" t="e">
        <f>STAFF_CWS!AO341</f>
        <v>#REF!</v>
      </c>
      <c r="AL145" s="26" t="e">
        <f>STAFF_CWS!AP341</f>
        <v>#REF!</v>
      </c>
      <c r="AM145" s="26" t="e">
        <f>STAFF_CWS!AQ341</f>
        <v>#REF!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#REF!</v>
      </c>
      <c r="AC146" s="26" t="e">
        <f t="shared" si="7"/>
        <v>#REF!</v>
      </c>
      <c r="AD146" s="26" t="e">
        <f t="shared" si="7"/>
        <v>#REF!</v>
      </c>
      <c r="AE146" s="26" t="e">
        <f t="shared" si="7"/>
        <v>#REF!</v>
      </c>
      <c r="AF146" s="26" t="e">
        <f t="shared" si="7"/>
        <v>#REF!</v>
      </c>
      <c r="AG146" s="26" t="e">
        <f t="shared" si="7"/>
        <v>#REF!</v>
      </c>
      <c r="AH146" s="26" t="e">
        <f t="shared" si="7"/>
        <v>#REF!</v>
      </c>
      <c r="AI146" s="26" t="e">
        <f t="shared" si="7"/>
        <v>#REF!</v>
      </c>
      <c r="AJ146" s="26" t="e">
        <f t="shared" si="7"/>
        <v>#REF!</v>
      </c>
      <c r="AK146" s="26" t="e">
        <f t="shared" si="7"/>
        <v>#REF!</v>
      </c>
      <c r="AL146" s="26" t="e">
        <f t="shared" si="7"/>
        <v>#REF!</v>
      </c>
      <c r="AM146" s="26" t="e">
        <f t="shared" si="7"/>
        <v>#REF!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#REF!</v>
      </c>
      <c r="AC159" s="26" t="e">
        <f t="shared" si="11"/>
        <v>#REF!</v>
      </c>
      <c r="AD159" s="26" t="e">
        <f t="shared" si="11"/>
        <v>#REF!</v>
      </c>
      <c r="AE159" s="26" t="e">
        <f t="shared" si="11"/>
        <v>#REF!</v>
      </c>
      <c r="AF159" s="26" t="e">
        <f t="shared" si="11"/>
        <v>#REF!</v>
      </c>
      <c r="AG159" s="26" t="e">
        <f t="shared" si="11"/>
        <v>#REF!</v>
      </c>
      <c r="AH159" s="26" t="e">
        <f t="shared" si="11"/>
        <v>#REF!</v>
      </c>
      <c r="AI159" s="26" t="e">
        <f t="shared" ref="AI159:BK159" si="12">AI152+AI145+AI138+AI131+AI124+AI117</f>
        <v>#REF!</v>
      </c>
      <c r="AJ159" s="26" t="e">
        <f t="shared" si="12"/>
        <v>#REF!</v>
      </c>
      <c r="AK159" s="26" t="e">
        <f t="shared" si="12"/>
        <v>#REF!</v>
      </c>
      <c r="AL159" s="26" t="e">
        <f t="shared" si="12"/>
        <v>#REF!</v>
      </c>
      <c r="AM159" s="26" t="e">
        <f t="shared" si="12"/>
        <v>#REF!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#REF!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#REF!</v>
      </c>
      <c r="AC160" s="26" t="e">
        <f t="shared" si="13"/>
        <v>#REF!</v>
      </c>
      <c r="AD160" s="26" t="e">
        <f t="shared" si="13"/>
        <v>#REF!</v>
      </c>
      <c r="AE160" s="26" t="e">
        <f t="shared" si="13"/>
        <v>#REF!</v>
      </c>
      <c r="AF160" s="26" t="e">
        <f t="shared" si="13"/>
        <v>#REF!</v>
      </c>
      <c r="AG160" s="26" t="e">
        <f t="shared" si="13"/>
        <v>#REF!</v>
      </c>
      <c r="AH160" s="26" t="e">
        <f t="shared" si="13"/>
        <v>#REF!</v>
      </c>
      <c r="AI160" s="26" t="e">
        <f t="shared" ref="AI160:BK160" si="14">AI153+AI146+AI139+AI132+AI125+AI118</f>
        <v>#REF!</v>
      </c>
      <c r="AJ160" s="26" t="e">
        <f t="shared" si="14"/>
        <v>#REF!</v>
      </c>
      <c r="AK160" s="26" t="e">
        <f t="shared" si="14"/>
        <v>#REF!</v>
      </c>
      <c r="AL160" s="26" t="e">
        <f t="shared" si="14"/>
        <v>#REF!</v>
      </c>
      <c r="AM160" s="26" t="e">
        <f t="shared" si="14"/>
        <v>#REF!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#REF!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#REF!</v>
      </c>
      <c r="AC164" s="26" t="e">
        <f>STAFF_CWS!AG372</f>
        <v>#REF!</v>
      </c>
      <c r="AD164" s="26" t="e">
        <f>STAFF_CWS!AH372</f>
        <v>#REF!</v>
      </c>
      <c r="AE164" s="26" t="e">
        <f>STAFF_CWS!AI372</f>
        <v>#REF!</v>
      </c>
      <c r="AF164" s="26" t="e">
        <f>STAFF_CWS!AJ372</f>
        <v>#REF!</v>
      </c>
      <c r="AG164" s="26" t="e">
        <f>STAFF_CWS!AK372</f>
        <v>#REF!</v>
      </c>
      <c r="AH164" s="26" t="e">
        <f>STAFF_CWS!AL372</f>
        <v>#REF!</v>
      </c>
      <c r="AI164" s="26" t="e">
        <f>STAFF_CWS!AM372</f>
        <v>#REF!</v>
      </c>
      <c r="AJ164" s="26" t="e">
        <f>STAFF_CWS!AN372</f>
        <v>#REF!</v>
      </c>
      <c r="AK164" s="26" t="e">
        <f>STAFF_CWS!AO372</f>
        <v>#REF!</v>
      </c>
      <c r="AL164" s="26" t="e">
        <f>STAFF_CWS!AP372</f>
        <v>#REF!</v>
      </c>
      <c r="AM164" s="26" t="e">
        <f>STAFF_CWS!AQ372</f>
        <v>#REF!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#REF!</v>
      </c>
      <c r="AN166" s="26" t="e">
        <f>STAFF_CWS!AR376</f>
        <v>#REF!</v>
      </c>
      <c r="AO166" s="26" t="e">
        <f>STAFF_CWS!AS376</f>
        <v>#REF!</v>
      </c>
      <c r="AP166" s="26" t="e">
        <f>STAFF_CWS!AT376</f>
        <v>#REF!</v>
      </c>
      <c r="AQ166" s="26" t="e">
        <f>STAFF_CWS!AU376</f>
        <v>#REF!</v>
      </c>
      <c r="AR166" s="26" t="e">
        <f>STAFF_CWS!AV376</f>
        <v>#REF!</v>
      </c>
      <c r="AS166" s="26" t="e">
        <f>STAFF_CWS!AW376</f>
        <v>#REF!</v>
      </c>
      <c r="AT166" s="26" t="e">
        <f>STAFF_CWS!AX376</f>
        <v>#REF!</v>
      </c>
      <c r="AU166" s="26" t="e">
        <f>STAFF_CWS!AY376</f>
        <v>#REF!</v>
      </c>
      <c r="AV166" s="26" t="e">
        <f>STAFF_CWS!AZ376</f>
        <v>#REF!</v>
      </c>
      <c r="AW166" s="26" t="e">
        <f>STAFF_CWS!BA376</f>
        <v>#REF!</v>
      </c>
      <c r="AX166" s="26" t="e">
        <f>STAFF_CWS!BB376</f>
        <v>#REF!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#REF!</v>
      </c>
      <c r="AC168" s="26" t="e">
        <f>STAFF_CWS!AG380</f>
        <v>#REF!</v>
      </c>
      <c r="AD168" s="26" t="e">
        <f>STAFF_CWS!AH380</f>
        <v>#REF!</v>
      </c>
      <c r="AE168" s="26" t="e">
        <f>STAFF_CWS!AI380</f>
        <v>#REF!</v>
      </c>
      <c r="AF168" s="26" t="e">
        <f>STAFF_CWS!AJ380</f>
        <v>#REF!</v>
      </c>
      <c r="AG168" s="26" t="e">
        <f>STAFF_CWS!AK380</f>
        <v>#REF!</v>
      </c>
      <c r="AH168" s="26" t="e">
        <f>STAFF_CWS!AL380</f>
        <v>#REF!</v>
      </c>
      <c r="AI168" s="26" t="e">
        <f>STAFF_CWS!AM380</f>
        <v>#REF!</v>
      </c>
      <c r="AJ168" s="26" t="e">
        <f>STAFF_CWS!AN380</f>
        <v>#REF!</v>
      </c>
      <c r="AK168" s="26" t="e">
        <f>STAFF_CWS!AO380</f>
        <v>#REF!</v>
      </c>
      <c r="AL168" s="26" t="e">
        <f>STAFF_CWS!AP380</f>
        <v>#REF!</v>
      </c>
      <c r="AM168" s="26" t="e">
        <f>STAFF_CWS!AQ380</f>
        <v>#REF!</v>
      </c>
      <c r="AN168" s="26" t="e">
        <f>STAFF_CWS!AR380</f>
        <v>#REF!</v>
      </c>
      <c r="AO168" s="26" t="e">
        <f>STAFF_CWS!AS380</f>
        <v>#REF!</v>
      </c>
      <c r="AP168" s="26" t="e">
        <f>STAFF_CWS!AT380</f>
        <v>#REF!</v>
      </c>
      <c r="AQ168" s="26" t="e">
        <f>STAFF_CWS!AU380</f>
        <v>#REF!</v>
      </c>
      <c r="AR168" s="26" t="e">
        <f>STAFF_CWS!AV380</f>
        <v>#REF!</v>
      </c>
      <c r="AS168" s="26" t="e">
        <f>STAFF_CWS!AW380</f>
        <v>#REF!</v>
      </c>
      <c r="AT168" s="26" t="e">
        <f>STAFF_CWS!AX380</f>
        <v>#REF!</v>
      </c>
      <c r="AU168" s="26" t="e">
        <f>STAFF_CWS!AY380</f>
        <v>#REF!</v>
      </c>
      <c r="AV168" s="26" t="e">
        <f>STAFF_CWS!AZ380</f>
        <v>#REF!</v>
      </c>
      <c r="AW168" s="26" t="e">
        <f>STAFF_CWS!BA380</f>
        <v>#REF!</v>
      </c>
      <c r="AX168" s="26" t="e">
        <f>STAFF_CWS!BB380</f>
        <v>#REF!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C46" sqref="C46"/>
    </sheetView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21" sqref="G21"/>
    </sheetView>
    <sheetView workbookViewId="1"/>
    <sheetView workbookViewId="2"/>
    <sheetView tabSelected="1" workbookViewId="3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6758120</v>
      </c>
      <c r="G3" s="66" t="e">
        <f>G24</f>
        <v>#REF!</v>
      </c>
      <c r="H3" s="66" t="e">
        <f>H24</f>
        <v>#VALUE!</v>
      </c>
      <c r="I3" s="66">
        <f>I24</f>
        <v>11862000</v>
      </c>
      <c r="J3" s="118" t="e">
        <f>SUM(E3:I3)</f>
        <v>#REF!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8227872</v>
      </c>
      <c r="H5" s="66">
        <f>H31</f>
        <v>931756</v>
      </c>
      <c r="I5" s="66">
        <f>I31</f>
        <v>8237500</v>
      </c>
      <c r="J5" s="118">
        <f>SUM(E5:I5)</f>
        <v>20850378</v>
      </c>
    </row>
    <row r="6" spans="2:11" x14ac:dyDescent="0.15">
      <c r="B6" s="33" t="s">
        <v>343</v>
      </c>
      <c r="E6" s="66">
        <f>E3-E5</f>
        <v>711020</v>
      </c>
      <c r="F6" s="66">
        <f>F3-F5</f>
        <v>3842370</v>
      </c>
      <c r="G6" s="66" t="e">
        <f>G3-G5</f>
        <v>#REF!</v>
      </c>
      <c r="H6" s="66" t="e">
        <f>H3-H5</f>
        <v>#VALUE!</v>
      </c>
      <c r="I6" s="66">
        <f>I3-I5</f>
        <v>3624500</v>
      </c>
      <c r="J6" s="118" t="e">
        <f>SUM(E6:I6)</f>
        <v>#REF!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0.568556048131729</v>
      </c>
      <c r="G7" s="116" t="e">
        <f>G6/G3</f>
        <v>#REF!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89.28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11615920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11616009.279999999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1248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1247</v>
      </c>
      <c r="E15" s="66">
        <f>SUM(E13:E14)</f>
        <v>35000</v>
      </c>
      <c r="F15" s="66">
        <f>SUM(F13:F14)</f>
        <v>168525</v>
      </c>
      <c r="G15" s="66">
        <f>SUM(G13:G14)</f>
        <v>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374</v>
      </c>
      <c r="E17" s="66">
        <f>E6+E11+E15</f>
        <v>746020</v>
      </c>
      <c r="F17" s="66">
        <f>F6+F11+F15</f>
        <v>4010895</v>
      </c>
      <c r="G17" s="66" t="e">
        <f>G6+G11+G15</f>
        <v>#REF!</v>
      </c>
      <c r="H17" s="66" t="e">
        <f>H6+H11+H15</f>
        <v>#VALUE!</v>
      </c>
      <c r="I17" s="66" t="e">
        <f>I6+I11+I15</f>
        <v>#REF!</v>
      </c>
      <c r="J17" s="118" t="e">
        <f t="shared" si="1"/>
        <v>#REF!</v>
      </c>
      <c r="K17" s="120" t="e">
        <f>J15+J11+J3</f>
        <v>#REF!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288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1960</v>
      </c>
      <c r="K20" s="120">
        <f>J20-'REV-REVCALC_CWS'!BK13</f>
        <v>130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 t="e">
        <f>SUM('REV-REVCALC_CWS'!AA14:AL14, 'REV-REVCALC_CWS'!AA51:AL51)</f>
        <v>#REF!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#REF!</v>
      </c>
      <c r="K21" s="120" t="e">
        <f>J21-'REV-REVCALC_CWS'!BK14</f>
        <v>#REF!</v>
      </c>
    </row>
    <row r="22" spans="2:1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 t="e">
        <f>SUM('REV-REVCALC_CWS'!AA17:AL17, 'REV-REVCALC_CWS'!AA54:AL54)</f>
        <v>#REF!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#REF!</v>
      </c>
      <c r="K24" s="120" t="e">
        <f>J24-'REV-REVCALC_CWS'!BK17</f>
        <v>#REF!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4221792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15578020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467630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4006080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4006080</v>
      </c>
      <c r="K30" s="120">
        <f>J30-'REV-REVCALC_CWS'!BK24</f>
        <v>0</v>
      </c>
    </row>
    <row r="31" spans="2:11" s="14" customFormat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8227872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20850378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-3043872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0.18983533882203926</v>
      </c>
      <c r="G34" s="116" t="e">
        <f>G33/G24</f>
        <v>#REF!</v>
      </c>
      <c r="H34" s="116" t="e">
        <f>H33/H24</f>
        <v>#VALUE!</v>
      </c>
      <c r="I34" s="116">
        <f>I33/I24</f>
        <v>0.30555555555555558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</v>
      </c>
      <c r="H37" s="98" t="e">
        <f>'REV-REVCALC_CWS'!AX33</f>
        <v>#REF!</v>
      </c>
      <c r="I37" s="98">
        <f>'REV-REVCALC_CWS'!BJ33</f>
        <v>2500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288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0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89.28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89.28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11615920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abSelected="1" zoomScale="110" zoomScaleNormal="110" workbookViewId="0">
      <pane ySplit="1" topLeftCell="A58" activePane="bottomLeft" state="frozen"/>
      <selection pane="bottomLeft" activeCell="C104" sqref="C104"/>
    </sheetView>
    <sheetView workbookViewId="1"/>
    <sheetView workbookViewId="2">
      <selection activeCell="A2" sqref="A2"/>
    </sheetView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outlineLevel="1" x14ac:dyDescent="0.15">
      <c r="A3" s="14" t="s">
        <v>1235</v>
      </c>
    </row>
    <row r="4" spans="1:7" outlineLevel="1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1236</v>
      </c>
      <c r="B10" s="91"/>
      <c r="D10" s="91"/>
      <c r="E10" s="91"/>
      <c r="F10" s="3"/>
      <c r="G10" s="94"/>
    </row>
    <row r="11" spans="1:7" outlineLevel="1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1237</v>
      </c>
      <c r="B18" s="91"/>
      <c r="D18" s="91"/>
      <c r="E18" s="91"/>
      <c r="F18" s="3"/>
      <c r="G18" s="94"/>
    </row>
    <row r="19" spans="1:7" outlineLevel="1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1252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1251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1252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1235</v>
      </c>
    </row>
    <row r="54" spans="1:7" outlineLevel="2" x14ac:dyDescent="0.15">
      <c r="A54" s="47" t="s">
        <v>1234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1233</v>
      </c>
      <c r="B55" s="280" t="s">
        <v>329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328</v>
      </c>
      <c r="B56" s="280" t="s">
        <v>329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326</v>
      </c>
      <c r="B57" s="280" t="s">
        <v>329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1236</v>
      </c>
      <c r="B60" s="91"/>
      <c r="D60" s="91"/>
      <c r="E60" s="91"/>
      <c r="F60" s="3"/>
      <c r="G60" s="94"/>
    </row>
    <row r="61" spans="1:7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1237</v>
      </c>
      <c r="B68" s="91"/>
      <c r="D68" s="91"/>
      <c r="E68" s="91"/>
      <c r="F68" s="3"/>
      <c r="G68" s="94"/>
    </row>
    <row r="69" spans="1:7" outlineLevel="2" x14ac:dyDescent="0.15">
      <c r="A69" s="47" t="s">
        <v>1232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1230</v>
      </c>
      <c r="B70" s="280" t="s">
        <v>329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1231</v>
      </c>
      <c r="B71" s="280" t="s">
        <v>329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1252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1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1240</v>
      </c>
    </row>
    <row r="78" spans="1:7" outlineLevel="2" x14ac:dyDescent="0.15">
      <c r="A78" s="47" t="s">
        <v>1234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1233</v>
      </c>
      <c r="B79" s="280" t="s">
        <v>329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328</v>
      </c>
      <c r="B80" s="280" t="s">
        <v>329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326</v>
      </c>
      <c r="B81" s="280" t="s">
        <v>329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1251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1237</v>
      </c>
      <c r="B93" s="91"/>
      <c r="D93" s="91"/>
      <c r="E93" s="91"/>
      <c r="F93" s="3"/>
      <c r="G93" s="94"/>
    </row>
    <row r="94" spans="1:7" outlineLevel="2" x14ac:dyDescent="0.15">
      <c r="A94" s="47" t="s">
        <v>1232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1230</v>
      </c>
      <c r="B95" s="280" t="s">
        <v>329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1231</v>
      </c>
      <c r="B96" s="280" t="s">
        <v>329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1252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1235</v>
      </c>
    </row>
    <row r="104" spans="1:7" outlineLevel="1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1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1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1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1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1" x14ac:dyDescent="0.15"/>
    <row r="110" spans="1:7" outlineLevel="1" x14ac:dyDescent="0.15">
      <c r="A110" s="14" t="s">
        <v>1236</v>
      </c>
      <c r="B110" s="91"/>
      <c r="D110" s="91"/>
      <c r="E110" s="91"/>
      <c r="F110" s="3"/>
      <c r="G110" s="94"/>
    </row>
    <row r="111" spans="1:7" outlineLevel="1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1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1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1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1" x14ac:dyDescent="0.15">
      <c r="A115" s="47"/>
      <c r="B115" s="96"/>
      <c r="C115" s="4"/>
      <c r="D115" s="93"/>
      <c r="F115" s="93"/>
      <c r="G115" s="4"/>
    </row>
    <row r="116" spans="1:7" outlineLevel="1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1" x14ac:dyDescent="0.15">
      <c r="A117" s="47"/>
      <c r="B117" s="96"/>
      <c r="C117" s="4"/>
      <c r="D117" s="93"/>
      <c r="F117" s="93"/>
      <c r="G117" s="4"/>
    </row>
    <row r="118" spans="1:7" outlineLevel="1" x14ac:dyDescent="0.15">
      <c r="A118" s="14" t="s">
        <v>1237</v>
      </c>
      <c r="B118" s="91"/>
      <c r="D118" s="91"/>
      <c r="E118" s="91"/>
      <c r="F118" s="3"/>
      <c r="G118" s="94"/>
    </row>
    <row r="119" spans="1:7" outlineLevel="1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1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1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1" x14ac:dyDescent="0.15">
      <c r="A122" s="47" t="s">
        <v>1252</v>
      </c>
      <c r="B122" s="312">
        <v>0.3</v>
      </c>
      <c r="C122" s="4"/>
      <c r="D122" s="93"/>
      <c r="F122" s="93"/>
      <c r="G122" s="4"/>
    </row>
    <row r="123" spans="1:7" outlineLevel="1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1" x14ac:dyDescent="0.15">
      <c r="A124" s="47"/>
      <c r="B124" s="312"/>
      <c r="C124" s="4"/>
      <c r="D124" s="93"/>
      <c r="F124" s="93"/>
      <c r="G124" s="4"/>
    </row>
    <row r="125" spans="1:7" outlineLevel="1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1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collapsed="1" x14ac:dyDescent="0.15">
      <c r="A127" s="14" t="s">
        <v>1240</v>
      </c>
    </row>
    <row r="128" spans="1:7" outlineLevel="1" x14ac:dyDescent="0.15">
      <c r="A128" s="47" t="s">
        <v>1234</v>
      </c>
      <c r="B128" s="280">
        <v>23000</v>
      </c>
      <c r="C128" s="312">
        <v>0.09</v>
      </c>
      <c r="D128" s="93">
        <f>B128*(1-C128)</f>
        <v>20930</v>
      </c>
      <c r="E128" s="280">
        <v>13000</v>
      </c>
      <c r="F128" s="93">
        <f>D128-E128</f>
        <v>7930</v>
      </c>
      <c r="G128" s="4">
        <f>F128/D128</f>
        <v>0.37888198757763975</v>
      </c>
    </row>
    <row r="129" spans="1:7" outlineLevel="1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1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1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1" x14ac:dyDescent="0.15">
      <c r="A132" s="47" t="s">
        <v>1251</v>
      </c>
      <c r="B132" s="312">
        <v>0.5</v>
      </c>
      <c r="C132" s="4"/>
      <c r="D132" s="93"/>
      <c r="F132" s="93"/>
      <c r="G132" s="4"/>
    </row>
    <row r="133" spans="1:7" outlineLevel="1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20930</v>
      </c>
      <c r="E133" s="92">
        <f>SUM(E128:E131)</f>
        <v>13500</v>
      </c>
      <c r="F133" s="93">
        <f>SUM(F128:F131)</f>
        <v>7430</v>
      </c>
      <c r="G133" s="4">
        <f>F133/D133</f>
        <v>0.35499283325370284</v>
      </c>
    </row>
    <row r="134" spans="1:7" outlineLevel="1" x14ac:dyDescent="0.15"/>
    <row r="135" spans="1:7" outlineLevel="1" x14ac:dyDescent="0.15">
      <c r="A135" s="14" t="s">
        <v>1236</v>
      </c>
      <c r="B135" s="91"/>
      <c r="D135" s="91"/>
      <c r="E135" s="91"/>
      <c r="F135" s="3"/>
      <c r="G135" s="94"/>
    </row>
    <row r="136" spans="1:7" outlineLevel="1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1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1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1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1" x14ac:dyDescent="0.15">
      <c r="A140" s="47"/>
      <c r="B140" s="96"/>
      <c r="C140" s="4"/>
      <c r="D140" s="93"/>
      <c r="F140" s="93"/>
      <c r="G140" s="4"/>
    </row>
    <row r="141" spans="1:7" outlineLevel="1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20930</v>
      </c>
      <c r="E141" s="27">
        <f>E139+E133</f>
        <v>13500</v>
      </c>
      <c r="F141" s="27">
        <f>F139+F133</f>
        <v>7430</v>
      </c>
      <c r="G141" s="179">
        <f>F141/D141</f>
        <v>0.35499283325370284</v>
      </c>
    </row>
    <row r="142" spans="1:7" outlineLevel="1" x14ac:dyDescent="0.15">
      <c r="A142" s="47"/>
      <c r="B142" s="96"/>
      <c r="C142" s="4"/>
      <c r="D142" s="93"/>
      <c r="F142" s="93"/>
      <c r="G142" s="4"/>
    </row>
    <row r="143" spans="1:7" outlineLevel="1" x14ac:dyDescent="0.15">
      <c r="A143" s="14" t="s">
        <v>1237</v>
      </c>
      <c r="B143" s="91"/>
      <c r="D143" s="91"/>
      <c r="E143" s="91"/>
      <c r="F143" s="3"/>
      <c r="G143" s="94"/>
    </row>
    <row r="144" spans="1:7" outlineLevel="1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1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1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1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outlineLevel="1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1" x14ac:dyDescent="0.15">
      <c r="A149" s="47"/>
      <c r="B149" s="312"/>
      <c r="C149" s="4"/>
      <c r="D149" s="93"/>
      <c r="F149" s="93"/>
      <c r="G149" s="4"/>
    </row>
    <row r="150" spans="1:7" outlineLevel="1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23430</v>
      </c>
      <c r="E150" s="27">
        <f>E148+E133</f>
        <v>14700</v>
      </c>
      <c r="F150" s="27">
        <f>F148+F133</f>
        <v>8730</v>
      </c>
      <c r="G150" s="179">
        <f>F150/D150</f>
        <v>0.37259923175416132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1235</v>
      </c>
    </row>
    <row r="154" spans="1:7" outlineLevel="1" x14ac:dyDescent="0.15">
      <c r="A154" s="47" t="s">
        <v>1234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outlineLevel="1" x14ac:dyDescent="0.15">
      <c r="A155" s="47" t="s">
        <v>1233</v>
      </c>
      <c r="B155" s="280" t="s">
        <v>329</v>
      </c>
      <c r="C155" s="93"/>
      <c r="D155" s="93"/>
      <c r="E155" s="280">
        <v>500</v>
      </c>
      <c r="F155" s="93">
        <f>D155-E155</f>
        <v>-500</v>
      </c>
      <c r="G155" s="4"/>
    </row>
    <row r="156" spans="1:7" outlineLevel="1" x14ac:dyDescent="0.15">
      <c r="A156" s="17" t="s">
        <v>328</v>
      </c>
      <c r="B156" s="280" t="s">
        <v>329</v>
      </c>
      <c r="C156" s="93"/>
      <c r="D156" s="93"/>
      <c r="E156" s="280">
        <v>0</v>
      </c>
      <c r="F156" s="93">
        <f>D156-E156</f>
        <v>0</v>
      </c>
      <c r="G156" s="4"/>
    </row>
    <row r="157" spans="1:7" outlineLevel="1" x14ac:dyDescent="0.15">
      <c r="A157" s="17" t="s">
        <v>326</v>
      </c>
      <c r="B157" s="280" t="s">
        <v>329</v>
      </c>
      <c r="C157" s="93"/>
      <c r="D157" s="93"/>
      <c r="E157" s="280"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outlineLevel="1" x14ac:dyDescent="0.15"/>
    <row r="160" spans="1:7" outlineLevel="1" x14ac:dyDescent="0.15">
      <c r="A160" s="14" t="s">
        <v>1236</v>
      </c>
      <c r="B160" s="91"/>
      <c r="D160" s="91"/>
      <c r="E160" s="91"/>
      <c r="F160" s="3"/>
      <c r="G160" s="94"/>
    </row>
    <row r="161" spans="1:7" outlineLevel="1" x14ac:dyDescent="0.15">
      <c r="A161" s="47" t="s">
        <v>1239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1233</v>
      </c>
      <c r="B162" s="280" t="s">
        <v>329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341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1237</v>
      </c>
      <c r="B168" s="91"/>
      <c r="D168" s="91"/>
      <c r="E168" s="91"/>
      <c r="F168" s="3"/>
      <c r="G168" s="94"/>
    </row>
    <row r="169" spans="1:7" outlineLevel="1" x14ac:dyDescent="0.15">
      <c r="A169" s="47" t="s">
        <v>1232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outlineLevel="1" x14ac:dyDescent="0.15">
      <c r="A170" s="47" t="s">
        <v>1230</v>
      </c>
      <c r="B170" s="280" t="s">
        <v>329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outlineLevel="1" x14ac:dyDescent="0.15">
      <c r="A171" s="47" t="s">
        <v>1231</v>
      </c>
      <c r="B171" s="280" t="s">
        <v>329</v>
      </c>
      <c r="C171" s="312"/>
      <c r="D171" s="93"/>
      <c r="E171" s="280">
        <v>200</v>
      </c>
      <c r="F171" s="93">
        <f>D171-E171</f>
        <v>-200</v>
      </c>
      <c r="G171" s="4"/>
    </row>
    <row r="172" spans="1:7" outlineLevel="1" x14ac:dyDescent="0.15">
      <c r="A172" s="47" t="s">
        <v>344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14" t="s">
        <v>1240</v>
      </c>
    </row>
    <row r="178" spans="1:7" outlineLevel="1" x14ac:dyDescent="0.15">
      <c r="A178" s="47" t="s">
        <v>1234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outlineLevel="1" x14ac:dyDescent="0.15">
      <c r="A179" s="47" t="s">
        <v>1233</v>
      </c>
      <c r="B179" s="280" t="s">
        <v>329</v>
      </c>
      <c r="C179" s="93"/>
      <c r="D179" s="93"/>
      <c r="E179" s="280">
        <v>500</v>
      </c>
      <c r="F179" s="93">
        <f>D179-E179</f>
        <v>-500</v>
      </c>
      <c r="G179" s="4"/>
    </row>
    <row r="180" spans="1:7" outlineLevel="1" x14ac:dyDescent="0.15">
      <c r="A180" s="17" t="s">
        <v>328</v>
      </c>
      <c r="B180" s="280" t="s">
        <v>329</v>
      </c>
      <c r="C180" s="93"/>
      <c r="D180" s="93"/>
      <c r="E180" s="280">
        <v>0</v>
      </c>
      <c r="F180" s="93">
        <f>D180-E180</f>
        <v>0</v>
      </c>
      <c r="G180" s="4"/>
    </row>
    <row r="181" spans="1:7" outlineLevel="1" x14ac:dyDescent="0.15">
      <c r="A181" s="17" t="s">
        <v>326</v>
      </c>
      <c r="B181" s="280" t="s">
        <v>329</v>
      </c>
      <c r="C181" s="93"/>
      <c r="D181" s="93"/>
      <c r="E181" s="280">
        <v>0</v>
      </c>
      <c r="F181" s="93">
        <f>D181-E181</f>
        <v>0</v>
      </c>
      <c r="G181" s="4"/>
    </row>
    <row r="182" spans="1:7" outlineLevel="1" x14ac:dyDescent="0.15">
      <c r="A182" s="47" t="s">
        <v>344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outlineLevel="1" x14ac:dyDescent="0.15"/>
    <row r="185" spans="1:7" outlineLevel="1" x14ac:dyDescent="0.15">
      <c r="A185" s="14" t="s">
        <v>1236</v>
      </c>
      <c r="B185" s="91"/>
      <c r="D185" s="91"/>
      <c r="E185" s="91"/>
      <c r="F185" s="3"/>
      <c r="G185" s="94"/>
    </row>
    <row r="186" spans="1:7" outlineLevel="1" x14ac:dyDescent="0.15">
      <c r="A186" s="47" t="s">
        <v>1239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1233</v>
      </c>
      <c r="B187" s="280" t="s">
        <v>329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341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1237</v>
      </c>
      <c r="B193" s="91"/>
      <c r="D193" s="91"/>
      <c r="E193" s="91"/>
      <c r="F193" s="3"/>
      <c r="G193" s="94"/>
    </row>
    <row r="194" spans="1:7" outlineLevel="1" x14ac:dyDescent="0.15">
      <c r="A194" s="47" t="s">
        <v>1232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outlineLevel="1" x14ac:dyDescent="0.15">
      <c r="A195" s="47" t="s">
        <v>1230</v>
      </c>
      <c r="B195" s="280" t="s">
        <v>329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outlineLevel="1" x14ac:dyDescent="0.15">
      <c r="A196" s="47" t="s">
        <v>1231</v>
      </c>
      <c r="B196" s="280" t="s">
        <v>329</v>
      </c>
      <c r="C196" s="312"/>
      <c r="D196" s="93"/>
      <c r="E196" s="280">
        <v>200</v>
      </c>
      <c r="F196" s="93">
        <f>D196-E196</f>
        <v>-200</v>
      </c>
      <c r="G196" s="4"/>
    </row>
    <row r="197" spans="1:7" outlineLevel="1" x14ac:dyDescent="0.15">
      <c r="A197" s="47" t="s">
        <v>344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1235</v>
      </c>
    </row>
    <row r="204" spans="1:7" outlineLevel="1" x14ac:dyDescent="0.15">
      <c r="A204" s="47" t="s">
        <v>1234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outlineLevel="1" x14ac:dyDescent="0.15">
      <c r="A205" s="47" t="s">
        <v>1233</v>
      </c>
      <c r="B205" s="280" t="s">
        <v>329</v>
      </c>
      <c r="C205" s="93"/>
      <c r="D205" s="93"/>
      <c r="E205" s="280">
        <v>500</v>
      </c>
      <c r="F205" s="93">
        <f>D205-E205</f>
        <v>-500</v>
      </c>
      <c r="G205" s="4"/>
    </row>
    <row r="206" spans="1:7" outlineLevel="1" x14ac:dyDescent="0.15">
      <c r="A206" s="17" t="s">
        <v>328</v>
      </c>
      <c r="B206" s="280" t="s">
        <v>329</v>
      </c>
      <c r="C206" s="93"/>
      <c r="D206" s="93"/>
      <c r="E206" s="280">
        <v>0</v>
      </c>
      <c r="F206" s="93">
        <f>D206-E206</f>
        <v>0</v>
      </c>
      <c r="G206" s="4"/>
    </row>
    <row r="207" spans="1:7" outlineLevel="1" x14ac:dyDescent="0.15">
      <c r="A207" s="17" t="s">
        <v>326</v>
      </c>
      <c r="B207" s="280" t="s">
        <v>329</v>
      </c>
      <c r="C207" s="93"/>
      <c r="D207" s="93"/>
      <c r="E207" s="280"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1236</v>
      </c>
      <c r="B210" s="91"/>
      <c r="D210" s="91"/>
      <c r="E210" s="91"/>
      <c r="F210" s="3"/>
      <c r="G210" s="94"/>
    </row>
    <row r="211" spans="1:7" outlineLevel="1" x14ac:dyDescent="0.15">
      <c r="A211" s="47" t="s">
        <v>1239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1233</v>
      </c>
      <c r="B212" s="280" t="s">
        <v>329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341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1237</v>
      </c>
      <c r="B218" s="91"/>
      <c r="D218" s="91"/>
      <c r="E218" s="91"/>
      <c r="F218" s="3"/>
      <c r="G218" s="94"/>
    </row>
    <row r="219" spans="1:7" outlineLevel="1" x14ac:dyDescent="0.15">
      <c r="A219" s="47" t="s">
        <v>1232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outlineLevel="1" x14ac:dyDescent="0.15">
      <c r="A220" s="47" t="s">
        <v>1230</v>
      </c>
      <c r="B220" s="280" t="s">
        <v>329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outlineLevel="1" x14ac:dyDescent="0.15">
      <c r="A221" s="47" t="s">
        <v>1231</v>
      </c>
      <c r="B221" s="280" t="s">
        <v>329</v>
      </c>
      <c r="C221" s="312"/>
      <c r="D221" s="93"/>
      <c r="E221" s="280">
        <v>200</v>
      </c>
      <c r="F221" s="93">
        <f>D221-E221</f>
        <v>-200</v>
      </c>
      <c r="G221" s="4"/>
    </row>
    <row r="222" spans="1:7" outlineLevel="1" x14ac:dyDescent="0.15">
      <c r="A222" s="47" t="s">
        <v>344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1240</v>
      </c>
    </row>
    <row r="228" spans="1:7" outlineLevel="1" x14ac:dyDescent="0.15">
      <c r="A228" s="47" t="s">
        <v>1234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outlineLevel="1" x14ac:dyDescent="0.15">
      <c r="A229" s="47" t="s">
        <v>1233</v>
      </c>
      <c r="B229" s="280" t="s">
        <v>329</v>
      </c>
      <c r="C229" s="93"/>
      <c r="D229" s="93"/>
      <c r="E229" s="280">
        <v>500</v>
      </c>
      <c r="F229" s="93">
        <f>D229-E229</f>
        <v>-500</v>
      </c>
      <c r="G229" s="4"/>
    </row>
    <row r="230" spans="1:7" outlineLevel="1" x14ac:dyDescent="0.15">
      <c r="A230" s="17" t="s">
        <v>328</v>
      </c>
      <c r="B230" s="280" t="s">
        <v>329</v>
      </c>
      <c r="C230" s="93"/>
      <c r="D230" s="93"/>
      <c r="E230" s="280">
        <v>0</v>
      </c>
      <c r="F230" s="93">
        <f>D230-E230</f>
        <v>0</v>
      </c>
      <c r="G230" s="4"/>
    </row>
    <row r="231" spans="1:7" outlineLevel="1" x14ac:dyDescent="0.15">
      <c r="A231" s="17" t="s">
        <v>326</v>
      </c>
      <c r="B231" s="280" t="s">
        <v>329</v>
      </c>
      <c r="C231" s="93"/>
      <c r="D231" s="93"/>
      <c r="E231" s="280">
        <v>0</v>
      </c>
      <c r="F231" s="93">
        <f>D231-E231</f>
        <v>0</v>
      </c>
      <c r="G231" s="4"/>
    </row>
    <row r="232" spans="1:7" outlineLevel="1" x14ac:dyDescent="0.15">
      <c r="A232" s="47" t="s">
        <v>344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outlineLevel="1" x14ac:dyDescent="0.15"/>
    <row r="235" spans="1:7" outlineLevel="1" x14ac:dyDescent="0.15">
      <c r="A235" s="14" t="s">
        <v>1236</v>
      </c>
      <c r="B235" s="91"/>
      <c r="D235" s="91"/>
      <c r="E235" s="91"/>
      <c r="F235" s="3"/>
      <c r="G235" s="94"/>
    </row>
    <row r="236" spans="1:7" outlineLevel="1" x14ac:dyDescent="0.15">
      <c r="A236" s="47" t="s">
        <v>1239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1233</v>
      </c>
      <c r="B237" s="280" t="s">
        <v>329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341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1237</v>
      </c>
      <c r="B243" s="91"/>
      <c r="D243" s="91"/>
      <c r="E243" s="91"/>
      <c r="F243" s="3"/>
      <c r="G243" s="94"/>
    </row>
    <row r="244" spans="1:7" outlineLevel="1" x14ac:dyDescent="0.15">
      <c r="A244" s="47" t="s">
        <v>1232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outlineLevel="1" x14ac:dyDescent="0.15">
      <c r="A245" s="47" t="s">
        <v>1230</v>
      </c>
      <c r="B245" s="280" t="s">
        <v>329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outlineLevel="1" x14ac:dyDescent="0.15">
      <c r="A246" s="47" t="s">
        <v>1231</v>
      </c>
      <c r="B246" s="280" t="s">
        <v>329</v>
      </c>
      <c r="C246" s="312"/>
      <c r="D246" s="93"/>
      <c r="E246" s="280">
        <v>200</v>
      </c>
      <c r="F246" s="93">
        <f>D246-E246</f>
        <v>-200</v>
      </c>
      <c r="G246" s="4"/>
    </row>
    <row r="247" spans="1:7" outlineLevel="1" x14ac:dyDescent="0.15">
      <c r="A247" s="47" t="s">
        <v>344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>
      <selection activeCell="B11" sqref="B11"/>
    </sheetView>
    <sheetView workbookViewId="2"/>
    <sheetView workbookViewId="3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6201720</v>
      </c>
      <c r="H3" s="63"/>
      <c r="I3" s="63">
        <f>SUM(AC12:AN12)</f>
        <v>24448076.349999998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1894970</v>
      </c>
      <c r="H4" s="63"/>
      <c r="I4" s="63">
        <f>SUM(AC13:AN13)</f>
        <v>7735211.3500000015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0.31639345522577289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-5067149780</v>
      </c>
      <c r="H6" s="96">
        <f>G6/G3</f>
        <v>-817.05555555555554</v>
      </c>
      <c r="I6" s="63">
        <f>SUM(AC15:AN15)</f>
        <v>7735211.3500000015</v>
      </c>
      <c r="J6" s="96">
        <f>I6/I3</f>
        <v>0.31639345522577289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1177543.99</v>
      </c>
      <c r="AD12" s="63">
        <f t="shared" si="0"/>
        <v>1892309.5699999998</v>
      </c>
      <c r="AE12" s="63">
        <f t="shared" si="0"/>
        <v>2146971.4300000002</v>
      </c>
      <c r="AF12" s="63">
        <f t="shared" si="0"/>
        <v>2220801.4299999997</v>
      </c>
      <c r="AG12" s="63">
        <f t="shared" si="0"/>
        <v>2478137.98</v>
      </c>
      <c r="AH12" s="63">
        <f t="shared" si="0"/>
        <v>2732799.84</v>
      </c>
      <c r="AI12" s="63">
        <f t="shared" si="0"/>
        <v>2220801.4299999997</v>
      </c>
      <c r="AJ12" s="63">
        <f t="shared" si="0"/>
        <v>2478137.98</v>
      </c>
      <c r="AK12" s="63">
        <f t="shared" ref="AK12:BL12" si="1">AK82</f>
        <v>1966139.5699999998</v>
      </c>
      <c r="AL12" s="63">
        <f t="shared" si="1"/>
        <v>1966139.5699999998</v>
      </c>
      <c r="AM12" s="63">
        <f t="shared" si="1"/>
        <v>1966139.5699999998</v>
      </c>
      <c r="AN12" s="63">
        <f t="shared" si="1"/>
        <v>1202153.99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349042.99</v>
      </c>
      <c r="AD13" s="63">
        <f t="shared" si="2"/>
        <v>549566.56999999995</v>
      </c>
      <c r="AE13" s="63">
        <f t="shared" si="2"/>
        <v>632814.43000000005</v>
      </c>
      <c r="AF13" s="63">
        <f t="shared" si="2"/>
        <v>706644.42999999993</v>
      </c>
      <c r="AG13" s="63">
        <f t="shared" si="2"/>
        <v>821135.98</v>
      </c>
      <c r="AH13" s="63">
        <f t="shared" si="2"/>
        <v>904383.84000000008</v>
      </c>
      <c r="AI13" s="63">
        <f t="shared" si="2"/>
        <v>706644.42999999993</v>
      </c>
      <c r="AJ13" s="63">
        <f t="shared" si="2"/>
        <v>821135.98</v>
      </c>
      <c r="AK13" s="63">
        <f t="shared" ref="AK13:BL13" si="3">AK83</f>
        <v>623396.56999999995</v>
      </c>
      <c r="AL13" s="63">
        <f t="shared" si="3"/>
        <v>623396.56999999995</v>
      </c>
      <c r="AM13" s="63">
        <f t="shared" si="3"/>
        <v>623396.56999999995</v>
      </c>
      <c r="AN13" s="63">
        <f t="shared" si="3"/>
        <v>373652.99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0.29641609397539365</v>
      </c>
      <c r="AD14" s="96">
        <f t="shared" si="4"/>
        <v>0.29042106995210093</v>
      </c>
      <c r="AE14" s="96">
        <f t="shared" si="4"/>
        <v>0.29474748529839545</v>
      </c>
      <c r="AF14" s="96">
        <f t="shared" si="4"/>
        <v>0.31819343253935134</v>
      </c>
      <c r="AG14" s="96">
        <f t="shared" si="4"/>
        <v>0.33135200163471124</v>
      </c>
      <c r="AH14" s="96">
        <f t="shared" si="4"/>
        <v>0.33093672897756027</v>
      </c>
      <c r="AI14" s="96">
        <f t="shared" si="4"/>
        <v>0.31819343253935134</v>
      </c>
      <c r="AJ14" s="96">
        <f t="shared" si="4"/>
        <v>0.33135200163471124</v>
      </c>
      <c r="AK14" s="96">
        <f t="shared" si="4"/>
        <v>0.31706628538074744</v>
      </c>
      <c r="AL14" s="96">
        <f t="shared" si="4"/>
        <v>0.31706628538074744</v>
      </c>
      <c r="AM14" s="96">
        <f t="shared" si="4"/>
        <v>0.31706628538074744</v>
      </c>
      <c r="AN14" s="96">
        <f t="shared" si="4"/>
        <v>0.31081957312307384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349042.99</v>
      </c>
      <c r="AD15" s="63">
        <f t="shared" si="5"/>
        <v>549566.56999999995</v>
      </c>
      <c r="AE15" s="63">
        <f t="shared" si="5"/>
        <v>632814.43000000005</v>
      </c>
      <c r="AF15" s="63">
        <f t="shared" si="5"/>
        <v>706644.42999999993</v>
      </c>
      <c r="AG15" s="63">
        <f t="shared" si="5"/>
        <v>821135.98</v>
      </c>
      <c r="AH15" s="63">
        <f t="shared" si="5"/>
        <v>904383.84000000008</v>
      </c>
      <c r="AI15" s="63">
        <f t="shared" si="5"/>
        <v>706644.42999999993</v>
      </c>
      <c r="AJ15" s="63">
        <f t="shared" si="5"/>
        <v>821135.98</v>
      </c>
      <c r="AK15" s="63">
        <f t="shared" ref="AK15:BL15" si="6">AK23</f>
        <v>623396.56999999995</v>
      </c>
      <c r="AL15" s="63">
        <f t="shared" si="6"/>
        <v>623396.56999999995</v>
      </c>
      <c r="AM15" s="63">
        <f t="shared" si="6"/>
        <v>623396.56999999995</v>
      </c>
      <c r="AN15" s="63">
        <f t="shared" si="6"/>
        <v>373652.99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-824019840</v>
      </c>
      <c r="R20" s="180">
        <f t="shared" si="11"/>
        <v>-1339032240</v>
      </c>
      <c r="S20" s="180">
        <f t="shared" si="11"/>
        <v>-1493535960</v>
      </c>
      <c r="T20" s="180">
        <f t="shared" si="11"/>
        <v>-1493535960</v>
      </c>
      <c r="U20" s="180">
        <f t="shared" si="11"/>
        <v>-1648039680</v>
      </c>
      <c r="V20" s="180">
        <f t="shared" si="11"/>
        <v>-1802543400</v>
      </c>
      <c r="W20" s="180">
        <f t="shared" si="11"/>
        <v>-1493535960</v>
      </c>
      <c r="X20" s="180">
        <f t="shared" si="11"/>
        <v>-1648039680</v>
      </c>
      <c r="Y20" s="180">
        <f t="shared" si="11"/>
        <v>-1339032240</v>
      </c>
      <c r="Z20" s="180">
        <f t="shared" si="11"/>
        <v>-1339032240</v>
      </c>
      <c r="AA20" s="180">
        <f t="shared" si="11"/>
        <v>-1339032240</v>
      </c>
      <c r="AB20" s="180">
        <f t="shared" si="11"/>
        <v>-824019840</v>
      </c>
      <c r="AC20" s="180">
        <f t="shared" si="11"/>
        <v>636115</v>
      </c>
      <c r="AD20" s="180">
        <f t="shared" si="11"/>
        <v>1030945</v>
      </c>
      <c r="AE20" s="180">
        <f t="shared" si="11"/>
        <v>1162555</v>
      </c>
      <c r="AF20" s="180">
        <f t="shared" si="11"/>
        <v>1162555</v>
      </c>
      <c r="AG20" s="180">
        <f t="shared" si="11"/>
        <v>1272230</v>
      </c>
      <c r="AH20" s="180">
        <f t="shared" si="11"/>
        <v>1403840</v>
      </c>
      <c r="AI20" s="180">
        <f t="shared" si="11"/>
        <v>1162555</v>
      </c>
      <c r="AJ20" s="180">
        <f t="shared" si="11"/>
        <v>1272230</v>
      </c>
      <c r="AK20" s="180">
        <f t="shared" ref="AK20:BL20" si="12">AK19*AK47</f>
        <v>1030945</v>
      </c>
      <c r="AL20" s="180">
        <f t="shared" si="12"/>
        <v>1030945</v>
      </c>
      <c r="AM20" s="180">
        <f t="shared" si="12"/>
        <v>1030945</v>
      </c>
      <c r="AN20" s="180">
        <f t="shared" si="12"/>
        <v>636115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-251783840</v>
      </c>
      <c r="R21" s="104">
        <f t="shared" si="13"/>
        <v>-409148740</v>
      </c>
      <c r="S21" s="104">
        <f t="shared" si="13"/>
        <v>-456358210</v>
      </c>
      <c r="T21" s="104">
        <f t="shared" si="13"/>
        <v>-456358210</v>
      </c>
      <c r="U21" s="104">
        <f t="shared" si="13"/>
        <v>-503567680</v>
      </c>
      <c r="V21" s="104">
        <f t="shared" si="13"/>
        <v>-550777150</v>
      </c>
      <c r="W21" s="104">
        <f t="shared" si="13"/>
        <v>-456358210</v>
      </c>
      <c r="X21" s="104">
        <f t="shared" si="13"/>
        <v>-503567680</v>
      </c>
      <c r="Y21" s="104">
        <f t="shared" si="13"/>
        <v>-409148740</v>
      </c>
      <c r="Z21" s="104">
        <f t="shared" si="13"/>
        <v>-409148740</v>
      </c>
      <c r="AA21" s="104">
        <f t="shared" si="13"/>
        <v>-409148740</v>
      </c>
      <c r="AB21" s="104">
        <f t="shared" si="13"/>
        <v>-251783840</v>
      </c>
      <c r="AC21" s="104">
        <f t="shared" si="13"/>
        <v>-192386</v>
      </c>
      <c r="AD21" s="104">
        <f t="shared" si="13"/>
        <v>-311798</v>
      </c>
      <c r="AE21" s="104">
        <f t="shared" si="13"/>
        <v>-351602</v>
      </c>
      <c r="AF21" s="104">
        <f t="shared" si="13"/>
        <v>-351602</v>
      </c>
      <c r="AG21" s="104">
        <f t="shared" si="13"/>
        <v>-384772</v>
      </c>
      <c r="AH21" s="104">
        <f t="shared" si="13"/>
        <v>-424576</v>
      </c>
      <c r="AI21" s="104">
        <f t="shared" si="13"/>
        <v>-351602</v>
      </c>
      <c r="AJ21" s="104">
        <f t="shared" si="13"/>
        <v>-384772</v>
      </c>
      <c r="AK21" s="104">
        <f t="shared" ref="AK21:BL21" si="14">AK19*AK59</f>
        <v>-311798</v>
      </c>
      <c r="AL21" s="104">
        <f t="shared" si="14"/>
        <v>-311798</v>
      </c>
      <c r="AM21" s="104">
        <f t="shared" si="14"/>
        <v>-311798</v>
      </c>
      <c r="AN21" s="104">
        <f t="shared" si="14"/>
        <v>-192386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541428.99</v>
      </c>
      <c r="AD22" s="63">
        <f t="shared" si="15"/>
        <v>861364.57</v>
      </c>
      <c r="AE22" s="63">
        <f t="shared" si="15"/>
        <v>984416.43</v>
      </c>
      <c r="AF22" s="63">
        <f t="shared" si="15"/>
        <v>1058246.43</v>
      </c>
      <c r="AG22" s="63">
        <f t="shared" si="15"/>
        <v>1205907.98</v>
      </c>
      <c r="AH22" s="63">
        <f t="shared" si="15"/>
        <v>1328959.8400000001</v>
      </c>
      <c r="AI22" s="63">
        <f t="shared" si="15"/>
        <v>1058246.43</v>
      </c>
      <c r="AJ22" s="63">
        <f t="shared" si="15"/>
        <v>1205907.98</v>
      </c>
      <c r="AK22" s="63">
        <f t="shared" ref="AK22:BL22" si="16">AK75</f>
        <v>935194.57</v>
      </c>
      <c r="AL22" s="63">
        <f t="shared" si="16"/>
        <v>935194.57</v>
      </c>
      <c r="AM22" s="63">
        <f t="shared" si="16"/>
        <v>935194.57</v>
      </c>
      <c r="AN22" s="63">
        <f t="shared" si="16"/>
        <v>566038.99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-251783840</v>
      </c>
      <c r="R23" s="63">
        <f t="shared" si="17"/>
        <v>-409148740</v>
      </c>
      <c r="S23" s="63">
        <f t="shared" si="17"/>
        <v>-456358210</v>
      </c>
      <c r="T23" s="63">
        <f t="shared" si="17"/>
        <v>-456358210</v>
      </c>
      <c r="U23" s="63">
        <f t="shared" si="17"/>
        <v>-503567680</v>
      </c>
      <c r="V23" s="63">
        <f t="shared" si="17"/>
        <v>-550777150</v>
      </c>
      <c r="W23" s="63">
        <f t="shared" si="17"/>
        <v>-456358210</v>
      </c>
      <c r="X23" s="63">
        <f t="shared" si="17"/>
        <v>-503567680</v>
      </c>
      <c r="Y23" s="63">
        <f t="shared" si="17"/>
        <v>-409148740</v>
      </c>
      <c r="Z23" s="63">
        <f t="shared" si="17"/>
        <v>-409148740</v>
      </c>
      <c r="AA23" s="63">
        <f t="shared" si="17"/>
        <v>-409148740</v>
      </c>
      <c r="AB23" s="63">
        <f t="shared" si="17"/>
        <v>-251783840</v>
      </c>
      <c r="AC23" s="63">
        <f t="shared" si="17"/>
        <v>349042.99</v>
      </c>
      <c r="AD23" s="63">
        <f t="shared" si="17"/>
        <v>549566.56999999995</v>
      </c>
      <c r="AE23" s="63">
        <f t="shared" si="17"/>
        <v>632814.43000000005</v>
      </c>
      <c r="AF23" s="63">
        <f t="shared" si="17"/>
        <v>706644.42999999993</v>
      </c>
      <c r="AG23" s="63">
        <f t="shared" si="17"/>
        <v>821135.98</v>
      </c>
      <c r="AH23" s="63">
        <f t="shared" si="17"/>
        <v>904383.84000000008</v>
      </c>
      <c r="AI23" s="63">
        <f t="shared" si="17"/>
        <v>706644.42999999993</v>
      </c>
      <c r="AJ23" s="63">
        <f t="shared" si="17"/>
        <v>821135.98</v>
      </c>
      <c r="AK23" s="63">
        <f t="shared" si="17"/>
        <v>623396.56999999995</v>
      </c>
      <c r="AL23" s="63">
        <f t="shared" si="17"/>
        <v>623396.56999999995</v>
      </c>
      <c r="AM23" s="63">
        <f t="shared" si="17"/>
        <v>623396.56999999995</v>
      </c>
      <c r="AN23" s="63">
        <f t="shared" si="17"/>
        <v>373652.99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0.29641609397539365</v>
      </c>
      <c r="AD24" s="96">
        <f t="shared" si="18"/>
        <v>0.29042106995210093</v>
      </c>
      <c r="AE24" s="96">
        <f t="shared" si="18"/>
        <v>0.29474748529839545</v>
      </c>
      <c r="AF24" s="96">
        <f t="shared" si="18"/>
        <v>0.31819343253935134</v>
      </c>
      <c r="AG24" s="96">
        <f t="shared" si="18"/>
        <v>0.33135200163471124</v>
      </c>
      <c r="AH24" s="96">
        <f t="shared" si="18"/>
        <v>0.33093672897756027</v>
      </c>
      <c r="AI24" s="96">
        <f t="shared" si="18"/>
        <v>0.31819343253935134</v>
      </c>
      <c r="AJ24" s="96">
        <f t="shared" si="18"/>
        <v>0.33135200163471124</v>
      </c>
      <c r="AK24" s="96">
        <f t="shared" si="18"/>
        <v>0.31706628538074744</v>
      </c>
      <c r="AL24" s="96">
        <f t="shared" si="18"/>
        <v>0.31706628538074744</v>
      </c>
      <c r="AM24" s="96">
        <f t="shared" si="18"/>
        <v>0.31706628538074744</v>
      </c>
      <c r="AN24" s="96">
        <f t="shared" si="18"/>
        <v>0.31081957312307384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42800</v>
      </c>
      <c r="R27" s="101">
        <f t="shared" si="19"/>
        <v>69550</v>
      </c>
      <c r="S27" s="101">
        <f t="shared" si="19"/>
        <v>77575</v>
      </c>
      <c r="T27" s="101">
        <f t="shared" si="19"/>
        <v>77575</v>
      </c>
      <c r="U27" s="101">
        <f t="shared" si="19"/>
        <v>85600</v>
      </c>
      <c r="V27" s="101">
        <f t="shared" si="19"/>
        <v>93625</v>
      </c>
      <c r="W27" s="101">
        <f t="shared" si="19"/>
        <v>77575</v>
      </c>
      <c r="X27" s="101">
        <f t="shared" si="19"/>
        <v>85600</v>
      </c>
      <c r="Y27" s="101">
        <f t="shared" si="19"/>
        <v>69550</v>
      </c>
      <c r="Z27" s="101">
        <f t="shared" si="19"/>
        <v>69550</v>
      </c>
      <c r="AA27" s="101">
        <f t="shared" si="19"/>
        <v>69550</v>
      </c>
      <c r="AB27" s="101">
        <f t="shared" si="19"/>
        <v>42800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824328000</v>
      </c>
      <c r="R28" s="180">
        <f t="shared" si="21"/>
        <v>1339533000</v>
      </c>
      <c r="S28" s="180">
        <f t="shared" si="21"/>
        <v>1494094500</v>
      </c>
      <c r="T28" s="180">
        <f t="shared" si="21"/>
        <v>1494094500</v>
      </c>
      <c r="U28" s="180">
        <f t="shared" si="21"/>
        <v>1648656000</v>
      </c>
      <c r="V28" s="180">
        <f t="shared" si="21"/>
        <v>1803217500</v>
      </c>
      <c r="W28" s="180">
        <f t="shared" si="21"/>
        <v>1494094500</v>
      </c>
      <c r="X28" s="180">
        <f t="shared" si="21"/>
        <v>1648656000</v>
      </c>
      <c r="Y28" s="180">
        <f t="shared" si="21"/>
        <v>1339533000</v>
      </c>
      <c r="Z28" s="180">
        <f t="shared" si="21"/>
        <v>1339533000</v>
      </c>
      <c r="AA28" s="180">
        <f t="shared" si="21"/>
        <v>1339533000</v>
      </c>
      <c r="AB28" s="180">
        <f t="shared" si="21"/>
        <v>824328000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251878000</v>
      </c>
      <c r="R29" s="63">
        <f t="shared" si="23"/>
        <v>409301750</v>
      </c>
      <c r="S29" s="63">
        <f t="shared" si="23"/>
        <v>456528875</v>
      </c>
      <c r="T29" s="63">
        <f t="shared" si="23"/>
        <v>456528875</v>
      </c>
      <c r="U29" s="63">
        <f t="shared" si="23"/>
        <v>503756000</v>
      </c>
      <c r="V29" s="63">
        <f t="shared" si="23"/>
        <v>550983125</v>
      </c>
      <c r="W29" s="63">
        <f t="shared" si="23"/>
        <v>456528875</v>
      </c>
      <c r="X29" s="63">
        <f t="shared" si="23"/>
        <v>503756000</v>
      </c>
      <c r="Y29" s="63">
        <f t="shared" si="23"/>
        <v>409301750</v>
      </c>
      <c r="Z29" s="63">
        <f t="shared" si="23"/>
        <v>409301750</v>
      </c>
      <c r="AA29" s="63">
        <f t="shared" si="23"/>
        <v>409301750</v>
      </c>
      <c r="AB29" s="63">
        <f t="shared" si="23"/>
        <v>251878000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251878000</v>
      </c>
      <c r="R31" s="63">
        <f t="shared" si="27"/>
        <v>409301750</v>
      </c>
      <c r="S31" s="63">
        <f t="shared" si="27"/>
        <v>456528875</v>
      </c>
      <c r="T31" s="63">
        <f t="shared" si="27"/>
        <v>456528875</v>
      </c>
      <c r="U31" s="63">
        <f t="shared" si="27"/>
        <v>503756000</v>
      </c>
      <c r="V31" s="63">
        <f t="shared" si="27"/>
        <v>550983125</v>
      </c>
      <c r="W31" s="63">
        <f t="shared" si="27"/>
        <v>456528875</v>
      </c>
      <c r="X31" s="63">
        <f t="shared" si="27"/>
        <v>503756000</v>
      </c>
      <c r="Y31" s="63">
        <f t="shared" si="27"/>
        <v>409301750</v>
      </c>
      <c r="Z31" s="63">
        <f t="shared" si="27"/>
        <v>409301750</v>
      </c>
      <c r="AA31" s="63">
        <f t="shared" si="27"/>
        <v>409301750</v>
      </c>
      <c r="AB31" s="63">
        <f t="shared" si="27"/>
        <v>251878000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308160</v>
      </c>
      <c r="R36" s="63">
        <f t="shared" si="32"/>
        <v>500760</v>
      </c>
      <c r="S36" s="63">
        <f t="shared" si="32"/>
        <v>558540</v>
      </c>
      <c r="T36" s="63">
        <f t="shared" si="32"/>
        <v>558540</v>
      </c>
      <c r="U36" s="63">
        <f t="shared" si="32"/>
        <v>616320</v>
      </c>
      <c r="V36" s="63">
        <f t="shared" si="32"/>
        <v>674100</v>
      </c>
      <c r="W36" s="63">
        <f t="shared" si="32"/>
        <v>558540</v>
      </c>
      <c r="X36" s="63">
        <f t="shared" si="32"/>
        <v>616320</v>
      </c>
      <c r="Y36" s="63">
        <f t="shared" si="32"/>
        <v>500760</v>
      </c>
      <c r="Z36" s="63">
        <f t="shared" si="32"/>
        <v>500760</v>
      </c>
      <c r="AA36" s="63">
        <f t="shared" si="32"/>
        <v>500760</v>
      </c>
      <c r="AB36" s="63">
        <f t="shared" si="32"/>
        <v>308160</v>
      </c>
      <c r="AC36" s="63">
        <f t="shared" si="32"/>
        <v>636115</v>
      </c>
      <c r="AD36" s="63">
        <f t="shared" si="32"/>
        <v>1030945</v>
      </c>
      <c r="AE36" s="63">
        <f t="shared" si="32"/>
        <v>1162555</v>
      </c>
      <c r="AF36" s="63">
        <f t="shared" si="32"/>
        <v>1162555</v>
      </c>
      <c r="AG36" s="63">
        <f t="shared" si="32"/>
        <v>1272230</v>
      </c>
      <c r="AH36" s="63">
        <f t="shared" si="32"/>
        <v>1403840</v>
      </c>
      <c r="AI36" s="63">
        <f t="shared" si="32"/>
        <v>1162555</v>
      </c>
      <c r="AJ36" s="63">
        <f t="shared" si="32"/>
        <v>1272230</v>
      </c>
      <c r="AK36" s="63">
        <f t="shared" ref="AK36:BL36" si="33">AK28+AK20</f>
        <v>1030945</v>
      </c>
      <c r="AL36" s="63">
        <f t="shared" si="33"/>
        <v>1030945</v>
      </c>
      <c r="AM36" s="63">
        <f t="shared" si="33"/>
        <v>1030945</v>
      </c>
      <c r="AN36" s="63">
        <f t="shared" si="33"/>
        <v>636115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94160</v>
      </c>
      <c r="R37" s="63">
        <f t="shared" si="34"/>
        <v>153010</v>
      </c>
      <c r="S37" s="63">
        <f t="shared" si="34"/>
        <v>170665</v>
      </c>
      <c r="T37" s="63">
        <f t="shared" si="34"/>
        <v>170665</v>
      </c>
      <c r="U37" s="63">
        <f t="shared" si="34"/>
        <v>188320</v>
      </c>
      <c r="V37" s="63">
        <f t="shared" si="34"/>
        <v>205975</v>
      </c>
      <c r="W37" s="63">
        <f t="shared" si="34"/>
        <v>170665</v>
      </c>
      <c r="X37" s="63">
        <f t="shared" si="34"/>
        <v>188320</v>
      </c>
      <c r="Y37" s="63">
        <f t="shared" si="34"/>
        <v>153010</v>
      </c>
      <c r="Z37" s="63">
        <f t="shared" si="34"/>
        <v>153010</v>
      </c>
      <c r="AA37" s="63">
        <f t="shared" si="34"/>
        <v>153010</v>
      </c>
      <c r="AB37" s="63">
        <f t="shared" si="34"/>
        <v>94160</v>
      </c>
      <c r="AC37" s="63">
        <f t="shared" si="34"/>
        <v>-192386</v>
      </c>
      <c r="AD37" s="63">
        <f t="shared" si="34"/>
        <v>-311798</v>
      </c>
      <c r="AE37" s="63">
        <f t="shared" si="34"/>
        <v>-351602</v>
      </c>
      <c r="AF37" s="63">
        <f t="shared" si="34"/>
        <v>-351602</v>
      </c>
      <c r="AG37" s="63">
        <f t="shared" si="34"/>
        <v>-384772</v>
      </c>
      <c r="AH37" s="63">
        <f t="shared" si="34"/>
        <v>-424576</v>
      </c>
      <c r="AI37" s="63">
        <f t="shared" si="34"/>
        <v>-351602</v>
      </c>
      <c r="AJ37" s="63">
        <f t="shared" si="34"/>
        <v>-384772</v>
      </c>
      <c r="AK37" s="63">
        <f t="shared" ref="AK37:BL37" si="35">AK21+AK29</f>
        <v>-311798</v>
      </c>
      <c r="AL37" s="63">
        <f t="shared" si="35"/>
        <v>-311798</v>
      </c>
      <c r="AM37" s="63">
        <f t="shared" si="35"/>
        <v>-311798</v>
      </c>
      <c r="AN37" s="63">
        <f t="shared" si="35"/>
        <v>-192386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541428.99</v>
      </c>
      <c r="AD38" s="63">
        <f t="shared" si="36"/>
        <v>861364.57</v>
      </c>
      <c r="AE38" s="63">
        <f t="shared" si="36"/>
        <v>984416.43</v>
      </c>
      <c r="AF38" s="63">
        <f t="shared" si="36"/>
        <v>1058246.43</v>
      </c>
      <c r="AG38" s="63">
        <f t="shared" si="36"/>
        <v>1205907.98</v>
      </c>
      <c r="AH38" s="63">
        <f t="shared" si="36"/>
        <v>1328959.8400000001</v>
      </c>
      <c r="AI38" s="63">
        <f t="shared" si="36"/>
        <v>1058246.43</v>
      </c>
      <c r="AJ38" s="63">
        <f t="shared" si="36"/>
        <v>1205907.98</v>
      </c>
      <c r="AK38" s="63">
        <f t="shared" ref="AK38:BL38" si="37">AK22+AK30</f>
        <v>935194.57</v>
      </c>
      <c r="AL38" s="63">
        <f t="shared" si="37"/>
        <v>935194.57</v>
      </c>
      <c r="AM38" s="63">
        <f t="shared" si="37"/>
        <v>935194.57</v>
      </c>
      <c r="AN38" s="63">
        <f t="shared" si="37"/>
        <v>566038.99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94160</v>
      </c>
      <c r="R39" s="63">
        <f t="shared" si="38"/>
        <v>153010</v>
      </c>
      <c r="S39" s="63">
        <f t="shared" si="38"/>
        <v>170665</v>
      </c>
      <c r="T39" s="63">
        <f t="shared" si="38"/>
        <v>170665</v>
      </c>
      <c r="U39" s="63">
        <f t="shared" si="38"/>
        <v>188320</v>
      </c>
      <c r="V39" s="63">
        <f t="shared" si="38"/>
        <v>205975</v>
      </c>
      <c r="W39" s="63">
        <f t="shared" si="38"/>
        <v>170665</v>
      </c>
      <c r="X39" s="63">
        <f t="shared" si="38"/>
        <v>188320</v>
      </c>
      <c r="Y39" s="63">
        <f t="shared" si="38"/>
        <v>153010</v>
      </c>
      <c r="Z39" s="63">
        <f t="shared" si="38"/>
        <v>153010</v>
      </c>
      <c r="AA39" s="63">
        <f t="shared" si="38"/>
        <v>153010</v>
      </c>
      <c r="AB39" s="63">
        <f t="shared" si="38"/>
        <v>94160</v>
      </c>
      <c r="AC39" s="63">
        <f t="shared" si="38"/>
        <v>349042.99</v>
      </c>
      <c r="AD39" s="63">
        <f t="shared" si="38"/>
        <v>549566.56999999995</v>
      </c>
      <c r="AE39" s="63">
        <f t="shared" si="38"/>
        <v>632814.43000000005</v>
      </c>
      <c r="AF39" s="63">
        <f t="shared" si="38"/>
        <v>706644.42999999993</v>
      </c>
      <c r="AG39" s="63">
        <f t="shared" si="38"/>
        <v>821135.98</v>
      </c>
      <c r="AH39" s="63">
        <f t="shared" si="38"/>
        <v>904383.84000000008</v>
      </c>
      <c r="AI39" s="63">
        <f t="shared" si="38"/>
        <v>706644.42999999993</v>
      </c>
      <c r="AJ39" s="63">
        <f t="shared" si="38"/>
        <v>821135.98</v>
      </c>
      <c r="AK39" s="63">
        <f t="shared" ref="AK39:BL39" si="39">AK23+AK31</f>
        <v>623396.56999999995</v>
      </c>
      <c r="AL39" s="63">
        <f t="shared" si="39"/>
        <v>623396.56999999995</v>
      </c>
      <c r="AM39" s="63">
        <f t="shared" si="39"/>
        <v>623396.56999999995</v>
      </c>
      <c r="AN39" s="63">
        <f t="shared" si="39"/>
        <v>373652.99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308160</v>
      </c>
      <c r="R44" s="63">
        <f>'COGS-PRICE-MARGIN_CWS'!$B54*R43</f>
        <v>500760</v>
      </c>
      <c r="S44" s="63">
        <f>'COGS-PRICE-MARGIN_CWS'!$B54*S43</f>
        <v>558540</v>
      </c>
      <c r="T44" s="63">
        <f>'COGS-PRICE-MARGIN_CWS'!$B54*T43</f>
        <v>558540</v>
      </c>
      <c r="U44" s="63">
        <f>'COGS-PRICE-MARGIN_CWS'!$B54*U43</f>
        <v>616320</v>
      </c>
      <c r="V44" s="63">
        <f>'COGS-PRICE-MARGIN_CWS'!$B54*V43</f>
        <v>674100</v>
      </c>
      <c r="W44" s="63">
        <f>'COGS-PRICE-MARGIN_CWS'!$B54*W43</f>
        <v>558540</v>
      </c>
      <c r="X44" s="63">
        <f>'COGS-PRICE-MARGIN_CWS'!$B54*X43</f>
        <v>616320</v>
      </c>
      <c r="Y44" s="63">
        <f>'COGS-PRICE-MARGIN_CWS'!$B54*Y43</f>
        <v>500760</v>
      </c>
      <c r="Z44" s="63">
        <f>'COGS-PRICE-MARGIN_CWS'!$B54*Z43</f>
        <v>500760</v>
      </c>
      <c r="AA44" s="63">
        <f>'COGS-PRICE-MARGIN_CWS'!$B54*AA43</f>
        <v>500760</v>
      </c>
      <c r="AB44" s="63">
        <f>'COGS-PRICE-MARGIN_CWS'!$B54*AB43</f>
        <v>308160</v>
      </c>
      <c r="AC44" s="63">
        <f>'COGS-PRICE-MARGIN_CWS'!$B75*AC43</f>
        <v>636115</v>
      </c>
      <c r="AD44" s="63">
        <f>'COGS-PRICE-MARGIN_CWS'!$B75*AD43</f>
        <v>1030945</v>
      </c>
      <c r="AE44" s="63">
        <f>'COGS-PRICE-MARGIN_CWS'!$B75*AE43</f>
        <v>1162555</v>
      </c>
      <c r="AF44" s="63">
        <f>'COGS-PRICE-MARGIN_CWS'!$B75*AF43</f>
        <v>1162555</v>
      </c>
      <c r="AG44" s="63">
        <f>'COGS-PRICE-MARGIN_CWS'!$B75*AG43</f>
        <v>1272230</v>
      </c>
      <c r="AH44" s="63">
        <f>'COGS-PRICE-MARGIN_CWS'!$B75*AH43</f>
        <v>1403840</v>
      </c>
      <c r="AI44" s="63">
        <f>'COGS-PRICE-MARGIN_CWS'!$B75*AI43</f>
        <v>1162555</v>
      </c>
      <c r="AJ44" s="63">
        <f>'COGS-PRICE-MARGIN_CWS'!$B75*AJ43</f>
        <v>1272230</v>
      </c>
      <c r="AK44" s="63">
        <f>'COGS-PRICE-MARGIN_CWS'!$B75*AK43</f>
        <v>1030945</v>
      </c>
      <c r="AL44" s="63">
        <f>'COGS-PRICE-MARGIN_CWS'!$B75*AL43</f>
        <v>1030945</v>
      </c>
      <c r="AM44" s="63">
        <f>'COGS-PRICE-MARGIN_CWS'!$B75*AM43</f>
        <v>1030945</v>
      </c>
      <c r="AN44" s="63">
        <f>'COGS-PRICE-MARGIN_CWS'!$B75*AN43</f>
        <v>636115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19260</v>
      </c>
      <c r="R47" s="70">
        <f t="shared" si="40"/>
        <v>19260</v>
      </c>
      <c r="S47" s="70">
        <f t="shared" si="40"/>
        <v>19260</v>
      </c>
      <c r="T47" s="70">
        <f t="shared" si="40"/>
        <v>19260</v>
      </c>
      <c r="U47" s="70">
        <f t="shared" si="40"/>
        <v>19260</v>
      </c>
      <c r="V47" s="70">
        <f t="shared" si="40"/>
        <v>19260</v>
      </c>
      <c r="W47" s="70">
        <f t="shared" si="40"/>
        <v>19260</v>
      </c>
      <c r="X47" s="70">
        <f t="shared" si="40"/>
        <v>19260</v>
      </c>
      <c r="Y47" s="70">
        <f t="shared" si="40"/>
        <v>19260</v>
      </c>
      <c r="Z47" s="70">
        <f t="shared" si="40"/>
        <v>19260</v>
      </c>
      <c r="AA47" s="70">
        <f t="shared" si="40"/>
        <v>19260</v>
      </c>
      <c r="AB47" s="70">
        <f t="shared" si="40"/>
        <v>19260</v>
      </c>
      <c r="AC47" s="70">
        <f t="shared" si="40"/>
        <v>21935</v>
      </c>
      <c r="AD47" s="70">
        <f t="shared" si="40"/>
        <v>21935</v>
      </c>
      <c r="AE47" s="70">
        <f t="shared" si="40"/>
        <v>21935</v>
      </c>
      <c r="AF47" s="70">
        <f t="shared" si="40"/>
        <v>21935</v>
      </c>
      <c r="AG47" s="70">
        <f t="shared" si="40"/>
        <v>21935</v>
      </c>
      <c r="AH47" s="70">
        <f t="shared" si="40"/>
        <v>21935</v>
      </c>
      <c r="AI47" s="70">
        <f t="shared" si="40"/>
        <v>21935</v>
      </c>
      <c r="AJ47" s="70">
        <f t="shared" si="40"/>
        <v>21935</v>
      </c>
      <c r="AK47" s="70">
        <f t="shared" si="40"/>
        <v>21935</v>
      </c>
      <c r="AL47" s="70">
        <f t="shared" si="40"/>
        <v>21935</v>
      </c>
      <c r="AM47" s="70">
        <f t="shared" si="40"/>
        <v>21935</v>
      </c>
      <c r="AN47" s="70">
        <f t="shared" si="40"/>
        <v>21935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308160</v>
      </c>
      <c r="R48" s="178">
        <f t="shared" si="41"/>
        <v>500760</v>
      </c>
      <c r="S48" s="178">
        <f t="shared" si="41"/>
        <v>558540</v>
      </c>
      <c r="T48" s="178">
        <f t="shared" si="41"/>
        <v>558540</v>
      </c>
      <c r="U48" s="178">
        <f t="shared" si="41"/>
        <v>616320</v>
      </c>
      <c r="V48" s="178">
        <f t="shared" si="41"/>
        <v>674100</v>
      </c>
      <c r="W48" s="178">
        <f t="shared" si="41"/>
        <v>558540</v>
      </c>
      <c r="X48" s="178">
        <f t="shared" si="41"/>
        <v>616320</v>
      </c>
      <c r="Y48" s="178">
        <f t="shared" si="41"/>
        <v>500760</v>
      </c>
      <c r="Z48" s="178">
        <f t="shared" si="41"/>
        <v>500760</v>
      </c>
      <c r="AA48" s="178">
        <f t="shared" si="41"/>
        <v>500760</v>
      </c>
      <c r="AB48" s="178">
        <f t="shared" si="41"/>
        <v>308160</v>
      </c>
      <c r="AC48" s="178">
        <f t="shared" si="41"/>
        <v>636115</v>
      </c>
      <c r="AD48" s="178">
        <f t="shared" si="41"/>
        <v>1030945</v>
      </c>
      <c r="AE48" s="178">
        <f t="shared" si="41"/>
        <v>1162555</v>
      </c>
      <c r="AF48" s="178">
        <f t="shared" si="41"/>
        <v>1162555</v>
      </c>
      <c r="AG48" s="178">
        <f t="shared" si="41"/>
        <v>1272230</v>
      </c>
      <c r="AH48" s="178">
        <f t="shared" si="41"/>
        <v>1403840</v>
      </c>
      <c r="AI48" s="178">
        <f t="shared" si="41"/>
        <v>1162555</v>
      </c>
      <c r="AJ48" s="178">
        <f t="shared" si="41"/>
        <v>1272230</v>
      </c>
      <c r="AK48" s="178">
        <f t="shared" ref="AK48:BL48" si="42">AK44*(1-AK45)</f>
        <v>1030945</v>
      </c>
      <c r="AL48" s="178">
        <f t="shared" si="42"/>
        <v>1030945</v>
      </c>
      <c r="AM48" s="178">
        <f t="shared" si="42"/>
        <v>1030945</v>
      </c>
      <c r="AN48" s="178">
        <f t="shared" si="42"/>
        <v>636115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205440</v>
      </c>
      <c r="R52" s="63">
        <f>'COGS-PRICE-MARGIN_CWS'!$E54*R43</f>
        <v>333840</v>
      </c>
      <c r="S52" s="63">
        <f>'COGS-PRICE-MARGIN_CWS'!$E54*S43</f>
        <v>372360</v>
      </c>
      <c r="T52" s="63">
        <f>'COGS-PRICE-MARGIN_CWS'!$E54*T43</f>
        <v>372360</v>
      </c>
      <c r="U52" s="63">
        <f>'COGS-PRICE-MARGIN_CWS'!$E54*U43</f>
        <v>410880</v>
      </c>
      <c r="V52" s="63">
        <f>'COGS-PRICE-MARGIN_CWS'!$E54*V43</f>
        <v>449400</v>
      </c>
      <c r="W52" s="63">
        <f>'COGS-PRICE-MARGIN_CWS'!$E54*W43</f>
        <v>372360</v>
      </c>
      <c r="X52" s="63">
        <f>'COGS-PRICE-MARGIN_CWS'!$E54*X43</f>
        <v>410880</v>
      </c>
      <c r="Y52" s="63">
        <f>'COGS-PRICE-MARGIN_CWS'!$E54*Y43</f>
        <v>333840</v>
      </c>
      <c r="Z52" s="63">
        <f>'COGS-PRICE-MARGIN_CWS'!$E54*Z43</f>
        <v>333840</v>
      </c>
      <c r="AA52" s="63">
        <f>'COGS-PRICE-MARGIN_CWS'!$E54*AA43</f>
        <v>333840</v>
      </c>
      <c r="AB52" s="63">
        <f>'COGS-PRICE-MARGIN_CWS'!$E54*AB43</f>
        <v>205440</v>
      </c>
      <c r="AC52" s="63">
        <f>'COGS-PRICE-MARGIN_CWS'!$E75*AC43</f>
        <v>425111</v>
      </c>
      <c r="AD52" s="63">
        <f>'COGS-PRICE-MARGIN_CWS'!$E75*AD43</f>
        <v>688973</v>
      </c>
      <c r="AE52" s="63">
        <f>'COGS-PRICE-MARGIN_CWS'!$E75*AE43</f>
        <v>776927</v>
      </c>
      <c r="AF52" s="63">
        <f>'COGS-PRICE-MARGIN_CWS'!$E75*AF43</f>
        <v>776927</v>
      </c>
      <c r="AG52" s="63">
        <f>'COGS-PRICE-MARGIN_CWS'!$E75*AG43</f>
        <v>850222</v>
      </c>
      <c r="AH52" s="63">
        <f>'COGS-PRICE-MARGIN_CWS'!$E75*AH43</f>
        <v>938176</v>
      </c>
      <c r="AI52" s="63">
        <f>'COGS-PRICE-MARGIN_CWS'!$E75*AI43</f>
        <v>776927</v>
      </c>
      <c r="AJ52" s="63">
        <f>'COGS-PRICE-MARGIN_CWS'!$E75*AJ43</f>
        <v>850222</v>
      </c>
      <c r="AK52" s="63">
        <f>'COGS-PRICE-MARGIN_CWS'!$E75*AK43</f>
        <v>688973</v>
      </c>
      <c r="AL52" s="63">
        <f>'COGS-PRICE-MARGIN_CWS'!$E75*AL43</f>
        <v>688973</v>
      </c>
      <c r="AM52" s="63">
        <f>'COGS-PRICE-MARGIN_CWS'!$E75*AM43</f>
        <v>688973</v>
      </c>
      <c r="AN52" s="63">
        <f>'COGS-PRICE-MARGIN_CWS'!$E75*AN43</f>
        <v>425111</v>
      </c>
      <c r="AO52" s="63">
        <f>'COGS-PRICE-MARGIN_CWS'!$E96*AO43</f>
        <v>6634</v>
      </c>
      <c r="AP52" s="63">
        <f>'COGS-PRICE-MARGIN_CWS'!$E96*AP43</f>
        <v>10700</v>
      </c>
      <c r="AQ52" s="63">
        <f>'COGS-PRICE-MARGIN_CWS'!$E96*AQ43</f>
        <v>11984</v>
      </c>
      <c r="AR52" s="63">
        <f>'COGS-PRICE-MARGIN_CWS'!$E96*AR43</f>
        <v>11984</v>
      </c>
      <c r="AS52" s="63">
        <f>'COGS-PRICE-MARGIN_CWS'!$E96*AS43</f>
        <v>13268</v>
      </c>
      <c r="AT52" s="63">
        <f>'COGS-PRICE-MARGIN_CWS'!$E96*AT43</f>
        <v>14552</v>
      </c>
      <c r="AU52" s="63">
        <f>'COGS-PRICE-MARGIN_CWS'!$E96*AU43</f>
        <v>11984</v>
      </c>
      <c r="AV52" s="63">
        <f>'COGS-PRICE-MARGIN_CWS'!$E96*AV43</f>
        <v>13268</v>
      </c>
      <c r="AW52" s="63">
        <f>'COGS-PRICE-MARGIN_CWS'!$E96*AW43</f>
        <v>10700</v>
      </c>
      <c r="AX52" s="63">
        <f>'COGS-PRICE-MARGIN_CWS'!$E96*AX43</f>
        <v>10700</v>
      </c>
      <c r="AY52" s="63">
        <f>'COGS-PRICE-MARGIN_CWS'!$E96*AY43</f>
        <v>10700</v>
      </c>
      <c r="AZ52" s="63">
        <f>'COGS-PRICE-MARGIN_CWS'!$E96*AZ43</f>
        <v>6634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24819103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8560</v>
      </c>
      <c r="R53" s="63">
        <f>'COGS-PRICE-MARGIN_CWS'!$E55*R43</f>
        <v>13910</v>
      </c>
      <c r="S53" s="63">
        <f>'COGS-PRICE-MARGIN_CWS'!$E55*S43</f>
        <v>15515</v>
      </c>
      <c r="T53" s="63">
        <f>'COGS-PRICE-MARGIN_CWS'!$E55*T43</f>
        <v>15515</v>
      </c>
      <c r="U53" s="63">
        <f>'COGS-PRICE-MARGIN_CWS'!$E55*U43</f>
        <v>17120</v>
      </c>
      <c r="V53" s="63">
        <f>'COGS-PRICE-MARGIN_CWS'!$E55*V43</f>
        <v>18725</v>
      </c>
      <c r="W53" s="63">
        <f>'COGS-PRICE-MARGIN_CWS'!$E55*W43</f>
        <v>15515</v>
      </c>
      <c r="X53" s="63">
        <f>'COGS-PRICE-MARGIN_CWS'!$E55*X43</f>
        <v>17120</v>
      </c>
      <c r="Y53" s="63">
        <f>'COGS-PRICE-MARGIN_CWS'!$E55*Y43</f>
        <v>13910</v>
      </c>
      <c r="Z53" s="63">
        <f>'COGS-PRICE-MARGIN_CWS'!$E55*Z43</f>
        <v>13910</v>
      </c>
      <c r="AA53" s="63">
        <f>'COGS-PRICE-MARGIN_CWS'!$E55*AA43</f>
        <v>13910</v>
      </c>
      <c r="AB53" s="63">
        <f>'COGS-PRICE-MARGIN_CWS'!$E55*AB43</f>
        <v>8560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671270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39804</v>
      </c>
      <c r="AP54" s="63">
        <f>'COGS-PRICE-MARGIN_CWS'!$E98*AP43</f>
        <v>64200</v>
      </c>
      <c r="AQ54" s="63">
        <f>'COGS-PRICE-MARGIN_CWS'!$E98*AQ43</f>
        <v>71904</v>
      </c>
      <c r="AR54" s="63">
        <f>'COGS-PRICE-MARGIN_CWS'!$E98*AR43</f>
        <v>71904</v>
      </c>
      <c r="AS54" s="63">
        <f>'COGS-PRICE-MARGIN_CWS'!$E98*AS43</f>
        <v>79608</v>
      </c>
      <c r="AT54" s="63">
        <f>'COGS-PRICE-MARGIN_CWS'!$E98*AT43</f>
        <v>87312</v>
      </c>
      <c r="AU54" s="63">
        <f>'COGS-PRICE-MARGIN_CWS'!$E98*AU43</f>
        <v>71904</v>
      </c>
      <c r="AV54" s="63">
        <f>'COGS-PRICE-MARGIN_CWS'!$E98*AV43</f>
        <v>79608</v>
      </c>
      <c r="AW54" s="63">
        <f>'COGS-PRICE-MARGIN_CWS'!$E98*AW43</f>
        <v>64200</v>
      </c>
      <c r="AX54" s="63">
        <f>'COGS-PRICE-MARGIN_CWS'!$E98*AX43</f>
        <v>64200</v>
      </c>
      <c r="AY54" s="63">
        <f>'COGS-PRICE-MARGIN_CWS'!$E98*AY43</f>
        <v>64200</v>
      </c>
      <c r="AZ54" s="63">
        <f>'COGS-PRICE-MARGIN_CWS'!$E98*AZ43</f>
        <v>39804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798648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403390</v>
      </c>
      <c r="AD55" s="63">
        <f>'COGS-PRICE-MARGIN_CWS'!$E78*AD43</f>
        <v>653770</v>
      </c>
      <c r="AE55" s="63">
        <f>'COGS-PRICE-MARGIN_CWS'!$E78*AE43</f>
        <v>737230</v>
      </c>
      <c r="AF55" s="63">
        <f>'COGS-PRICE-MARGIN_CWS'!$E78*AF43</f>
        <v>737230</v>
      </c>
      <c r="AG55" s="63">
        <f>'COGS-PRICE-MARGIN_CWS'!$E78*AG43</f>
        <v>806780</v>
      </c>
      <c r="AH55" s="63">
        <f>'COGS-PRICE-MARGIN_CWS'!$E78*AH43</f>
        <v>890240</v>
      </c>
      <c r="AI55" s="63">
        <f>'COGS-PRICE-MARGIN_CWS'!$E78*AI43</f>
        <v>737230</v>
      </c>
      <c r="AJ55" s="63">
        <f>'COGS-PRICE-MARGIN_CWS'!$E78*AJ43</f>
        <v>806780</v>
      </c>
      <c r="AK55" s="63">
        <f>'COGS-PRICE-MARGIN_CWS'!$E78*AK43</f>
        <v>653770</v>
      </c>
      <c r="AL55" s="63">
        <f>'COGS-PRICE-MARGIN_CWS'!$E78*AL43</f>
        <v>653770</v>
      </c>
      <c r="AM55" s="63">
        <f>'COGS-PRICE-MARGIN_CWS'!$E78*AM43</f>
        <v>653770</v>
      </c>
      <c r="AN55" s="63">
        <f>'COGS-PRICE-MARGIN_CWS'!$E78*AN43</f>
        <v>403390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8137350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214000</v>
      </c>
      <c r="R57" s="63">
        <f t="shared" ref="R57:BL57" si="44">SUM(R52:R55)</f>
        <v>347750</v>
      </c>
      <c r="S57" s="63">
        <f t="shared" si="44"/>
        <v>387875</v>
      </c>
      <c r="T57" s="63">
        <f t="shared" si="44"/>
        <v>387875</v>
      </c>
      <c r="U57" s="63">
        <f t="shared" si="44"/>
        <v>428000</v>
      </c>
      <c r="V57" s="63">
        <f t="shared" si="44"/>
        <v>468125</v>
      </c>
      <c r="W57" s="63">
        <f t="shared" si="44"/>
        <v>387875</v>
      </c>
      <c r="X57" s="63">
        <f t="shared" si="44"/>
        <v>428000</v>
      </c>
      <c r="Y57" s="63">
        <f t="shared" si="44"/>
        <v>347750</v>
      </c>
      <c r="Z57" s="63">
        <f t="shared" si="44"/>
        <v>347750</v>
      </c>
      <c r="AA57" s="63">
        <f t="shared" si="44"/>
        <v>347750</v>
      </c>
      <c r="AB57" s="63">
        <f t="shared" si="44"/>
        <v>214000</v>
      </c>
      <c r="AC57" s="63">
        <f t="shared" si="44"/>
        <v>828501</v>
      </c>
      <c r="AD57" s="63">
        <f t="shared" si="44"/>
        <v>1342743</v>
      </c>
      <c r="AE57" s="63">
        <f t="shared" si="44"/>
        <v>1514157</v>
      </c>
      <c r="AF57" s="63">
        <f t="shared" si="44"/>
        <v>1514157</v>
      </c>
      <c r="AG57" s="63">
        <f t="shared" si="44"/>
        <v>1657002</v>
      </c>
      <c r="AH57" s="63">
        <f t="shared" si="44"/>
        <v>1828416</v>
      </c>
      <c r="AI57" s="63">
        <f t="shared" si="44"/>
        <v>1514157</v>
      </c>
      <c r="AJ57" s="63">
        <f t="shared" si="44"/>
        <v>1657002</v>
      </c>
      <c r="AK57" s="63">
        <f t="shared" si="44"/>
        <v>1342743</v>
      </c>
      <c r="AL57" s="63">
        <f t="shared" si="44"/>
        <v>1342743</v>
      </c>
      <c r="AM57" s="63">
        <f t="shared" si="44"/>
        <v>1342743</v>
      </c>
      <c r="AN57" s="63">
        <f t="shared" si="44"/>
        <v>828501</v>
      </c>
      <c r="AO57" s="63">
        <f t="shared" si="44"/>
        <v>46438</v>
      </c>
      <c r="AP57" s="63">
        <f t="shared" si="44"/>
        <v>74900</v>
      </c>
      <c r="AQ57" s="63">
        <f t="shared" si="44"/>
        <v>83888</v>
      </c>
      <c r="AR57" s="63">
        <f t="shared" si="44"/>
        <v>83888</v>
      </c>
      <c r="AS57" s="63">
        <f t="shared" si="44"/>
        <v>92876</v>
      </c>
      <c r="AT57" s="63">
        <f t="shared" si="44"/>
        <v>101864</v>
      </c>
      <c r="AU57" s="63">
        <f t="shared" si="44"/>
        <v>83888</v>
      </c>
      <c r="AV57" s="63">
        <f t="shared" si="44"/>
        <v>92876</v>
      </c>
      <c r="AW57" s="63">
        <f t="shared" si="44"/>
        <v>74900</v>
      </c>
      <c r="AX57" s="63">
        <f t="shared" si="44"/>
        <v>74900</v>
      </c>
      <c r="AY57" s="63">
        <f t="shared" si="44"/>
        <v>74900</v>
      </c>
      <c r="AZ57" s="63">
        <f t="shared" si="44"/>
        <v>46438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34426371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5885</v>
      </c>
      <c r="R59" s="63">
        <f t="shared" si="45"/>
        <v>5885</v>
      </c>
      <c r="S59" s="63">
        <f t="shared" si="45"/>
        <v>5885</v>
      </c>
      <c r="T59" s="63">
        <f t="shared" si="45"/>
        <v>5885</v>
      </c>
      <c r="U59" s="63">
        <f t="shared" si="45"/>
        <v>5885</v>
      </c>
      <c r="V59" s="63">
        <f t="shared" si="45"/>
        <v>5885</v>
      </c>
      <c r="W59" s="63">
        <f t="shared" si="45"/>
        <v>5885</v>
      </c>
      <c r="X59" s="63">
        <f t="shared" si="45"/>
        <v>5885</v>
      </c>
      <c r="Y59" s="63">
        <f t="shared" si="45"/>
        <v>5885</v>
      </c>
      <c r="Z59" s="63">
        <f t="shared" si="45"/>
        <v>5885</v>
      </c>
      <c r="AA59" s="63">
        <f t="shared" si="45"/>
        <v>5885</v>
      </c>
      <c r="AB59" s="63">
        <f t="shared" si="45"/>
        <v>5885</v>
      </c>
      <c r="AC59" s="63">
        <f t="shared" si="45"/>
        <v>-6634</v>
      </c>
      <c r="AD59" s="63">
        <f t="shared" si="45"/>
        <v>-6634</v>
      </c>
      <c r="AE59" s="63">
        <f t="shared" si="45"/>
        <v>-6634</v>
      </c>
      <c r="AF59" s="63">
        <f t="shared" si="45"/>
        <v>-6634</v>
      </c>
      <c r="AG59" s="63">
        <f t="shared" si="45"/>
        <v>-6634</v>
      </c>
      <c r="AH59" s="63">
        <f t="shared" si="45"/>
        <v>-6634</v>
      </c>
      <c r="AI59" s="63">
        <f t="shared" si="45"/>
        <v>-6634</v>
      </c>
      <c r="AJ59" s="63">
        <f t="shared" si="45"/>
        <v>-6634</v>
      </c>
      <c r="AK59" s="63">
        <f t="shared" ref="AK59:BL59" si="46">IF(AK43&gt;0,(AK48-AK57)/AK43,0)</f>
        <v>-6634</v>
      </c>
      <c r="AL59" s="63">
        <f t="shared" si="46"/>
        <v>-6634</v>
      </c>
      <c r="AM59" s="63">
        <f t="shared" si="46"/>
        <v>-6634</v>
      </c>
      <c r="AN59" s="63">
        <f t="shared" si="46"/>
        <v>-6634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94160</v>
      </c>
      <c r="R60" s="63">
        <f t="shared" si="47"/>
        <v>153010</v>
      </c>
      <c r="S60" s="63">
        <f t="shared" si="47"/>
        <v>170665</v>
      </c>
      <c r="T60" s="63">
        <f t="shared" si="47"/>
        <v>170665</v>
      </c>
      <c r="U60" s="63">
        <f t="shared" si="47"/>
        <v>188320</v>
      </c>
      <c r="V60" s="63">
        <f t="shared" si="47"/>
        <v>205975</v>
      </c>
      <c r="W60" s="63">
        <f t="shared" si="47"/>
        <v>170665</v>
      </c>
      <c r="X60" s="63">
        <f t="shared" si="47"/>
        <v>188320</v>
      </c>
      <c r="Y60" s="63">
        <f t="shared" si="47"/>
        <v>153010</v>
      </c>
      <c r="Z60" s="63">
        <f t="shared" si="47"/>
        <v>153010</v>
      </c>
      <c r="AA60" s="63">
        <f t="shared" si="47"/>
        <v>153010</v>
      </c>
      <c r="AB60" s="63">
        <f t="shared" si="47"/>
        <v>94160</v>
      </c>
      <c r="AC60" s="63">
        <f t="shared" si="47"/>
        <v>-192386</v>
      </c>
      <c r="AD60" s="63">
        <f t="shared" si="47"/>
        <v>-311798</v>
      </c>
      <c r="AE60" s="63">
        <f t="shared" si="47"/>
        <v>-351602</v>
      </c>
      <c r="AF60" s="63">
        <f t="shared" si="47"/>
        <v>-351602</v>
      </c>
      <c r="AG60" s="63">
        <f t="shared" si="47"/>
        <v>-384772</v>
      </c>
      <c r="AH60" s="63">
        <f t="shared" si="47"/>
        <v>-424576</v>
      </c>
      <c r="AI60" s="63">
        <f t="shared" si="47"/>
        <v>-351602</v>
      </c>
      <c r="AJ60" s="63">
        <f t="shared" si="47"/>
        <v>-384772</v>
      </c>
      <c r="AK60" s="63">
        <f t="shared" ref="AK60:BL60" si="48">AK48-AK57</f>
        <v>-311798</v>
      </c>
      <c r="AL60" s="63">
        <f t="shared" si="48"/>
        <v>-311798</v>
      </c>
      <c r="AM60" s="63">
        <f t="shared" si="48"/>
        <v>-311798</v>
      </c>
      <c r="AN60" s="63">
        <f t="shared" si="48"/>
        <v>-192386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2675</v>
      </c>
      <c r="R65" s="172">
        <f>'COGS-PRICE-MARGIN_CWS'!$B69</f>
        <v>2675</v>
      </c>
      <c r="S65" s="172">
        <f>'COGS-PRICE-MARGIN_CWS'!$B69</f>
        <v>2675</v>
      </c>
      <c r="T65" s="172">
        <f>'COGS-PRICE-MARGIN_CWS'!$B69</f>
        <v>2675</v>
      </c>
      <c r="U65" s="172">
        <f>'COGS-PRICE-MARGIN_CWS'!$B69</f>
        <v>2675</v>
      </c>
      <c r="V65" s="172">
        <f>'COGS-PRICE-MARGIN_CWS'!$B69</f>
        <v>2675</v>
      </c>
      <c r="W65" s="172">
        <f>'COGS-PRICE-MARGIN_CWS'!$B69</f>
        <v>2675</v>
      </c>
      <c r="X65" s="172">
        <f>'COGS-PRICE-MARGIN_CWS'!$B69</f>
        <v>2675</v>
      </c>
      <c r="Y65" s="172">
        <f>'COGS-PRICE-MARGIN_CWS'!$B69</f>
        <v>2675</v>
      </c>
      <c r="Z65" s="172">
        <f>'COGS-PRICE-MARGIN_CWS'!$B69</f>
        <v>2675</v>
      </c>
      <c r="AA65" s="172">
        <f>'COGS-PRICE-MARGIN_CWS'!$B69</f>
        <v>2675</v>
      </c>
      <c r="AB65" s="172">
        <f>'COGS-PRICE-MARGIN_CWS'!$B69</f>
        <v>2675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-42784</v>
      </c>
      <c r="R66" s="33">
        <f t="shared" si="50"/>
        <v>-69524</v>
      </c>
      <c r="S66" s="33">
        <f t="shared" si="50"/>
        <v>-77546</v>
      </c>
      <c r="T66" s="33">
        <f t="shared" si="50"/>
        <v>-77546</v>
      </c>
      <c r="U66" s="33">
        <f t="shared" si="50"/>
        <v>-85568</v>
      </c>
      <c r="V66" s="33">
        <f t="shared" si="50"/>
        <v>-93590</v>
      </c>
      <c r="W66" s="33">
        <f t="shared" si="50"/>
        <v>-77546</v>
      </c>
      <c r="X66" s="33">
        <f t="shared" si="50"/>
        <v>-85568</v>
      </c>
      <c r="Y66" s="33">
        <f t="shared" si="50"/>
        <v>-69524</v>
      </c>
      <c r="Z66" s="33">
        <f t="shared" si="50"/>
        <v>-69524</v>
      </c>
      <c r="AA66" s="33">
        <f t="shared" si="50"/>
        <v>-69524</v>
      </c>
      <c r="AB66" s="33">
        <f t="shared" si="50"/>
        <v>-42784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42800</v>
      </c>
      <c r="R67" s="33">
        <f t="shared" si="52"/>
        <v>69550</v>
      </c>
      <c r="S67" s="33">
        <f t="shared" si="52"/>
        <v>77575</v>
      </c>
      <c r="T67" s="33">
        <f t="shared" si="52"/>
        <v>77575</v>
      </c>
      <c r="U67" s="33">
        <f t="shared" si="52"/>
        <v>85600</v>
      </c>
      <c r="V67" s="33">
        <f t="shared" si="52"/>
        <v>93625</v>
      </c>
      <c r="W67" s="33">
        <f t="shared" si="52"/>
        <v>77575</v>
      </c>
      <c r="X67" s="33">
        <f t="shared" si="52"/>
        <v>85600</v>
      </c>
      <c r="Y67" s="33">
        <f t="shared" si="52"/>
        <v>69550</v>
      </c>
      <c r="Z67" s="33">
        <f t="shared" si="52"/>
        <v>69550</v>
      </c>
      <c r="AA67" s="33">
        <f t="shared" si="52"/>
        <v>69550</v>
      </c>
      <c r="AB67" s="33">
        <f t="shared" si="52"/>
        <v>42800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8.99</v>
      </c>
      <c r="AD71" s="108">
        <f>'COGS-PRICE-MARGIN_CWS'!$B82*AD66</f>
        <v>14.57</v>
      </c>
      <c r="AE71" s="108">
        <f>'COGS-PRICE-MARGIN_CWS'!$B82*AE66</f>
        <v>16.43</v>
      </c>
      <c r="AF71" s="108">
        <f>'COGS-PRICE-MARGIN_CWS'!$B82*AF66</f>
        <v>16.43</v>
      </c>
      <c r="AG71" s="108">
        <f>'COGS-PRICE-MARGIN_CWS'!$B82*AG66</f>
        <v>17.98</v>
      </c>
      <c r="AH71" s="108">
        <f>'COGS-PRICE-MARGIN_CWS'!$B82*AH66</f>
        <v>19.84</v>
      </c>
      <c r="AI71" s="108">
        <f>'COGS-PRICE-MARGIN_CWS'!$B82*AI66</f>
        <v>16.43</v>
      </c>
      <c r="AJ71" s="108">
        <f>'COGS-PRICE-MARGIN_CWS'!$B82*AJ66</f>
        <v>17.98</v>
      </c>
      <c r="AK71" s="108">
        <f>'COGS-PRICE-MARGIN_CWS'!$B82*AK66</f>
        <v>14.57</v>
      </c>
      <c r="AL71" s="108">
        <f>'COGS-PRICE-MARGIN_CWS'!$B82*AL66</f>
        <v>14.57</v>
      </c>
      <c r="AM71" s="108">
        <f>'COGS-PRICE-MARGIN_CWS'!$B82*AM66</f>
        <v>14.57</v>
      </c>
      <c r="AN71" s="108">
        <f>'COGS-PRICE-MARGIN_CWS'!$B82*AN66</f>
        <v>8.99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8.99</v>
      </c>
      <c r="AD73" s="63">
        <f t="shared" si="53"/>
        <v>14.57</v>
      </c>
      <c r="AE73" s="63">
        <f t="shared" si="53"/>
        <v>16.43</v>
      </c>
      <c r="AF73" s="63">
        <f t="shared" si="53"/>
        <v>16.43</v>
      </c>
      <c r="AG73" s="63">
        <f t="shared" si="53"/>
        <v>17.98</v>
      </c>
      <c r="AH73" s="63">
        <f t="shared" si="53"/>
        <v>19.84</v>
      </c>
      <c r="AI73" s="63">
        <f t="shared" si="53"/>
        <v>16.43</v>
      </c>
      <c r="AJ73" s="63">
        <f t="shared" si="53"/>
        <v>17.98</v>
      </c>
      <c r="AK73" s="63">
        <f t="shared" ref="AK73:BL73" si="54">AK71*(1-AK72)</f>
        <v>14.57</v>
      </c>
      <c r="AL73" s="63">
        <f t="shared" si="54"/>
        <v>14.57</v>
      </c>
      <c r="AM73" s="63">
        <f t="shared" si="54"/>
        <v>14.57</v>
      </c>
      <c r="AN73" s="63">
        <f t="shared" si="54"/>
        <v>8.99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541420</v>
      </c>
      <c r="AD74" s="63">
        <f>'REV-REC-MAINT_CWS'!AE68</f>
        <v>861350</v>
      </c>
      <c r="AE74" s="63">
        <f>'REV-REC-MAINT_CWS'!AF68</f>
        <v>984400</v>
      </c>
      <c r="AF74" s="63">
        <f>'REV-REC-MAINT_CWS'!AG68</f>
        <v>1058230</v>
      </c>
      <c r="AG74" s="63">
        <f>'REV-REC-MAINT_CWS'!AH68</f>
        <v>1205890</v>
      </c>
      <c r="AH74" s="63">
        <f>'REV-REC-MAINT_CWS'!AI68</f>
        <v>1328940</v>
      </c>
      <c r="AI74" s="63">
        <f>'REV-REC-MAINT_CWS'!AJ68</f>
        <v>1058230</v>
      </c>
      <c r="AJ74" s="63">
        <f>'REV-REC-MAINT_CWS'!AK68</f>
        <v>1205890</v>
      </c>
      <c r="AK74" s="63">
        <f>'REV-REC-MAINT_CWS'!AL68</f>
        <v>935180</v>
      </c>
      <c r="AL74" s="63">
        <f>'REV-REC-MAINT_CWS'!AM68</f>
        <v>935180</v>
      </c>
      <c r="AM74" s="63">
        <f>'REV-REC-MAINT_CWS'!AN68</f>
        <v>935180</v>
      </c>
      <c r="AN74" s="63">
        <f>'REV-REC-MAINT_CWS'!AO68</f>
        <v>566030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541428.99</v>
      </c>
      <c r="AD75" s="63">
        <f t="shared" si="55"/>
        <v>861364.57</v>
      </c>
      <c r="AE75" s="63">
        <f t="shared" si="55"/>
        <v>984416.43</v>
      </c>
      <c r="AF75" s="63">
        <f t="shared" si="55"/>
        <v>1058246.43</v>
      </c>
      <c r="AG75" s="63">
        <f t="shared" si="55"/>
        <v>1205907.98</v>
      </c>
      <c r="AH75" s="63">
        <f t="shared" si="55"/>
        <v>1328959.8400000001</v>
      </c>
      <c r="AI75" s="63">
        <f t="shared" si="55"/>
        <v>1058246.43</v>
      </c>
      <c r="AJ75" s="63">
        <f t="shared" si="55"/>
        <v>1205907.98</v>
      </c>
      <c r="AK75" s="63">
        <f t="shared" si="55"/>
        <v>935194.57</v>
      </c>
      <c r="AL75" s="63">
        <f t="shared" si="55"/>
        <v>935194.57</v>
      </c>
      <c r="AM75" s="63">
        <f t="shared" si="55"/>
        <v>935194.57</v>
      </c>
      <c r="AN75" s="63">
        <f t="shared" si="55"/>
        <v>566038.99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308160</v>
      </c>
      <c r="R82" s="63">
        <f t="shared" si="57"/>
        <v>500760</v>
      </c>
      <c r="S82" s="63">
        <f t="shared" si="57"/>
        <v>558540</v>
      </c>
      <c r="T82" s="63">
        <f t="shared" si="57"/>
        <v>558540</v>
      </c>
      <c r="U82" s="63">
        <f t="shared" si="57"/>
        <v>616320</v>
      </c>
      <c r="V82" s="63">
        <f t="shared" si="57"/>
        <v>674100</v>
      </c>
      <c r="W82" s="63">
        <f t="shared" si="57"/>
        <v>558540</v>
      </c>
      <c r="X82" s="63">
        <f t="shared" si="57"/>
        <v>616320</v>
      </c>
      <c r="Y82" s="63">
        <f t="shared" si="57"/>
        <v>500760</v>
      </c>
      <c r="Z82" s="63">
        <f t="shared" si="57"/>
        <v>500760</v>
      </c>
      <c r="AA82" s="63">
        <f t="shared" si="57"/>
        <v>500760</v>
      </c>
      <c r="AB82" s="63">
        <f t="shared" si="57"/>
        <v>308160</v>
      </c>
      <c r="AC82" s="63">
        <f t="shared" si="57"/>
        <v>1177543.99</v>
      </c>
      <c r="AD82" s="63">
        <f t="shared" si="57"/>
        <v>1892309.5699999998</v>
      </c>
      <c r="AE82" s="63">
        <f t="shared" si="57"/>
        <v>2146971.4300000002</v>
      </c>
      <c r="AF82" s="63">
        <f t="shared" si="57"/>
        <v>2220801.4299999997</v>
      </c>
      <c r="AG82" s="63">
        <f t="shared" si="57"/>
        <v>2478137.98</v>
      </c>
      <c r="AH82" s="63">
        <f t="shared" si="57"/>
        <v>2732799.84</v>
      </c>
      <c r="AI82" s="63">
        <f t="shared" si="57"/>
        <v>2220801.4299999997</v>
      </c>
      <c r="AJ82" s="63">
        <f t="shared" si="57"/>
        <v>2478137.98</v>
      </c>
      <c r="AK82" s="63">
        <f t="shared" ref="AK82:BL82" si="58">AK80+AK75+AK48</f>
        <v>1966139.5699999998</v>
      </c>
      <c r="AL82" s="63">
        <f t="shared" si="58"/>
        <v>1966139.5699999998</v>
      </c>
      <c r="AM82" s="63">
        <f t="shared" si="58"/>
        <v>1966139.5699999998</v>
      </c>
      <c r="AN82" s="63">
        <f t="shared" si="58"/>
        <v>1202153.99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94160</v>
      </c>
      <c r="R83" s="63">
        <f t="shared" si="59"/>
        <v>153010</v>
      </c>
      <c r="S83" s="63">
        <f t="shared" si="59"/>
        <v>170665</v>
      </c>
      <c r="T83" s="63">
        <f t="shared" si="59"/>
        <v>170665</v>
      </c>
      <c r="U83" s="63">
        <f t="shared" si="59"/>
        <v>188320</v>
      </c>
      <c r="V83" s="63">
        <f t="shared" si="59"/>
        <v>205975</v>
      </c>
      <c r="W83" s="63">
        <f t="shared" si="59"/>
        <v>170665</v>
      </c>
      <c r="X83" s="63">
        <f t="shared" si="59"/>
        <v>188320</v>
      </c>
      <c r="Y83" s="63">
        <f t="shared" si="59"/>
        <v>153010</v>
      </c>
      <c r="Z83" s="63">
        <f t="shared" si="59"/>
        <v>153010</v>
      </c>
      <c r="AA83" s="63">
        <f t="shared" si="59"/>
        <v>153010</v>
      </c>
      <c r="AB83" s="63">
        <f t="shared" si="59"/>
        <v>94160</v>
      </c>
      <c r="AC83" s="63">
        <f t="shared" si="59"/>
        <v>349042.99</v>
      </c>
      <c r="AD83" s="63">
        <f t="shared" si="59"/>
        <v>549566.56999999995</v>
      </c>
      <c r="AE83" s="63">
        <f t="shared" si="59"/>
        <v>632814.43000000005</v>
      </c>
      <c r="AF83" s="63">
        <f t="shared" si="59"/>
        <v>706644.42999999993</v>
      </c>
      <c r="AG83" s="63">
        <f t="shared" si="59"/>
        <v>821135.98</v>
      </c>
      <c r="AH83" s="63">
        <f t="shared" si="59"/>
        <v>904383.84000000008</v>
      </c>
      <c r="AI83" s="63">
        <f t="shared" si="59"/>
        <v>706644.42999999993</v>
      </c>
      <c r="AJ83" s="63">
        <f t="shared" si="59"/>
        <v>821135.98</v>
      </c>
      <c r="AK83" s="63">
        <f t="shared" ref="AK83:BL83" si="60">AK60+AK75+AK80</f>
        <v>623396.56999999995</v>
      </c>
      <c r="AL83" s="63">
        <f t="shared" si="60"/>
        <v>623396.56999999995</v>
      </c>
      <c r="AM83" s="63">
        <f t="shared" si="60"/>
        <v>623396.56999999995</v>
      </c>
      <c r="AN83" s="63">
        <f t="shared" si="60"/>
        <v>373652.99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4.34</v>
      </c>
      <c r="AB8" s="9">
        <f>'REV-REVCALC_CWS'!AB40</f>
        <v>7.13</v>
      </c>
      <c r="AC8" s="9">
        <f>'REV-REVCALC_CWS'!AC40</f>
        <v>8.06</v>
      </c>
      <c r="AD8" s="9">
        <f>'REV-REVCALC_CWS'!AD40</f>
        <v>8.06</v>
      </c>
      <c r="AE8" s="9">
        <f>'REV-REVCALC_CWS'!AE40</f>
        <v>8.99</v>
      </c>
      <c r="AF8" s="9">
        <f>'REV-REVCALC_CWS'!AF40</f>
        <v>9.92</v>
      </c>
      <c r="AG8" s="9">
        <f>'REV-REVCALC_CWS'!AG40</f>
        <v>8.06</v>
      </c>
      <c r="AH8" s="9">
        <f>'REV-REVCALC_CWS'!AH40</f>
        <v>8.99</v>
      </c>
      <c r="AI8" s="9">
        <f>'REV-REVCALC_CWS'!AI40</f>
        <v>7.13</v>
      </c>
      <c r="AJ8" s="9">
        <f>'REV-REVCALC_CWS'!AJ40</f>
        <v>7.13</v>
      </c>
      <c r="AK8" s="9">
        <f>'REV-REVCALC_CWS'!AK40</f>
        <v>7.13</v>
      </c>
      <c r="AL8" s="9">
        <f>'REV-REVCALC_CWS'!AL40</f>
        <v>4.34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541420</v>
      </c>
      <c r="AB9" s="9">
        <f>'REV-REVCALC_CWS'!AB41</f>
        <v>861350</v>
      </c>
      <c r="AC9" s="9">
        <f>'REV-REVCALC_CWS'!AC41</f>
        <v>984400</v>
      </c>
      <c r="AD9" s="9">
        <f>'REV-REVCALC_CWS'!AD41</f>
        <v>1058230</v>
      </c>
      <c r="AE9" s="9">
        <f>'REV-REVCALC_CWS'!AE41</f>
        <v>1205890</v>
      </c>
      <c r="AF9" s="9">
        <f>'REV-REVCALC_CWS'!AF41</f>
        <v>1328940</v>
      </c>
      <c r="AG9" s="9">
        <f>'REV-REVCALC_CWS'!AG41</f>
        <v>1058230</v>
      </c>
      <c r="AH9" s="9">
        <f>'REV-REVCALC_CWS'!AH41</f>
        <v>1205890</v>
      </c>
      <c r="AI9" s="9">
        <f>'REV-REVCALC_CWS'!AI41</f>
        <v>935180</v>
      </c>
      <c r="AJ9" s="9">
        <f>'REV-REVCALC_CWS'!AJ41</f>
        <v>935180</v>
      </c>
      <c r="AK9" s="9">
        <f>'REV-REVCALC_CWS'!AK41</f>
        <v>935180</v>
      </c>
      <c r="AL9" s="9">
        <f>'REV-REVCALC_CWS'!AL41</f>
        <v>566030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793424.34</v>
      </c>
      <c r="AB12" s="9">
        <f t="shared" si="0"/>
        <v>1275357.1299999999</v>
      </c>
      <c r="AC12" s="9">
        <f t="shared" si="0"/>
        <v>1452408.06</v>
      </c>
      <c r="AD12" s="9">
        <f t="shared" si="0"/>
        <v>1526238.06</v>
      </c>
      <c r="AE12" s="9">
        <f t="shared" si="0"/>
        <v>1727898.99</v>
      </c>
      <c r="AF12" s="9">
        <f t="shared" si="0"/>
        <v>1904949.92</v>
      </c>
      <c r="AG12" s="9">
        <f t="shared" si="0"/>
        <v>1526238.06</v>
      </c>
      <c r="AH12" s="9">
        <f t="shared" si="0"/>
        <v>1727898.99</v>
      </c>
      <c r="AI12" s="9">
        <f t="shared" si="0"/>
        <v>1349187.13</v>
      </c>
      <c r="AJ12" s="9">
        <f t="shared" si="0"/>
        <v>1349187.13</v>
      </c>
      <c r="AK12" s="9">
        <f t="shared" si="0"/>
        <v>1349187.13</v>
      </c>
      <c r="AL12" s="9">
        <f t="shared" si="0"/>
        <v>818034.34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16800009.279999997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393458.33999999997</v>
      </c>
      <c r="AB20" s="9">
        <f>'FIN-P&amp;L_CWS'!AD129</f>
        <v>618270.13</v>
      </c>
      <c r="AC20" s="9">
        <f>'FIN-P&amp;L_CWS'!AE129</f>
        <v>709614.06</v>
      </c>
      <c r="AD20" s="9">
        <f>'FIN-P&amp;L_CWS'!AF129</f>
        <v>783444.06</v>
      </c>
      <c r="AE20" s="9">
        <f>'FIN-P&amp;L_CWS'!AG129</f>
        <v>899397.99</v>
      </c>
      <c r="AF20" s="9">
        <f>'FIN-P&amp;L_CWS'!AH129</f>
        <v>990741.91999999993</v>
      </c>
      <c r="AG20" s="9">
        <f>'FIN-P&amp;L_CWS'!AI129</f>
        <v>783444.06</v>
      </c>
      <c r="AH20" s="9">
        <f>'FIN-P&amp;L_CWS'!AJ129</f>
        <v>899397.99</v>
      </c>
      <c r="AI20" s="9">
        <f>'FIN-P&amp;L_CWS'!AK129</f>
        <v>692100.13</v>
      </c>
      <c r="AJ20" s="9">
        <f>'FIN-P&amp;L_CWS'!AL129</f>
        <v>692100.13</v>
      </c>
      <c r="AK20" s="9">
        <f>'FIN-P&amp;L_CWS'!AM129</f>
        <v>692100.13</v>
      </c>
      <c r="AL20" s="9">
        <f>'FIN-P&amp;L_CWS'!AN129</f>
        <v>418068.33999999997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 t="e">
        <f>'FIN-P&amp;L_CWS'!AC205</f>
        <v>#REF!</v>
      </c>
      <c r="AB21" s="9" t="e">
        <f>'FIN-P&amp;L_CWS'!AD205</f>
        <v>#REF!</v>
      </c>
      <c r="AC21" s="9" t="e">
        <f>'FIN-P&amp;L_CWS'!AE205</f>
        <v>#REF!</v>
      </c>
      <c r="AD21" s="9" t="e">
        <f>'FIN-P&amp;L_CWS'!AF205</f>
        <v>#REF!</v>
      </c>
      <c r="AE21" s="9" t="e">
        <f>'FIN-P&amp;L_CWS'!AG205</f>
        <v>#REF!</v>
      </c>
      <c r="AF21" s="9" t="e">
        <f>'FIN-P&amp;L_CWS'!AH205</f>
        <v>#REF!</v>
      </c>
      <c r="AG21" s="9" t="e">
        <f>'FIN-P&amp;L_CWS'!AI205</f>
        <v>#REF!</v>
      </c>
      <c r="AH21" s="9" t="e">
        <f>'FIN-P&amp;L_CWS'!AJ205</f>
        <v>#REF!</v>
      </c>
      <c r="AI21" s="9" t="e">
        <f>'FIN-P&amp;L_CWS'!AK205</f>
        <v>#REF!</v>
      </c>
      <c r="AJ21" s="9" t="e">
        <f>'FIN-P&amp;L_CWS'!AL205</f>
        <v>#REF!</v>
      </c>
      <c r="AK21" s="9" t="e">
        <f>'FIN-P&amp;L_CWS'!AM205</f>
        <v>#REF!</v>
      </c>
      <c r="AL21" s="9" t="e">
        <f>'FIN-P&amp;L_CWS'!AN205</f>
        <v>#REF!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 t="e">
        <f>'FIN-P&amp;L_CWS'!AC207</f>
        <v>#REF!</v>
      </c>
      <c r="AB22" s="9" t="e">
        <f>'FIN-P&amp;L_CWS'!AD207</f>
        <v>#REF!</v>
      </c>
      <c r="AC22" s="9" t="e">
        <f>'FIN-P&amp;L_CWS'!AE207</f>
        <v>#REF!</v>
      </c>
      <c r="AD22" s="9" t="e">
        <f>'FIN-P&amp;L_CWS'!AF207</f>
        <v>#REF!</v>
      </c>
      <c r="AE22" s="9" t="e">
        <f>'FIN-P&amp;L_CWS'!AG207</f>
        <v>#REF!</v>
      </c>
      <c r="AF22" s="9" t="e">
        <f>'FIN-P&amp;L_CWS'!AH207</f>
        <v>#REF!</v>
      </c>
      <c r="AG22" s="9" t="e">
        <f>'FIN-P&amp;L_CWS'!AI207</f>
        <v>#REF!</v>
      </c>
      <c r="AH22" s="9" t="e">
        <f>'FIN-P&amp;L_CWS'!AJ207</f>
        <v>#REF!</v>
      </c>
      <c r="AI22" s="9" t="e">
        <f>'FIN-P&amp;L_CWS'!AK207</f>
        <v>#REF!</v>
      </c>
      <c r="AJ22" s="9" t="e">
        <f>'FIN-P&amp;L_CWS'!AL207</f>
        <v>#REF!</v>
      </c>
      <c r="AK22" s="9" t="e">
        <f>'FIN-P&amp;L_CWS'!AM207</f>
        <v>#REF!</v>
      </c>
      <c r="AL22" s="9" t="e">
        <f>'FIN-P&amp;L_CWS'!AN207</f>
        <v>#REF!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 t="e">
        <f>'FIN-P&amp;L_CWS'!AC208</f>
        <v>#REF!</v>
      </c>
      <c r="AB23" s="9" t="e">
        <f>'FIN-P&amp;L_CWS'!AD208</f>
        <v>#REF!</v>
      </c>
      <c r="AC23" s="9" t="e">
        <f>'FIN-P&amp;L_CWS'!AE208</f>
        <v>#REF!</v>
      </c>
      <c r="AD23" s="9" t="e">
        <f>'FIN-P&amp;L_CWS'!AF208</f>
        <v>#REF!</v>
      </c>
      <c r="AE23" s="9" t="e">
        <f>'FIN-P&amp;L_CWS'!AG208</f>
        <v>#REF!</v>
      </c>
      <c r="AF23" s="9" t="e">
        <f>'FIN-P&amp;L_CWS'!AH208</f>
        <v>#REF!</v>
      </c>
      <c r="AG23" s="9" t="e">
        <f>'FIN-P&amp;L_CWS'!AI208</f>
        <v>#REF!</v>
      </c>
      <c r="AH23" s="9" t="e">
        <f>'FIN-P&amp;L_CWS'!AJ208</f>
        <v>#REF!</v>
      </c>
      <c r="AI23" s="9" t="e">
        <f>'FIN-P&amp;L_CWS'!AK208</f>
        <v>#REF!</v>
      </c>
      <c r="AJ23" s="9" t="e">
        <f>'FIN-P&amp;L_CWS'!AL208</f>
        <v>#REF!</v>
      </c>
      <c r="AK23" s="9" t="e">
        <f>'FIN-P&amp;L_CWS'!AM208</f>
        <v>#REF!</v>
      </c>
      <c r="AL23" s="9" t="e">
        <f>'FIN-P&amp;L_CWS'!AN208</f>
        <v>#REF!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349042.99</v>
      </c>
      <c r="AB28" s="9">
        <f>COGS_DB!AD13</f>
        <v>549566.56999999995</v>
      </c>
      <c r="AC28" s="9">
        <f>COGS_DB!AE13</f>
        <v>632814.43000000005</v>
      </c>
      <c r="AD28" s="9">
        <f>COGS_DB!AF13</f>
        <v>706644.42999999993</v>
      </c>
      <c r="AE28" s="9">
        <f>COGS_DB!AG13</f>
        <v>821135.98</v>
      </c>
      <c r="AF28" s="9">
        <f>COGS_DB!AH13</f>
        <v>904383.84000000008</v>
      </c>
      <c r="AG28" s="9">
        <f>COGS_DB!AI13</f>
        <v>706644.42999999993</v>
      </c>
      <c r="AH28" s="9">
        <f>COGS_DB!AJ13</f>
        <v>821135.98</v>
      </c>
      <c r="AI28" s="9">
        <f>COGS_DB!AK13</f>
        <v>623396.56999999995</v>
      </c>
      <c r="AJ28" s="9">
        <f>COGS_DB!AL13</f>
        <v>623396.56999999995</v>
      </c>
      <c r="AK28" s="9">
        <f>COGS_DB!AM13</f>
        <v>623396.56999999995</v>
      </c>
      <c r="AL28" s="9">
        <f>COGS_DB!AN13</f>
        <v>373652.99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349042.99</v>
      </c>
      <c r="AB29" s="9">
        <f>COGS_DB!AD15</f>
        <v>549566.56999999995</v>
      </c>
      <c r="AC29" s="9">
        <f>COGS_DB!AE15</f>
        <v>632814.43000000005</v>
      </c>
      <c r="AD29" s="9">
        <f>COGS_DB!AF15</f>
        <v>706644.42999999993</v>
      </c>
      <c r="AE29" s="9">
        <f>COGS_DB!AG15</f>
        <v>821135.98</v>
      </c>
      <c r="AF29" s="9">
        <f>COGS_DB!AH15</f>
        <v>904383.84000000008</v>
      </c>
      <c r="AG29" s="9">
        <f>COGS_DB!AI15</f>
        <v>706644.42999999993</v>
      </c>
      <c r="AH29" s="9">
        <f>COGS_DB!AJ15</f>
        <v>821135.98</v>
      </c>
      <c r="AI29" s="9">
        <f>COGS_DB!AK15</f>
        <v>623396.56999999995</v>
      </c>
      <c r="AJ29" s="9">
        <f>COGS_DB!AL15</f>
        <v>623396.56999999995</v>
      </c>
      <c r="AK29" s="9">
        <f>COGS_DB!AM15</f>
        <v>623396.56999999995</v>
      </c>
      <c r="AL29" s="9">
        <f>COGS_DB!AN15</f>
        <v>373652.99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0.29641609397539365</v>
      </c>
      <c r="AB31" s="98">
        <f>COGS_DB!AD14</f>
        <v>0.29042106995210093</v>
      </c>
      <c r="AC31" s="98">
        <f>COGS_DB!AE14</f>
        <v>0.29474748529839545</v>
      </c>
      <c r="AD31" s="98">
        <f>COGS_DB!AF14</f>
        <v>0.31819343253935134</v>
      </c>
      <c r="AE31" s="98">
        <f>COGS_DB!AG14</f>
        <v>0.33135200163471124</v>
      </c>
      <c r="AF31" s="98">
        <f>COGS_DB!AH14</f>
        <v>0.33093672897756027</v>
      </c>
      <c r="AG31" s="98">
        <f>COGS_DB!AI14</f>
        <v>0.31819343253935134</v>
      </c>
      <c r="AH31" s="98">
        <f>COGS_DB!AJ14</f>
        <v>0.33135200163471124</v>
      </c>
      <c r="AI31" s="98">
        <f>COGS_DB!AK14</f>
        <v>0.31706628538074744</v>
      </c>
      <c r="AJ31" s="98">
        <f>COGS_DB!AL14</f>
        <v>0.31706628538074744</v>
      </c>
      <c r="AK31" s="98">
        <f>COGS_DB!AM14</f>
        <v>0.31706628538074744</v>
      </c>
      <c r="AL31" s="98">
        <f>COGS_DB!AN14</f>
        <v>0.31081957312307384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1177543.99</v>
      </c>
      <c r="AB32" s="9">
        <f>COGS_DB!AD12</f>
        <v>1892309.5699999998</v>
      </c>
      <c r="AC32" s="9">
        <f>COGS_DB!AE12</f>
        <v>2146971.4300000002</v>
      </c>
      <c r="AD32" s="9">
        <f>COGS_DB!AF12</f>
        <v>2220801.4299999997</v>
      </c>
      <c r="AE32" s="9">
        <f>COGS_DB!AG12</f>
        <v>2478137.98</v>
      </c>
      <c r="AF32" s="9">
        <f>COGS_DB!AH12</f>
        <v>2732799.84</v>
      </c>
      <c r="AG32" s="9">
        <f>COGS_DB!AI12</f>
        <v>2220801.4299999997</v>
      </c>
      <c r="AH32" s="9">
        <f>COGS_DB!AJ12</f>
        <v>2478137.98</v>
      </c>
      <c r="AI32" s="9">
        <f>COGS_DB!AK12</f>
        <v>1966139.5699999998</v>
      </c>
      <c r="AJ32" s="9">
        <f>COGS_DB!AL12</f>
        <v>1966139.5699999998</v>
      </c>
      <c r="AK32" s="9">
        <f>COGS_DB!AM12</f>
        <v>1966139.5699999998</v>
      </c>
      <c r="AL32" s="9">
        <f>COGS_DB!AN12</f>
        <v>1202153.99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6201720</v>
      </c>
      <c r="E36" s="9">
        <f>COGS_DB!I3</f>
        <v>24448076.349999998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1894970</v>
      </c>
      <c r="E37" s="9">
        <f>COGS_DB!I4</f>
        <v>7735211.3500000015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-5067149780</v>
      </c>
      <c r="E38" s="9">
        <f>COGS_DB!I6</f>
        <v>7735211.3500000015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0.29641609397539365</v>
      </c>
      <c r="AB38" s="9">
        <f>COGS_DB!AD24</f>
        <v>0.29042106995210093</v>
      </c>
      <c r="AC38" s="9">
        <f>COGS_DB!AE24</f>
        <v>0.29474748529839545</v>
      </c>
      <c r="AD38" s="9">
        <f>COGS_DB!AF24</f>
        <v>0.31819343253935134</v>
      </c>
      <c r="AE38" s="9">
        <f>COGS_DB!AG24</f>
        <v>0.33135200163471124</v>
      </c>
      <c r="AF38" s="9">
        <f>COGS_DB!AH24</f>
        <v>0.33093672897756027</v>
      </c>
      <c r="AG38" s="9">
        <f>COGS_DB!AI24</f>
        <v>0.31819343253935134</v>
      </c>
      <c r="AH38" s="9">
        <f>COGS_DB!AJ24</f>
        <v>0.33135200163471124</v>
      </c>
      <c r="AI38" s="9">
        <f>COGS_DB!AK24</f>
        <v>0.31706628538074744</v>
      </c>
      <c r="AJ38" s="9">
        <f>COGS_DB!AL24</f>
        <v>0.31706628538074744</v>
      </c>
      <c r="AK38" s="9">
        <f>COGS_DB!AM24</f>
        <v>0.31706628538074744</v>
      </c>
      <c r="AL38" s="9">
        <f>COGS_DB!AN24</f>
        <v>0.31081957312307384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541428.99</v>
      </c>
      <c r="AB39" s="98">
        <f>COGS_DB!AD22</f>
        <v>861364.57</v>
      </c>
      <c r="AC39" s="98">
        <f>COGS_DB!AE22</f>
        <v>984416.43</v>
      </c>
      <c r="AD39" s="98">
        <f>COGS_DB!AF22</f>
        <v>1058246.43</v>
      </c>
      <c r="AE39" s="98">
        <f>COGS_DB!AG22</f>
        <v>1205907.98</v>
      </c>
      <c r="AF39" s="98">
        <f>COGS_DB!AH22</f>
        <v>1328959.8400000001</v>
      </c>
      <c r="AG39" s="98">
        <f>COGS_DB!AI22</f>
        <v>1058246.43</v>
      </c>
      <c r="AH39" s="98">
        <f>COGS_DB!AJ22</f>
        <v>1205907.98</v>
      </c>
      <c r="AI39" s="98">
        <f>COGS_DB!AK22</f>
        <v>935194.57</v>
      </c>
      <c r="AJ39" s="98">
        <f>COGS_DB!AL22</f>
        <v>935194.57</v>
      </c>
      <c r="AK39" s="98">
        <f>COGS_DB!AM22</f>
        <v>935194.57</v>
      </c>
      <c r="AL39" s="98">
        <f>COGS_DB!AN22</f>
        <v>566038.99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0.31639345522577289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349042.99</v>
      </c>
      <c r="AB42" s="9">
        <f>COGS_DB!AD23</f>
        <v>549566.56999999995</v>
      </c>
      <c r="AC42" s="9">
        <f>COGS_DB!AE23</f>
        <v>632814.43000000005</v>
      </c>
      <c r="AD42" s="9">
        <f>COGS_DB!AF23</f>
        <v>706644.42999999993</v>
      </c>
      <c r="AE42" s="9">
        <f>COGS_DB!AG23</f>
        <v>821135.98</v>
      </c>
      <c r="AF42" s="9">
        <f>COGS_DB!AH23</f>
        <v>904383.84000000008</v>
      </c>
      <c r="AG42" s="9">
        <f>COGS_DB!AI23</f>
        <v>706644.42999999993</v>
      </c>
      <c r="AH42" s="9">
        <f>COGS_DB!AJ23</f>
        <v>821135.98</v>
      </c>
      <c r="AI42" s="9">
        <f>COGS_DB!AK23</f>
        <v>623396.56999999995</v>
      </c>
      <c r="AJ42" s="9">
        <f>COGS_DB!AL23</f>
        <v>623396.56999999995</v>
      </c>
      <c r="AK42" s="9">
        <f>COGS_DB!AM23</f>
        <v>623396.56999999995</v>
      </c>
      <c r="AL42" s="9">
        <f>COGS_DB!AN23</f>
        <v>373652.99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-817.05555555555554</v>
      </c>
      <c r="E43" s="116">
        <f>COGS_DB!J6</f>
        <v>0.31639345522577289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pane xSplit="2" ySplit="3" topLeftCell="N4" activePane="bottomRight" state="frozen"/>
      <selection pane="topRight" activeCell="C1" sqref="C1"/>
      <selection pane="bottomLeft" activeCell="A4" sqref="A4"/>
      <selection pane="bottomRight"/>
    </sheetView>
    <sheetView workbookViewId="1"/>
    <sheetView tabSelected="1" workbookViewId="2">
      <pane xSplit="2" ySplit="3" topLeftCell="Y4" activePane="bottomRight" state="frozen"/>
      <selection pane="topRight" activeCell="C1" sqref="C1"/>
      <selection pane="bottomLeft" activeCell="A4" sqref="A4"/>
      <selection pane="bottomRight" activeCell="AB15" sqref="AB15:AL15"/>
    </sheetView>
    <sheetView workbookViewId="3">
      <selection activeCell="F8" sqref="F8"/>
    </sheetView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351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'COGS-PRICE-MARGIN_CWS'!$E54*Z13</f>
        <v>141240</v>
      </c>
      <c r="AA21" s="97">
        <f>'COGS-PRICE-MARGIN_CWS'!$E75*AA13</f>
        <v>205226</v>
      </c>
      <c r="AB21" s="97">
        <f>'COGS-PRICE-MARGIN_CWS'!$E75*AB13</f>
        <v>337157</v>
      </c>
      <c r="AC21" s="97">
        <f>'COGS-PRICE-MARGIN_CWS'!$E75*AC13</f>
        <v>381134</v>
      </c>
      <c r="AD21" s="97">
        <f>'COGS-PRICE-MARGIN_CWS'!$E75*AD13</f>
        <v>381134</v>
      </c>
      <c r="AE21" s="97">
        <f>'COGS-PRICE-MARGIN_CWS'!$E75*AE13</f>
        <v>425111</v>
      </c>
      <c r="AF21" s="97">
        <f>'COGS-PRICE-MARGIN_CWS'!$E75*AF13</f>
        <v>469088</v>
      </c>
      <c r="AG21" s="97">
        <f>'COGS-PRICE-MARGIN_CWS'!$E75*AG13</f>
        <v>381134</v>
      </c>
      <c r="AH21" s="97">
        <f>'COGS-PRICE-MARGIN_CWS'!$E75*AH13</f>
        <v>425111</v>
      </c>
      <c r="AI21" s="97">
        <f>'COGS-PRICE-MARGIN_CWS'!$E75*AI13</f>
        <v>337157</v>
      </c>
      <c r="AJ21" s="97">
        <f>'COGS-PRICE-MARGIN_CWS'!$E75*AJ13</f>
        <v>337157</v>
      </c>
      <c r="AK21" s="97">
        <f>'COGS-PRICE-MARGIN_CWS'!$E75*AK13</f>
        <v>337157</v>
      </c>
      <c r="AL21" s="97">
        <f>'COGS-PRICE-MARGIN_CWS'!$E75*AL13</f>
        <v>205226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15578020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'COGS-PRICE-MARGIN_CWS'!$E76*AA13</f>
        <v>0</v>
      </c>
      <c r="AB22" s="97">
        <f>'COGS-PRICE-MARGIN_CWS'!$E76*AB13</f>
        <v>0</v>
      </c>
      <c r="AC22" s="97">
        <f>'COGS-PRICE-MARGIN_CWS'!$E76*AC13</f>
        <v>0</v>
      </c>
      <c r="AD22" s="97">
        <f>'COGS-PRICE-MARGIN_CWS'!$E76*AD13</f>
        <v>0</v>
      </c>
      <c r="AE22" s="97">
        <f>'COGS-PRICE-MARGIN_CWS'!$E76*AE13</f>
        <v>0</v>
      </c>
      <c r="AF22" s="97">
        <f>'COGS-PRICE-MARGIN_CWS'!$E76*AF13</f>
        <v>0</v>
      </c>
      <c r="AG22" s="97">
        <f>'COGS-PRICE-MARGIN_CWS'!$E76*AG13</f>
        <v>0</v>
      </c>
      <c r="AH22" s="97">
        <f>'COGS-PRICE-MARGIN_CWS'!$E76*AH13</f>
        <v>0</v>
      </c>
      <c r="AI22" s="97">
        <f>'COGS-PRICE-MARGIN_CWS'!$E76*AI13</f>
        <v>0</v>
      </c>
      <c r="AJ22" s="97">
        <f>'COGS-PRICE-MARGIN_CWS'!$E76*AJ13</f>
        <v>0</v>
      </c>
      <c r="AK22" s="97">
        <f>'COGS-PRICE-MARGIN_CWS'!$E76*AK13</f>
        <v>0</v>
      </c>
      <c r="AL22" s="97">
        <f>'COGS-PRICE-MARGIN_CWS'!$E76*AL13</f>
        <v>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467630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'COGS-PRICE-MARGIN_CWS'!$E77*AA13</f>
        <v>0</v>
      </c>
      <c r="AB23" s="97">
        <f>'COGS-PRICE-MARGIN_CWS'!$E77*AB13</f>
        <v>0</v>
      </c>
      <c r="AC23" s="97">
        <f>'COGS-PRICE-MARGIN_CWS'!$E77*AC13</f>
        <v>0</v>
      </c>
      <c r="AD23" s="97">
        <f>'COGS-PRICE-MARGIN_CWS'!$E77*AD13</f>
        <v>0</v>
      </c>
      <c r="AE23" s="97">
        <f>'COGS-PRICE-MARGIN_CWS'!$E77*AE13</f>
        <v>0</v>
      </c>
      <c r="AF23" s="97">
        <f>'COGS-PRICE-MARGIN_CWS'!$E77*AF13</f>
        <v>0</v>
      </c>
      <c r="AG23" s="97">
        <f>'COGS-PRICE-MARGIN_CWS'!$E77*AG13</f>
        <v>0</v>
      </c>
      <c r="AH23" s="97">
        <f>'COGS-PRICE-MARGIN_CWS'!$E77*AH13</f>
        <v>0</v>
      </c>
      <c r="AI23" s="97">
        <f>'COGS-PRICE-MARGIN_CWS'!$E77*AI13</f>
        <v>0</v>
      </c>
      <c r="AJ23" s="97">
        <f>'COGS-PRICE-MARGIN_CWS'!$E77*AJ13</f>
        <v>0</v>
      </c>
      <c r="AK23" s="97">
        <f>'COGS-PRICE-MARGIN_CWS'!$E77*AK13</f>
        <v>0</v>
      </c>
      <c r="AL23" s="97">
        <f>'COGS-PRICE-MARGIN_CWS'!$E77*AL13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'COGS-PRICE-MARGIN_CWS'!$E78*AA13</f>
        <v>194740</v>
      </c>
      <c r="AB24" s="97">
        <f>'COGS-PRICE-MARGIN_CWS'!$E78*AB13</f>
        <v>319930</v>
      </c>
      <c r="AC24" s="97">
        <f>'COGS-PRICE-MARGIN_CWS'!$E78*AC13</f>
        <v>361660</v>
      </c>
      <c r="AD24" s="97">
        <f>'COGS-PRICE-MARGIN_CWS'!$E78*AD13</f>
        <v>361660</v>
      </c>
      <c r="AE24" s="97">
        <f>'COGS-PRICE-MARGIN_CWS'!$E78*AE13</f>
        <v>403390</v>
      </c>
      <c r="AF24" s="97">
        <f>'COGS-PRICE-MARGIN_CWS'!$E78*AF13</f>
        <v>445120</v>
      </c>
      <c r="AG24" s="97">
        <f>'COGS-PRICE-MARGIN_CWS'!$E78*AG13</f>
        <v>361660</v>
      </c>
      <c r="AH24" s="97">
        <f>'COGS-PRICE-MARGIN_CWS'!$E78*AH13</f>
        <v>403390</v>
      </c>
      <c r="AI24" s="97">
        <f>'COGS-PRICE-MARGIN_CWS'!$E78*AI13</f>
        <v>319930</v>
      </c>
      <c r="AJ24" s="97">
        <f>'COGS-PRICE-MARGIN_CWS'!$E78*AJ13</f>
        <v>319930</v>
      </c>
      <c r="AK24" s="97">
        <f>'COGS-PRICE-MARGIN_CWS'!$E78*AK13</f>
        <v>319930</v>
      </c>
      <c r="AL24" s="97">
        <f>'COGS-PRICE-MARGIN_CWS'!$E78*AL13</f>
        <v>194740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4006080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346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AA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 t="shared" si="9"/>
        <v>399966</v>
      </c>
      <c r="AB26" s="99">
        <f t="shared" ref="AB26:BJ26" si="10">SUM(AB21:AB24)</f>
        <v>657087</v>
      </c>
      <c r="AC26" s="99">
        <f t="shared" si="10"/>
        <v>742794</v>
      </c>
      <c r="AD26" s="99">
        <f t="shared" si="10"/>
        <v>742794</v>
      </c>
      <c r="AE26" s="99">
        <f t="shared" si="10"/>
        <v>828501</v>
      </c>
      <c r="AF26" s="99">
        <f t="shared" si="10"/>
        <v>914208</v>
      </c>
      <c r="AG26" s="99">
        <f t="shared" si="10"/>
        <v>742794</v>
      </c>
      <c r="AH26" s="99">
        <f t="shared" si="10"/>
        <v>828501</v>
      </c>
      <c r="AI26" s="99">
        <f t="shared" si="10"/>
        <v>657087</v>
      </c>
      <c r="AJ26" s="99">
        <f t="shared" si="10"/>
        <v>657087</v>
      </c>
      <c r="AK26" s="99">
        <f t="shared" si="10"/>
        <v>657087</v>
      </c>
      <c r="AL26" s="99">
        <f t="shared" si="10"/>
        <v>399966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20850378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343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-147966</v>
      </c>
      <c r="AB28" s="99">
        <f t="shared" si="11"/>
        <v>-243087</v>
      </c>
      <c r="AC28" s="99">
        <f t="shared" si="11"/>
        <v>-274794</v>
      </c>
      <c r="AD28" s="99">
        <f t="shared" si="11"/>
        <v>-274794</v>
      </c>
      <c r="AE28" s="99">
        <f t="shared" si="11"/>
        <v>-306501</v>
      </c>
      <c r="AF28" s="99">
        <f t="shared" si="11"/>
        <v>-338208</v>
      </c>
      <c r="AG28" s="99">
        <f t="shared" si="11"/>
        <v>-274794</v>
      </c>
      <c r="AH28" s="99">
        <f t="shared" si="11"/>
        <v>-306501</v>
      </c>
      <c r="AI28" s="99">
        <f t="shared" ref="AI28:BJ28" si="12">AI17-AI26</f>
        <v>-243087</v>
      </c>
      <c r="AJ28" s="99">
        <f t="shared" si="12"/>
        <v>-243087</v>
      </c>
      <c r="AK28" s="99">
        <f t="shared" si="12"/>
        <v>-243087</v>
      </c>
      <c r="AL28" s="99">
        <f t="shared" si="12"/>
        <v>-147966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</v>
      </c>
      <c r="AB29" s="100">
        <f t="shared" si="13"/>
        <v>0</v>
      </c>
      <c r="AC29" s="100">
        <f t="shared" si="13"/>
        <v>0</v>
      </c>
      <c r="AD29" s="100">
        <f t="shared" si="13"/>
        <v>0</v>
      </c>
      <c r="AE29" s="100">
        <f t="shared" si="13"/>
        <v>0</v>
      </c>
      <c r="AF29" s="100">
        <f t="shared" si="13"/>
        <v>0</v>
      </c>
      <c r="AG29" s="100">
        <f t="shared" si="13"/>
        <v>0</v>
      </c>
      <c r="AH29" s="100">
        <f t="shared" si="13"/>
        <v>0</v>
      </c>
      <c r="AI29" s="100">
        <f t="shared" si="13"/>
        <v>0</v>
      </c>
      <c r="AJ29" s="100">
        <f t="shared" si="13"/>
        <v>0</v>
      </c>
      <c r="AK29" s="100">
        <f t="shared" si="13"/>
        <v>0</v>
      </c>
      <c r="AL29" s="100">
        <f t="shared" si="13"/>
        <v>0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1" spans="1:63" x14ac:dyDescent="0.15">
      <c r="A31" s="16" t="s">
        <v>1238</v>
      </c>
    </row>
    <row r="32" spans="1:63" x14ac:dyDescent="0.15">
      <c r="A32" s="16"/>
    </row>
    <row r="33" spans="1:63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'COGS-PRICE-MARGIN_CWS'!$B90</f>
        <v>0</v>
      </c>
      <c r="AB33" s="98">
        <f>'COGS-PRICE-MARGIN_CWS'!$B90</f>
        <v>0</v>
      </c>
      <c r="AC33" s="98">
        <f>'COGS-PRICE-MARGIN_CWS'!$B90</f>
        <v>0</v>
      </c>
      <c r="AD33" s="98">
        <f>'COGS-PRICE-MARGIN_CWS'!$B90</f>
        <v>0</v>
      </c>
      <c r="AE33" s="98">
        <f>'COGS-PRICE-MARGIN_CWS'!$B90</f>
        <v>0</v>
      </c>
      <c r="AF33" s="98">
        <f>'COGS-PRICE-MARGIN_CWS'!$B90</f>
        <v>0</v>
      </c>
      <c r="AG33" s="98">
        <f>'COGS-PRICE-MARGIN_CWS'!$B90</f>
        <v>0</v>
      </c>
      <c r="AH33" s="98">
        <f>'COGS-PRICE-MARGIN_CWS'!$B90</f>
        <v>0</v>
      </c>
      <c r="AI33" s="98">
        <f>'COGS-PRICE-MARGIN_CWS'!$B90</f>
        <v>0</v>
      </c>
      <c r="AJ33" s="98">
        <f>'COGS-PRICE-MARGIN_CWS'!$B90</f>
        <v>0</v>
      </c>
      <c r="AK33" s="98">
        <f>'COGS-PRICE-MARGIN_CWS'!$B90</f>
        <v>0</v>
      </c>
      <c r="AL33" s="98">
        <f>'COGS-PRICE-MARGIN_CWS'!$B90</f>
        <v>0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14</v>
      </c>
      <c r="AB34" s="102">
        <f t="shared" si="14"/>
        <v>23</v>
      </c>
      <c r="AC34" s="102">
        <f t="shared" si="14"/>
        <v>26</v>
      </c>
      <c r="AD34" s="102">
        <f t="shared" si="14"/>
        <v>26</v>
      </c>
      <c r="AE34" s="102">
        <f t="shared" si="14"/>
        <v>29</v>
      </c>
      <c r="AF34" s="102">
        <f t="shared" si="14"/>
        <v>32</v>
      </c>
      <c r="AG34" s="102">
        <f t="shared" si="14"/>
        <v>26</v>
      </c>
      <c r="AH34" s="102">
        <f t="shared" si="14"/>
        <v>29</v>
      </c>
      <c r="AI34" s="102">
        <f t="shared" ref="AI34:BJ34" si="15">AI13-AI35</f>
        <v>23</v>
      </c>
      <c r="AJ34" s="102">
        <f t="shared" si="15"/>
        <v>23</v>
      </c>
      <c r="AK34" s="102">
        <f t="shared" si="15"/>
        <v>23</v>
      </c>
      <c r="AL34" s="102">
        <f t="shared" si="15"/>
        <v>14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0</v>
      </c>
      <c r="AB35" s="102">
        <f t="shared" si="17"/>
        <v>0</v>
      </c>
      <c r="AC35" s="102">
        <f t="shared" si="17"/>
        <v>0</v>
      </c>
      <c r="AD35" s="102">
        <f t="shared" si="17"/>
        <v>0</v>
      </c>
      <c r="AE35" s="102">
        <f t="shared" si="17"/>
        <v>0</v>
      </c>
      <c r="AF35" s="102">
        <f t="shared" si="17"/>
        <v>0</v>
      </c>
      <c r="AG35" s="102">
        <f t="shared" si="17"/>
        <v>0</v>
      </c>
      <c r="AH35" s="102">
        <f t="shared" si="17"/>
        <v>0</v>
      </c>
      <c r="AI35" s="102">
        <f t="shared" si="17"/>
        <v>0</v>
      </c>
      <c r="AJ35" s="102">
        <f t="shared" si="17"/>
        <v>0</v>
      </c>
      <c r="AK35" s="102">
        <f t="shared" si="17"/>
        <v>0</v>
      </c>
      <c r="AL35" s="102">
        <f t="shared" si="17"/>
        <v>0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90">
        <f>'COGS-PRICE-MARGIN_CWS'!$B14*C34</f>
        <v>0</v>
      </c>
      <c r="D38" s="90">
        <f>'COGS-PRICE-MARGIN_CWS'!$B14*D34</f>
        <v>0</v>
      </c>
      <c r="E38" s="90">
        <f>'COGS-PRICE-MARGIN_CWS'!$B14*E34</f>
        <v>0</v>
      </c>
      <c r="F38" s="90">
        <f>'COGS-PRICE-MARGIN_CWS'!$B14*F34</f>
        <v>0</v>
      </c>
      <c r="G38" s="90">
        <f>'COGS-PRICE-MARGIN_CWS'!$B14*G34</f>
        <v>0</v>
      </c>
      <c r="H38" s="90">
        <f>'COGS-PRICE-MARGIN_CWS'!$B14*H34</f>
        <v>0</v>
      </c>
      <c r="I38" s="90">
        <f>'COGS-PRICE-MARGIN_CWS'!$B14*I34</f>
        <v>0</v>
      </c>
      <c r="J38" s="90">
        <f>'COGS-PRICE-MARGIN_CWS'!$B14*J34</f>
        <v>0</v>
      </c>
      <c r="K38" s="90">
        <f>'COGS-PRICE-MARGIN_CWS'!$B14*K34</f>
        <v>0</v>
      </c>
      <c r="L38" s="90">
        <f>'COGS-PRICE-MARGIN_CWS'!$B14*L34</f>
        <v>0</v>
      </c>
      <c r="M38" s="90">
        <f>'COGS-PRICE-MARGIN_CWS'!$B14*M34</f>
        <v>0</v>
      </c>
      <c r="N38" s="90">
        <f>'COGS-PRICE-MARGIN_CWS'!$B14*N34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'COGS-PRICE-MARGIN_CWS'!$B82*AA34</f>
        <v>4.34</v>
      </c>
      <c r="AB38" s="90">
        <f>'COGS-PRICE-MARGIN_CWS'!$B82*AB34</f>
        <v>7.13</v>
      </c>
      <c r="AC38" s="90">
        <f>'COGS-PRICE-MARGIN_CWS'!$B82*AC34</f>
        <v>8.06</v>
      </c>
      <c r="AD38" s="90">
        <f>'COGS-PRICE-MARGIN_CWS'!$B82*AD34</f>
        <v>8.06</v>
      </c>
      <c r="AE38" s="90">
        <f>'COGS-PRICE-MARGIN_CWS'!$B82*AE34</f>
        <v>8.99</v>
      </c>
      <c r="AF38" s="90">
        <f>'COGS-PRICE-MARGIN_CWS'!$B82*AF34</f>
        <v>9.92</v>
      </c>
      <c r="AG38" s="90">
        <f>'COGS-PRICE-MARGIN_CWS'!$B82*AG34</f>
        <v>8.06</v>
      </c>
      <c r="AH38" s="90">
        <f>'COGS-PRICE-MARGIN_CWS'!$B82*AH34</f>
        <v>8.99</v>
      </c>
      <c r="AI38" s="90">
        <f>'COGS-PRICE-MARGIN_CWS'!$B82*AI34</f>
        <v>7.13</v>
      </c>
      <c r="AJ38" s="90">
        <f>'COGS-PRICE-MARGIN_CWS'!$B82*AJ34</f>
        <v>7.13</v>
      </c>
      <c r="AK38" s="90">
        <f>'COGS-PRICE-MARGIN_CWS'!$B82*AK34</f>
        <v>7.13</v>
      </c>
      <c r="AL38" s="90">
        <f>'COGS-PRICE-MARGIN_CWS'!$B82*AL34</f>
        <v>4.34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'COGS-PRICE-MARGIN_CWS'!$C82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4.34</v>
      </c>
      <c r="AB40" s="90">
        <f t="shared" si="18"/>
        <v>7.13</v>
      </c>
      <c r="AC40" s="90">
        <f t="shared" si="18"/>
        <v>8.06</v>
      </c>
      <c r="AD40" s="90">
        <f t="shared" si="18"/>
        <v>8.06</v>
      </c>
      <c r="AE40" s="90">
        <f t="shared" si="18"/>
        <v>8.99</v>
      </c>
      <c r="AF40" s="90">
        <f t="shared" si="18"/>
        <v>9.92</v>
      </c>
      <c r="AG40" s="90">
        <f t="shared" si="18"/>
        <v>8.06</v>
      </c>
      <c r="AH40" s="90">
        <f t="shared" si="18"/>
        <v>8.99</v>
      </c>
      <c r="AI40" s="90">
        <f t="shared" ref="AI40:BJ40" si="19">AI38*(1-AI39)</f>
        <v>7.13</v>
      </c>
      <c r="AJ40" s="90">
        <f t="shared" si="19"/>
        <v>7.13</v>
      </c>
      <c r="AK40" s="90">
        <f t="shared" si="19"/>
        <v>7.13</v>
      </c>
      <c r="AL40" s="90">
        <f t="shared" si="19"/>
        <v>4.34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541420</v>
      </c>
      <c r="AB41" s="90">
        <f>'REV-REC-MAINT_CWS'!AE68</f>
        <v>861350</v>
      </c>
      <c r="AC41" s="90">
        <f>'REV-REC-MAINT_CWS'!AF68</f>
        <v>984400</v>
      </c>
      <c r="AD41" s="90">
        <f>'REV-REC-MAINT_CWS'!AG68</f>
        <v>1058230</v>
      </c>
      <c r="AE41" s="90">
        <f>'REV-REC-MAINT_CWS'!AH68</f>
        <v>1205890</v>
      </c>
      <c r="AF41" s="90">
        <f>'REV-REC-MAINT_CWS'!AI68</f>
        <v>1328940</v>
      </c>
      <c r="AG41" s="90">
        <f>'REV-REC-MAINT_CWS'!AJ68</f>
        <v>1058230</v>
      </c>
      <c r="AH41" s="90">
        <f>'REV-REC-MAINT_CWS'!AK68</f>
        <v>1205890</v>
      </c>
      <c r="AI41" s="90">
        <f>'REV-REC-MAINT_CWS'!AL68</f>
        <v>935180</v>
      </c>
      <c r="AJ41" s="90">
        <f>'REV-REC-MAINT_CWS'!AM68</f>
        <v>935180</v>
      </c>
      <c r="AK41" s="90">
        <f>'REV-REC-MAINT_CWS'!AN68</f>
        <v>935180</v>
      </c>
      <c r="AL41" s="90">
        <f>'REV-REC-MAINT_CWS'!AO68</f>
        <v>566030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'COGS-PRICE-MARGIN_CWS'!$B73*O35</f>
        <v>8025</v>
      </c>
      <c r="P44" s="90">
        <f>'COGS-PRICE-MARGIN_CWS'!$B73*P35</f>
        <v>13375</v>
      </c>
      <c r="Q44" s="90">
        <f>'COGS-PRICE-MARGIN_CWS'!$B73*Q35</f>
        <v>16050</v>
      </c>
      <c r="R44" s="90">
        <f>'COGS-PRICE-MARGIN_CWS'!$B73*R35</f>
        <v>16050</v>
      </c>
      <c r="S44" s="90">
        <f>'COGS-PRICE-MARGIN_CWS'!$B73*S35</f>
        <v>16050</v>
      </c>
      <c r="T44" s="90">
        <f>'COGS-PRICE-MARGIN_CWS'!$B73*T35</f>
        <v>18725</v>
      </c>
      <c r="U44" s="90">
        <f>'COGS-PRICE-MARGIN_CWS'!$B73*U35</f>
        <v>16050</v>
      </c>
      <c r="V44" s="90">
        <f>'COGS-PRICE-MARGIN_CWS'!$B73*V35</f>
        <v>16050</v>
      </c>
      <c r="W44" s="90">
        <f>'COGS-PRICE-MARGIN_CWS'!$B73*W35</f>
        <v>13375</v>
      </c>
      <c r="X44" s="90">
        <f>'COGS-PRICE-MARGIN_CWS'!$B73*X35</f>
        <v>13375</v>
      </c>
      <c r="Y44" s="90">
        <f>'COGS-PRICE-MARGIN_CWS'!$B73*Y35</f>
        <v>13375</v>
      </c>
      <c r="Z44" s="90">
        <f>'COGS-PRICE-MARGIN_CWS'!$B73*Z35</f>
        <v>8025</v>
      </c>
      <c r="AA44" s="90">
        <f>'COGS-PRICE-MARGIN_CWS'!$B88*AA35</f>
        <v>0</v>
      </c>
      <c r="AB44" s="90">
        <f>'COGS-PRICE-MARGIN_CWS'!$B88*AB35</f>
        <v>0</v>
      </c>
      <c r="AC44" s="90">
        <f>'COGS-PRICE-MARGIN_CWS'!$B88*AC35</f>
        <v>0</v>
      </c>
      <c r="AD44" s="90">
        <f>'COGS-PRICE-MARGIN_CWS'!$B88*AD35</f>
        <v>0</v>
      </c>
      <c r="AE44" s="90">
        <f>'COGS-PRICE-MARGIN_CWS'!$B88*AE35</f>
        <v>0</v>
      </c>
      <c r="AF44" s="90">
        <f>'COGS-PRICE-MARGIN_CWS'!$B88*AF35</f>
        <v>0</v>
      </c>
      <c r="AG44" s="90">
        <f>'COGS-PRICE-MARGIN_CWS'!$B88*AG35</f>
        <v>0</v>
      </c>
      <c r="AH44" s="90">
        <f>'COGS-PRICE-MARGIN_CWS'!$B88*AH35</f>
        <v>0</v>
      </c>
      <c r="AI44" s="90">
        <f>'COGS-PRICE-MARGIN_CWS'!$B88*AI35</f>
        <v>0</v>
      </c>
      <c r="AJ44" s="90">
        <f>'COGS-PRICE-MARGIN_CWS'!$B88*AJ35</f>
        <v>0</v>
      </c>
      <c r="AK44" s="90">
        <f>'COGS-PRICE-MARGIN_CWS'!$B88*AK35</f>
        <v>0</v>
      </c>
      <c r="AL44" s="90">
        <f>'COGS-PRICE-MARGIN_CWS'!$B88*AL35</f>
        <v>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Z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130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 t="e">
        <f>'COGS-PRICE-MARGIN_CWS'!#REF!*AA50</f>
        <v>#REF!</v>
      </c>
      <c r="AB51" s="97" t="e">
        <f>'COGS-PRICE-MARGIN_CWS'!#REF!*AB50</f>
        <v>#REF!</v>
      </c>
      <c r="AC51" s="97" t="e">
        <f>'COGS-PRICE-MARGIN_CWS'!#REF!*AC50</f>
        <v>#REF!</v>
      </c>
      <c r="AD51" s="97" t="e">
        <f>'COGS-PRICE-MARGIN_CWS'!#REF!*AD50</f>
        <v>#REF!</v>
      </c>
      <c r="AE51" s="97" t="e">
        <f>'COGS-PRICE-MARGIN_CWS'!#REF!*AE50</f>
        <v>#REF!</v>
      </c>
      <c r="AF51" s="97" t="e">
        <f>'COGS-PRICE-MARGIN_CWS'!#REF!*AF50</f>
        <v>#REF!</v>
      </c>
      <c r="AG51" s="97" t="e">
        <f>'COGS-PRICE-MARGIN_CWS'!#REF!*AG50</f>
        <v>#REF!</v>
      </c>
      <c r="AH51" s="97" t="e">
        <f>'COGS-PRICE-MARGIN_CWS'!#REF!*AH50</f>
        <v>#REF!</v>
      </c>
      <c r="AI51" s="97" t="e">
        <f>'COGS-PRICE-MARGIN_CWS'!#REF!*AI50</f>
        <v>#REF!</v>
      </c>
      <c r="AJ51" s="97" t="e">
        <f>'COGS-PRICE-MARGIN_CWS'!#REF!*AJ50</f>
        <v>#REF!</v>
      </c>
      <c r="AK51" s="97" t="e">
        <f>'COGS-PRICE-MARGIN_CWS'!#REF!*AK50</f>
        <v>#REF!</v>
      </c>
      <c r="AL51" s="97" t="e">
        <f>'COGS-PRICE-MARGIN_CWS'!#REF!*AL50</f>
        <v>#REF!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 t="e">
        <f>SUM(C51:BJ51)</f>
        <v>#REF!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98" t="e">
        <f>'COGS-PRICE-MARGIN_CWS'!#REF!</f>
        <v>#REF!</v>
      </c>
      <c r="AB52" s="98" t="e">
        <f>'COGS-PRICE-MARGIN_CWS'!#REF!</f>
        <v>#REF!</v>
      </c>
      <c r="AC52" s="98" t="e">
        <f>'COGS-PRICE-MARGIN_CWS'!#REF!</f>
        <v>#REF!</v>
      </c>
      <c r="AD52" s="98" t="e">
        <f>'COGS-PRICE-MARGIN_CWS'!#REF!</f>
        <v>#REF!</v>
      </c>
      <c r="AE52" s="98" t="e">
        <f>'COGS-PRICE-MARGIN_CWS'!#REF!</f>
        <v>#REF!</v>
      </c>
      <c r="AF52" s="98" t="e">
        <f>'COGS-PRICE-MARGIN_CWS'!#REF!</f>
        <v>#REF!</v>
      </c>
      <c r="AG52" s="98" t="e">
        <f>'COGS-PRICE-MARGIN_CWS'!#REF!</f>
        <v>#REF!</v>
      </c>
      <c r="AH52" s="98" t="e">
        <f>'COGS-PRICE-MARGIN_CWS'!#REF!</f>
        <v>#REF!</v>
      </c>
      <c r="AI52" s="98" t="e">
        <f>'COGS-PRICE-MARGIN_CWS'!#REF!</f>
        <v>#REF!</v>
      </c>
      <c r="AJ52" s="98" t="e">
        <f>'COGS-PRICE-MARGIN_CWS'!#REF!</f>
        <v>#REF!</v>
      </c>
      <c r="AK52" s="98" t="e">
        <f>'COGS-PRICE-MARGIN_CWS'!#REF!</f>
        <v>#REF!</v>
      </c>
      <c r="AL52" s="98" t="e">
        <f>'COGS-PRICE-MARGIN_CWS'!#REF!</f>
        <v>#REF!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 t="e">
        <f t="shared" si="21"/>
        <v>#REF!</v>
      </c>
      <c r="AB54" s="99" t="e">
        <f t="shared" si="21"/>
        <v>#REF!</v>
      </c>
      <c r="AC54" s="99" t="e">
        <f t="shared" si="21"/>
        <v>#REF!</v>
      </c>
      <c r="AD54" s="99" t="e">
        <f t="shared" si="21"/>
        <v>#REF!</v>
      </c>
      <c r="AE54" s="99" t="e">
        <f t="shared" si="21"/>
        <v>#REF!</v>
      </c>
      <c r="AF54" s="99" t="e">
        <f t="shared" si="21"/>
        <v>#REF!</v>
      </c>
      <c r="AG54" s="99" t="e">
        <f t="shared" si="21"/>
        <v>#REF!</v>
      </c>
      <c r="AH54" s="99" t="e">
        <f t="shared" si="21"/>
        <v>#REF!</v>
      </c>
      <c r="AI54" s="99" t="e">
        <f t="shared" si="21"/>
        <v>#REF!</v>
      </c>
      <c r="AJ54" s="99" t="e">
        <f t="shared" si="21"/>
        <v>#REF!</v>
      </c>
      <c r="AK54" s="99" t="e">
        <f t="shared" si="21"/>
        <v>#REF!</v>
      </c>
      <c r="AL54" s="99" t="e">
        <f t="shared" si="21"/>
        <v>#REF!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 t="e">
        <f>SUM(C54:BJ54)</f>
        <v>#REF!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'COGS-PRICE-MARGIN_CWS'!$E78*Z50</f>
        <v>69550</v>
      </c>
      <c r="AA58" s="97" t="e">
        <f>'COGS-PRICE-MARGIN_CWS'!#REF!*AA50</f>
        <v>#REF!</v>
      </c>
      <c r="AB58" s="97" t="e">
        <f>'COGS-PRICE-MARGIN_CWS'!#REF!*AB50</f>
        <v>#REF!</v>
      </c>
      <c r="AC58" s="97" t="e">
        <f>'COGS-PRICE-MARGIN_CWS'!#REF!*AC50</f>
        <v>#REF!</v>
      </c>
      <c r="AD58" s="97" t="e">
        <f>'COGS-PRICE-MARGIN_CWS'!#REF!*AD50</f>
        <v>#REF!</v>
      </c>
      <c r="AE58" s="97" t="e">
        <f>'COGS-PRICE-MARGIN_CWS'!#REF!*AE50</f>
        <v>#REF!</v>
      </c>
      <c r="AF58" s="97" t="e">
        <f>'COGS-PRICE-MARGIN_CWS'!#REF!*AF50</f>
        <v>#REF!</v>
      </c>
      <c r="AG58" s="97" t="e">
        <f>'COGS-PRICE-MARGIN_CWS'!#REF!*AG50</f>
        <v>#REF!</v>
      </c>
      <c r="AH58" s="97" t="e">
        <f>'COGS-PRICE-MARGIN_CWS'!#REF!*AH50</f>
        <v>#REF!</v>
      </c>
      <c r="AI58" s="97" t="e">
        <f>'COGS-PRICE-MARGIN_CWS'!#REF!*AI50</f>
        <v>#REF!</v>
      </c>
      <c r="AJ58" s="97" t="e">
        <f>'COGS-PRICE-MARGIN_CWS'!#REF!*AJ50</f>
        <v>#REF!</v>
      </c>
      <c r="AK58" s="97" t="e">
        <f>'COGS-PRICE-MARGIN_CWS'!#REF!*AK50</f>
        <v>#REF!</v>
      </c>
      <c r="AL58" s="97" t="e">
        <f>'COGS-PRICE-MARGIN_CWS'!#REF!*AL50</f>
        <v>#REF!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 t="e">
        <f>SUM(C58:BJ58)</f>
        <v>#REF!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 t="e">
        <f>'COGS-PRICE-MARGIN_CWS'!#REF!*AA50</f>
        <v>#REF!</v>
      </c>
      <c r="AB59" s="97" t="e">
        <f>'COGS-PRICE-MARGIN_CWS'!#REF!*AB50</f>
        <v>#REF!</v>
      </c>
      <c r="AC59" s="97" t="e">
        <f>'COGS-PRICE-MARGIN_CWS'!#REF!*AC50</f>
        <v>#REF!</v>
      </c>
      <c r="AD59" s="97" t="e">
        <f>'COGS-PRICE-MARGIN_CWS'!#REF!*AD50</f>
        <v>#REF!</v>
      </c>
      <c r="AE59" s="97" t="e">
        <f>'COGS-PRICE-MARGIN_CWS'!#REF!*AE50</f>
        <v>#REF!</v>
      </c>
      <c r="AF59" s="97" t="e">
        <f>'COGS-PRICE-MARGIN_CWS'!#REF!*AF50</f>
        <v>#REF!</v>
      </c>
      <c r="AG59" s="97" t="e">
        <f>'COGS-PRICE-MARGIN_CWS'!#REF!*AG50</f>
        <v>#REF!</v>
      </c>
      <c r="AH59" s="97" t="e">
        <f>'COGS-PRICE-MARGIN_CWS'!#REF!*AH50</f>
        <v>#REF!</v>
      </c>
      <c r="AI59" s="97" t="e">
        <f>'COGS-PRICE-MARGIN_CWS'!#REF!*AI50</f>
        <v>#REF!</v>
      </c>
      <c r="AJ59" s="97" t="e">
        <f>'COGS-PRICE-MARGIN_CWS'!#REF!*AJ50</f>
        <v>#REF!</v>
      </c>
      <c r="AK59" s="97" t="e">
        <f>'COGS-PRICE-MARGIN_CWS'!#REF!*AK50</f>
        <v>#REF!</v>
      </c>
      <c r="AL59" s="97" t="e">
        <f>'COGS-PRICE-MARGIN_CWS'!#REF!*AL50</f>
        <v>#REF!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 t="e">
        <f>SUM(C59:BJ59)</f>
        <v>#REF!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 t="e">
        <f>'COGS-PRICE-MARGIN_CWS'!#REF!*AA50</f>
        <v>#REF!</v>
      </c>
      <c r="AB60" s="97" t="e">
        <f>'COGS-PRICE-MARGIN_CWS'!#REF!*AB50</f>
        <v>#REF!</v>
      </c>
      <c r="AC60" s="97" t="e">
        <f>'COGS-PRICE-MARGIN_CWS'!#REF!*AC50</f>
        <v>#REF!</v>
      </c>
      <c r="AD60" s="97" t="e">
        <f>'COGS-PRICE-MARGIN_CWS'!#REF!*AD50</f>
        <v>#REF!</v>
      </c>
      <c r="AE60" s="97" t="e">
        <f>'COGS-PRICE-MARGIN_CWS'!#REF!*AE50</f>
        <v>#REF!</v>
      </c>
      <c r="AF60" s="97" t="e">
        <f>'COGS-PRICE-MARGIN_CWS'!#REF!*AF50</f>
        <v>#REF!</v>
      </c>
      <c r="AG60" s="97" t="e">
        <f>'COGS-PRICE-MARGIN_CWS'!#REF!*AG50</f>
        <v>#REF!</v>
      </c>
      <c r="AH60" s="97" t="e">
        <f>'COGS-PRICE-MARGIN_CWS'!#REF!*AH50</f>
        <v>#REF!</v>
      </c>
      <c r="AI60" s="97" t="e">
        <f>'COGS-PRICE-MARGIN_CWS'!#REF!*AI50</f>
        <v>#REF!</v>
      </c>
      <c r="AJ60" s="97" t="e">
        <f>'COGS-PRICE-MARGIN_CWS'!#REF!*AJ50</f>
        <v>#REF!</v>
      </c>
      <c r="AK60" s="97" t="e">
        <f>'COGS-PRICE-MARGIN_CWS'!#REF!*AK50</f>
        <v>#REF!</v>
      </c>
      <c r="AL60" s="97" t="e">
        <f>'COGS-PRICE-MARGIN_CWS'!#REF!*AL50</f>
        <v>#REF!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 t="e">
        <f>SUM(C60:BJ60)</f>
        <v>#REF!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 t="e">
        <f>'COGS-PRICE-MARGIN_CWS'!#REF!*AA50</f>
        <v>#REF!</v>
      </c>
      <c r="AB61" s="97" t="e">
        <f>'COGS-PRICE-MARGIN_CWS'!#REF!*AB50</f>
        <v>#REF!</v>
      </c>
      <c r="AC61" s="97" t="e">
        <f>'COGS-PRICE-MARGIN_CWS'!#REF!*AC50</f>
        <v>#REF!</v>
      </c>
      <c r="AD61" s="97" t="e">
        <f>'COGS-PRICE-MARGIN_CWS'!#REF!*AD50</f>
        <v>#REF!</v>
      </c>
      <c r="AE61" s="97" t="e">
        <f>'COGS-PRICE-MARGIN_CWS'!#REF!*AE50</f>
        <v>#REF!</v>
      </c>
      <c r="AF61" s="97" t="e">
        <f>'COGS-PRICE-MARGIN_CWS'!#REF!*AF50</f>
        <v>#REF!</v>
      </c>
      <c r="AG61" s="97" t="e">
        <f>'COGS-PRICE-MARGIN_CWS'!#REF!*AG50</f>
        <v>#REF!</v>
      </c>
      <c r="AH61" s="97" t="e">
        <f>'COGS-PRICE-MARGIN_CWS'!#REF!*AH50</f>
        <v>#REF!</v>
      </c>
      <c r="AI61" s="97" t="e">
        <f>'COGS-PRICE-MARGIN_CWS'!#REF!*AI50</f>
        <v>#REF!</v>
      </c>
      <c r="AJ61" s="97" t="e">
        <f>'COGS-PRICE-MARGIN_CWS'!#REF!*AJ50</f>
        <v>#REF!</v>
      </c>
      <c r="AK61" s="97" t="e">
        <f>'COGS-PRICE-MARGIN_CWS'!#REF!*AK50</f>
        <v>#REF!</v>
      </c>
      <c r="AL61" s="97" t="e">
        <f>'COGS-PRICE-MARGIN_CWS'!#REF!*AL50</f>
        <v>#REF!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 t="e">
        <f>SUM(C61:BJ61)</f>
        <v>#REF!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 t="e">
        <f t="shared" si="23"/>
        <v>#REF!</v>
      </c>
      <c r="AB63" s="99" t="e">
        <f t="shared" si="23"/>
        <v>#REF!</v>
      </c>
      <c r="AC63" s="99" t="e">
        <f t="shared" si="23"/>
        <v>#REF!</v>
      </c>
      <c r="AD63" s="99" t="e">
        <f t="shared" si="23"/>
        <v>#REF!</v>
      </c>
      <c r="AE63" s="99" t="e">
        <f t="shared" si="23"/>
        <v>#REF!</v>
      </c>
      <c r="AF63" s="99" t="e">
        <f t="shared" si="23"/>
        <v>#REF!</v>
      </c>
      <c r="AG63" s="99" t="e">
        <f t="shared" si="23"/>
        <v>#REF!</v>
      </c>
      <c r="AH63" s="99" t="e">
        <f t="shared" si="23"/>
        <v>#REF!</v>
      </c>
      <c r="AI63" s="99" t="e">
        <f t="shared" si="23"/>
        <v>#REF!</v>
      </c>
      <c r="AJ63" s="99" t="e">
        <f t="shared" si="23"/>
        <v>#REF!</v>
      </c>
      <c r="AK63" s="99" t="e">
        <f t="shared" si="23"/>
        <v>#REF!</v>
      </c>
      <c r="AL63" s="99" t="e">
        <f t="shared" si="23"/>
        <v>#REF!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 t="e">
        <f>SUM(C63:BJ63)</f>
        <v>#REF!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 t="e">
        <f t="shared" si="24"/>
        <v>#REF!</v>
      </c>
      <c r="AB65" s="99" t="e">
        <f t="shared" si="24"/>
        <v>#REF!</v>
      </c>
      <c r="AC65" s="99" t="e">
        <f t="shared" si="24"/>
        <v>#REF!</v>
      </c>
      <c r="AD65" s="99" t="e">
        <f t="shared" si="24"/>
        <v>#REF!</v>
      </c>
      <c r="AE65" s="99" t="e">
        <f t="shared" si="24"/>
        <v>#REF!</v>
      </c>
      <c r="AF65" s="99" t="e">
        <f t="shared" si="24"/>
        <v>#REF!</v>
      </c>
      <c r="AG65" s="99" t="e">
        <f t="shared" si="24"/>
        <v>#REF!</v>
      </c>
      <c r="AH65" s="99" t="e">
        <f t="shared" si="24"/>
        <v>#REF!</v>
      </c>
      <c r="AI65" s="99" t="e">
        <f t="shared" si="24"/>
        <v>#REF!</v>
      </c>
      <c r="AJ65" s="99" t="e">
        <f t="shared" si="24"/>
        <v>#REF!</v>
      </c>
      <c r="AK65" s="99" t="e">
        <f t="shared" si="24"/>
        <v>#REF!</v>
      </c>
      <c r="AL65" s="99" t="e">
        <f t="shared" si="24"/>
        <v>#REF!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 t="e">
        <f>SUM(C65:BJ65)</f>
        <v>#REF!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 t="e">
        <f t="shared" si="25"/>
        <v>#REF!</v>
      </c>
      <c r="AB66" s="100" t="e">
        <f t="shared" si="25"/>
        <v>#REF!</v>
      </c>
      <c r="AC66" s="100" t="e">
        <f t="shared" si="25"/>
        <v>#REF!</v>
      </c>
      <c r="AD66" s="100" t="e">
        <f t="shared" si="25"/>
        <v>#REF!</v>
      </c>
      <c r="AE66" s="100" t="e">
        <f t="shared" si="25"/>
        <v>#REF!</v>
      </c>
      <c r="AF66" s="100" t="e">
        <f t="shared" si="25"/>
        <v>#REF!</v>
      </c>
      <c r="AG66" s="100" t="e">
        <f t="shared" si="25"/>
        <v>#REF!</v>
      </c>
      <c r="AH66" s="100" t="e">
        <f t="shared" si="25"/>
        <v>#REF!</v>
      </c>
      <c r="AI66" s="100" t="e">
        <f t="shared" si="25"/>
        <v>#REF!</v>
      </c>
      <c r="AJ66" s="100" t="e">
        <f t="shared" si="25"/>
        <v>#REF!</v>
      </c>
      <c r="AK66" s="100" t="e">
        <f t="shared" si="25"/>
        <v>#REF!</v>
      </c>
      <c r="AL66" s="100" t="e">
        <f t="shared" si="25"/>
        <v>#REF!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'COGS-PRICE-MARGIN_CWS'!$B113</f>
        <v>0</v>
      </c>
      <c r="AB70" s="98">
        <f>'COGS-PRICE-MARGIN_CWS'!$B113</f>
        <v>0</v>
      </c>
      <c r="AC70" s="98">
        <f>'COGS-PRICE-MARGIN_CWS'!$B113</f>
        <v>0</v>
      </c>
      <c r="AD70" s="98">
        <f>'COGS-PRICE-MARGIN_CWS'!$B113</f>
        <v>0</v>
      </c>
      <c r="AE70" s="98">
        <f>'COGS-PRICE-MARGIN_CWS'!$B113</f>
        <v>0</v>
      </c>
      <c r="AF70" s="98">
        <f>'COGS-PRICE-MARGIN_CWS'!$B113</f>
        <v>0</v>
      </c>
      <c r="AG70" s="98">
        <f>'COGS-PRICE-MARGIN_CWS'!$B113</f>
        <v>0</v>
      </c>
      <c r="AH70" s="98">
        <f>'COGS-PRICE-MARGIN_CWS'!$B113</f>
        <v>0</v>
      </c>
      <c r="AI70" s="98">
        <f>'COGS-PRICE-MARGIN_CWS'!$B113</f>
        <v>0</v>
      </c>
      <c r="AJ70" s="98">
        <f>'COGS-PRICE-MARGIN_CWS'!$B113</f>
        <v>0</v>
      </c>
      <c r="AK70" s="98">
        <f>'COGS-PRICE-MARGIN_CWS'!$B113</f>
        <v>0</v>
      </c>
      <c r="AL70" s="98">
        <f>'COGS-PRICE-MARGIN_CWS'!$B113</f>
        <v>0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0</v>
      </c>
      <c r="AB71" s="102">
        <f t="shared" si="26"/>
        <v>0</v>
      </c>
      <c r="AC71" s="102">
        <f t="shared" si="26"/>
        <v>0</v>
      </c>
      <c r="AD71" s="102">
        <f t="shared" si="26"/>
        <v>0</v>
      </c>
      <c r="AE71" s="102">
        <f t="shared" si="26"/>
        <v>0</v>
      </c>
      <c r="AF71" s="102">
        <f t="shared" si="26"/>
        <v>0</v>
      </c>
      <c r="AG71" s="102">
        <f t="shared" si="26"/>
        <v>0</v>
      </c>
      <c r="AH71" s="102">
        <f t="shared" si="26"/>
        <v>0</v>
      </c>
      <c r="AI71" s="102">
        <f t="shared" si="26"/>
        <v>0</v>
      </c>
      <c r="AJ71" s="102">
        <f t="shared" si="26"/>
        <v>0</v>
      </c>
      <c r="AK71" s="102">
        <f t="shared" si="26"/>
        <v>0</v>
      </c>
      <c r="AL71" s="102">
        <f t="shared" si="26"/>
        <v>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0</v>
      </c>
      <c r="AB72" s="102">
        <f t="shared" si="28"/>
        <v>0</v>
      </c>
      <c r="AC72" s="102">
        <f t="shared" si="28"/>
        <v>0</v>
      </c>
      <c r="AD72" s="102">
        <f t="shared" si="28"/>
        <v>0</v>
      </c>
      <c r="AE72" s="102">
        <f t="shared" si="28"/>
        <v>0</v>
      </c>
      <c r="AF72" s="102">
        <f t="shared" si="28"/>
        <v>0</v>
      </c>
      <c r="AG72" s="102">
        <f t="shared" si="28"/>
        <v>0</v>
      </c>
      <c r="AH72" s="102">
        <f t="shared" si="28"/>
        <v>0</v>
      </c>
      <c r="AI72" s="102">
        <f t="shared" si="28"/>
        <v>0</v>
      </c>
      <c r="AJ72" s="102">
        <f t="shared" si="28"/>
        <v>0</v>
      </c>
      <c r="AK72" s="102">
        <f t="shared" si="28"/>
        <v>0</v>
      </c>
      <c r="AL72" s="102">
        <f t="shared" si="28"/>
        <v>0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'COGS-PRICE-MARGIN_CWS'!$B89*O71</f>
        <v>0</v>
      </c>
      <c r="P75" s="169">
        <f>'COGS-PRICE-MARGIN_CWS'!$B89*P71</f>
        <v>0</v>
      </c>
      <c r="Q75" s="169">
        <f>'COGS-PRICE-MARGIN_CWS'!$B89*Q71</f>
        <v>0</v>
      </c>
      <c r="R75" s="169">
        <f>'COGS-PRICE-MARGIN_CWS'!$B89*R71</f>
        <v>0</v>
      </c>
      <c r="S75" s="169">
        <f>'COGS-PRICE-MARGIN_CWS'!$B89*S71</f>
        <v>0</v>
      </c>
      <c r="T75" s="169">
        <f>'COGS-PRICE-MARGIN_CWS'!$B89*T71</f>
        <v>0</v>
      </c>
      <c r="U75" s="169">
        <f>'COGS-PRICE-MARGIN_CWS'!$B89*U71</f>
        <v>0</v>
      </c>
      <c r="V75" s="169">
        <f>'COGS-PRICE-MARGIN_CWS'!$B89*V71</f>
        <v>0</v>
      </c>
      <c r="W75" s="169">
        <f>'COGS-PRICE-MARGIN_CWS'!$B89*W71</f>
        <v>0</v>
      </c>
      <c r="X75" s="169">
        <f>'COGS-PRICE-MARGIN_CWS'!$B89*X71</f>
        <v>0</v>
      </c>
      <c r="Y75" s="169">
        <f>'COGS-PRICE-MARGIN_CWS'!$B89*Y71</f>
        <v>0</v>
      </c>
      <c r="Z75" s="169">
        <f>'COGS-PRICE-MARGIN_CWS'!$B89*Z71</f>
        <v>0</v>
      </c>
      <c r="AA75" s="90" t="e">
        <f>'COGS-PRICE-MARGIN_CWS'!$B105*AA71</f>
        <v>#VALUE!</v>
      </c>
      <c r="AB75" s="90" t="e">
        <f>'COGS-PRICE-MARGIN_CWS'!$B105*AB71</f>
        <v>#VALUE!</v>
      </c>
      <c r="AC75" s="90" t="e">
        <f>'COGS-PRICE-MARGIN_CWS'!$B105*AC71</f>
        <v>#VALUE!</v>
      </c>
      <c r="AD75" s="90" t="e">
        <f>'COGS-PRICE-MARGIN_CWS'!$B105*AD71</f>
        <v>#VALUE!</v>
      </c>
      <c r="AE75" s="90" t="e">
        <f>'COGS-PRICE-MARGIN_CWS'!$B105*AE71</f>
        <v>#VALUE!</v>
      </c>
      <c r="AF75" s="90" t="e">
        <f>'COGS-PRICE-MARGIN_CWS'!$B105*AF71</f>
        <v>#VALUE!</v>
      </c>
      <c r="AG75" s="90" t="e">
        <f>'COGS-PRICE-MARGIN_CWS'!$B105*AG71</f>
        <v>#VALUE!</v>
      </c>
      <c r="AH75" s="90" t="e">
        <f>'COGS-PRICE-MARGIN_CWS'!$B105*AH71</f>
        <v>#VALUE!</v>
      </c>
      <c r="AI75" s="90" t="e">
        <f>'COGS-PRICE-MARGIN_CWS'!$B105*AI71</f>
        <v>#VALUE!</v>
      </c>
      <c r="AJ75" s="90" t="e">
        <f>'COGS-PRICE-MARGIN_CWS'!$B105*AJ71</f>
        <v>#VALUE!</v>
      </c>
      <c r="AK75" s="90" t="e">
        <f>'COGS-PRICE-MARGIN_CWS'!$B105*AK71</f>
        <v>#VALUE!</v>
      </c>
      <c r="AL75" s="90" t="e">
        <f>'COGS-PRICE-MARGIN_CWS'!$B105*AL71</f>
        <v>#VALUE!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'COGS-PRICE-MARGIN_CWS'!$C105</f>
        <v>0</v>
      </c>
      <c r="AB76" s="98">
        <f>'COGS-PRICE-MARGIN_CWS'!$C105</f>
        <v>0</v>
      </c>
      <c r="AC76" s="98">
        <f>'COGS-PRICE-MARGIN_CWS'!$C105</f>
        <v>0</v>
      </c>
      <c r="AD76" s="98">
        <f>'COGS-PRICE-MARGIN_CWS'!$C105</f>
        <v>0</v>
      </c>
      <c r="AE76" s="98">
        <f>'COGS-PRICE-MARGIN_CWS'!$C105</f>
        <v>0</v>
      </c>
      <c r="AF76" s="98">
        <f>'COGS-PRICE-MARGIN_CWS'!$C105</f>
        <v>0</v>
      </c>
      <c r="AG76" s="98">
        <f>'COGS-PRICE-MARGIN_CWS'!$C105</f>
        <v>0</v>
      </c>
      <c r="AH76" s="98">
        <f>'COGS-PRICE-MARGIN_CWS'!$C105</f>
        <v>0</v>
      </c>
      <c r="AI76" s="98">
        <f>'COGS-PRICE-MARGIN_CWS'!$C105</f>
        <v>0</v>
      </c>
      <c r="AJ76" s="98">
        <f>'COGS-PRICE-MARGIN_CWS'!$C105</f>
        <v>0</v>
      </c>
      <c r="AK76" s="98">
        <f>'COGS-PRICE-MARGIN_CWS'!$C105</f>
        <v>0</v>
      </c>
      <c r="AL76" s="98">
        <f>'COGS-PRICE-MARGIN_CWS'!$C105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Z78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90" t="e">
        <f t="shared" si="29"/>
        <v>#VALUE!</v>
      </c>
      <c r="AB77" s="90" t="e">
        <f t="shared" si="29"/>
        <v>#VALUE!</v>
      </c>
      <c r="AC77" s="90" t="e">
        <f t="shared" si="29"/>
        <v>#VALUE!</v>
      </c>
      <c r="AD77" s="90" t="e">
        <f t="shared" si="29"/>
        <v>#VALUE!</v>
      </c>
      <c r="AE77" s="90" t="e">
        <f t="shared" si="29"/>
        <v>#VALUE!</v>
      </c>
      <c r="AF77" s="90" t="e">
        <f t="shared" si="29"/>
        <v>#VALUE!</v>
      </c>
      <c r="AG77" s="90" t="e">
        <f t="shared" si="29"/>
        <v>#VALUE!</v>
      </c>
      <c r="AH77" s="90" t="e">
        <f t="shared" si="29"/>
        <v>#VALUE!</v>
      </c>
      <c r="AI77" s="90" t="e">
        <f t="shared" si="29"/>
        <v>#VALUE!</v>
      </c>
      <c r="AJ77" s="90" t="e">
        <f t="shared" si="29"/>
        <v>#VALUE!</v>
      </c>
      <c r="AK77" s="90" t="e">
        <f t="shared" si="29"/>
        <v>#VALUE!</v>
      </c>
      <c r="AL77" s="90" t="e">
        <f t="shared" si="29"/>
        <v>#VALUE!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 t="shared" ref="S78:Z78" si="31">S76*(1-S77)</f>
        <v>0</v>
      </c>
      <c r="T78" s="169">
        <f t="shared" si="31"/>
        <v>0</v>
      </c>
      <c r="U78" s="169">
        <f t="shared" si="31"/>
        <v>0</v>
      </c>
      <c r="V78" s="169">
        <f t="shared" si="31"/>
        <v>0</v>
      </c>
      <c r="W78" s="169">
        <f t="shared" si="31"/>
        <v>0</v>
      </c>
      <c r="X78" s="169">
        <f t="shared" si="31"/>
        <v>0</v>
      </c>
      <c r="Y78" s="169">
        <f t="shared" si="31"/>
        <v>0</v>
      </c>
      <c r="Z78" s="169">
        <f t="shared" si="31"/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'COGS-PRICE-MARGIN_CWS'!$B98*O72</f>
        <v>5350</v>
      </c>
      <c r="P81" s="169">
        <f>'COGS-PRICE-MARGIN_CWS'!$B98*P72</f>
        <v>8025</v>
      </c>
      <c r="Q81" s="169">
        <f>'COGS-PRICE-MARGIN_CWS'!$B98*Q72</f>
        <v>8025</v>
      </c>
      <c r="R81" s="169">
        <f>'COGS-PRICE-MARGIN_CWS'!$B98*R72</f>
        <v>8025</v>
      </c>
      <c r="S81" s="169">
        <f>'COGS-PRICE-MARGIN_CWS'!$B98*S72</f>
        <v>8025</v>
      </c>
      <c r="T81" s="169">
        <f>'COGS-PRICE-MARGIN_CWS'!$B98*T72</f>
        <v>8025</v>
      </c>
      <c r="U81" s="169">
        <f>'COGS-PRICE-MARGIN_CWS'!$B98*U72</f>
        <v>8025</v>
      </c>
      <c r="V81" s="169">
        <f>'COGS-PRICE-MARGIN_CWS'!$B98*V72</f>
        <v>8025</v>
      </c>
      <c r="W81" s="169">
        <f>'COGS-PRICE-MARGIN_CWS'!$B98*W72</f>
        <v>8025</v>
      </c>
      <c r="X81" s="169">
        <f>'COGS-PRICE-MARGIN_CWS'!$B98*X72</f>
        <v>8025</v>
      </c>
      <c r="Y81" s="169">
        <f>'COGS-PRICE-MARGIN_CWS'!$B98*Y72</f>
        <v>8025</v>
      </c>
      <c r="Z81" s="169">
        <f>'COGS-PRICE-MARGIN_CWS'!$B98*Z72</f>
        <v>5350</v>
      </c>
      <c r="AA81" s="90">
        <f>'COGS-PRICE-MARGIN_CWS'!$B111*AA72</f>
        <v>0</v>
      </c>
      <c r="AB81" s="90">
        <f>'COGS-PRICE-MARGIN_CWS'!$B111*AB72</f>
        <v>0</v>
      </c>
      <c r="AC81" s="90">
        <f>'COGS-PRICE-MARGIN_CWS'!$B111*AC72</f>
        <v>0</v>
      </c>
      <c r="AD81" s="90">
        <f>'COGS-PRICE-MARGIN_CWS'!$B111*AD72</f>
        <v>0</v>
      </c>
      <c r="AE81" s="90">
        <f>'COGS-PRICE-MARGIN_CWS'!$B111*AE72</f>
        <v>0</v>
      </c>
      <c r="AF81" s="90">
        <f>'COGS-PRICE-MARGIN_CWS'!$B111*AF72</f>
        <v>0</v>
      </c>
      <c r="AG81" s="90">
        <f>'COGS-PRICE-MARGIN_CWS'!$B111*AG72</f>
        <v>0</v>
      </c>
      <c r="AH81" s="90">
        <f>'COGS-PRICE-MARGIN_CWS'!$B111*AH72</f>
        <v>0</v>
      </c>
      <c r="AI81" s="90">
        <f>'COGS-PRICE-MARGIN_CWS'!$B111*AI72</f>
        <v>0</v>
      </c>
      <c r="AJ81" s="90">
        <f>'COGS-PRICE-MARGIN_CWS'!$B111*AJ72</f>
        <v>0</v>
      </c>
      <c r="AK81" s="90">
        <f>'COGS-PRICE-MARGIN_CWS'!$B111*AK72</f>
        <v>0</v>
      </c>
      <c r="AL81" s="90">
        <f>'COGS-PRICE-MARGIN_CWS'!$B111*AL72</f>
        <v>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793424.34</v>
      </c>
      <c r="AB86" s="97">
        <f t="shared" si="32"/>
        <v>1275357.1299999999</v>
      </c>
      <c r="AC86" s="97">
        <f t="shared" si="32"/>
        <v>1452408.06</v>
      </c>
      <c r="AD86" s="97">
        <f t="shared" si="32"/>
        <v>1526238.06</v>
      </c>
      <c r="AE86" s="97">
        <f t="shared" si="32"/>
        <v>1727898.99</v>
      </c>
      <c r="AF86" s="97">
        <f t="shared" si="32"/>
        <v>1904949.92</v>
      </c>
      <c r="AG86" s="97">
        <f t="shared" si="32"/>
        <v>1526238.06</v>
      </c>
      <c r="AH86" s="97">
        <f t="shared" si="32"/>
        <v>1727898.99</v>
      </c>
      <c r="AI86" s="97">
        <f t="shared" si="32"/>
        <v>1349187.13</v>
      </c>
      <c r="AJ86" s="97">
        <f t="shared" si="32"/>
        <v>1349187.13</v>
      </c>
      <c r="AK86" s="97">
        <f t="shared" si="32"/>
        <v>1349187.13</v>
      </c>
      <c r="AL86" s="97">
        <f t="shared" si="32"/>
        <v>818034.34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393458.33999999997</v>
      </c>
      <c r="AB87" s="97">
        <f t="shared" si="33"/>
        <v>618270.13</v>
      </c>
      <c r="AC87" s="97">
        <f t="shared" si="33"/>
        <v>709614.06</v>
      </c>
      <c r="AD87" s="97">
        <f t="shared" si="33"/>
        <v>783444.06</v>
      </c>
      <c r="AE87" s="97">
        <f t="shared" si="33"/>
        <v>899397.99</v>
      </c>
      <c r="AF87" s="97">
        <f t="shared" si="33"/>
        <v>990741.91999999993</v>
      </c>
      <c r="AG87" s="97">
        <f t="shared" si="33"/>
        <v>783444.06</v>
      </c>
      <c r="AH87" s="97">
        <f t="shared" si="33"/>
        <v>899397.99</v>
      </c>
      <c r="AI87" s="97">
        <f t="shared" si="33"/>
        <v>692100.13</v>
      </c>
      <c r="AJ87" s="97">
        <f t="shared" si="33"/>
        <v>692100.13</v>
      </c>
      <c r="AK87" s="97">
        <f t="shared" si="33"/>
        <v>692100.13</v>
      </c>
      <c r="AL87" s="97">
        <f t="shared" si="33"/>
        <v>418068.33999999997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 t="e">
        <f t="shared" si="34"/>
        <v>#REF!</v>
      </c>
      <c r="AB88" s="97" t="e">
        <f t="shared" si="34"/>
        <v>#REF!</v>
      </c>
      <c r="AC88" s="97" t="e">
        <f t="shared" si="34"/>
        <v>#REF!</v>
      </c>
      <c r="AD88" s="97" t="e">
        <f t="shared" si="34"/>
        <v>#REF!</v>
      </c>
      <c r="AE88" s="97" t="e">
        <f t="shared" si="34"/>
        <v>#REF!</v>
      </c>
      <c r="AF88" s="97" t="e">
        <f t="shared" si="34"/>
        <v>#REF!</v>
      </c>
      <c r="AG88" s="97" t="e">
        <f t="shared" si="34"/>
        <v>#REF!</v>
      </c>
      <c r="AH88" s="97" t="e">
        <f t="shared" si="34"/>
        <v>#REF!</v>
      </c>
      <c r="AI88" s="97" t="e">
        <f t="shared" si="34"/>
        <v>#REF!</v>
      </c>
      <c r="AJ88" s="97" t="e">
        <f t="shared" si="34"/>
        <v>#REF!</v>
      </c>
      <c r="AK88" s="97" t="e">
        <f t="shared" si="34"/>
        <v>#REF!</v>
      </c>
      <c r="AL88" s="97" t="e">
        <f t="shared" si="34"/>
        <v>#REF!</v>
      </c>
      <c r="AM88" s="97">
        <f t="shared" si="34"/>
        <v>0</v>
      </c>
      <c r="AN88" s="97">
        <f t="shared" si="34"/>
        <v>0</v>
      </c>
      <c r="AO88" s="97">
        <f t="shared" si="34"/>
        <v>0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 t="e">
        <f t="shared" si="35"/>
        <v>#REF!</v>
      </c>
      <c r="AB89" s="97" t="e">
        <f t="shared" si="35"/>
        <v>#REF!</v>
      </c>
      <c r="AC89" s="97" t="e">
        <f t="shared" si="35"/>
        <v>#REF!</v>
      </c>
      <c r="AD89" s="97" t="e">
        <f t="shared" si="35"/>
        <v>#REF!</v>
      </c>
      <c r="AE89" s="97" t="e">
        <f t="shared" si="35"/>
        <v>#REF!</v>
      </c>
      <c r="AF89" s="97" t="e">
        <f t="shared" si="35"/>
        <v>#REF!</v>
      </c>
      <c r="AG89" s="97" t="e">
        <f t="shared" si="35"/>
        <v>#REF!</v>
      </c>
      <c r="AH89" s="97" t="e">
        <f t="shared" si="35"/>
        <v>#REF!</v>
      </c>
      <c r="AI89" s="97" t="e">
        <f t="shared" si="35"/>
        <v>#REF!</v>
      </c>
      <c r="AJ89" s="97" t="e">
        <f t="shared" si="35"/>
        <v>#REF!</v>
      </c>
      <c r="AK89" s="97" t="e">
        <f t="shared" si="35"/>
        <v>#REF!</v>
      </c>
      <c r="AL89" s="97" t="e">
        <f t="shared" si="35"/>
        <v>#REF!</v>
      </c>
      <c r="AM89" s="97">
        <f t="shared" si="35"/>
        <v>0</v>
      </c>
      <c r="AN89" s="97">
        <f t="shared" si="35"/>
        <v>0</v>
      </c>
      <c r="AO89" s="97">
        <f t="shared" si="35"/>
        <v>0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369</v>
      </c>
      <c r="C90" s="97">
        <f t="shared" ref="C90:AH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 t="e">
        <f t="shared" si="36"/>
        <v>#REF!</v>
      </c>
      <c r="AB90" s="97" t="e">
        <f t="shared" si="36"/>
        <v>#REF!</v>
      </c>
      <c r="AC90" s="97" t="e">
        <f t="shared" si="36"/>
        <v>#REF!</v>
      </c>
      <c r="AD90" s="97" t="e">
        <f t="shared" si="36"/>
        <v>#REF!</v>
      </c>
      <c r="AE90" s="97" t="e">
        <f t="shared" si="36"/>
        <v>#REF!</v>
      </c>
      <c r="AF90" s="97" t="e">
        <f t="shared" si="36"/>
        <v>#REF!</v>
      </c>
      <c r="AG90" s="97" t="e">
        <f t="shared" si="36"/>
        <v>#REF!</v>
      </c>
      <c r="AH90" s="97" t="e">
        <f t="shared" si="36"/>
        <v>#REF!</v>
      </c>
      <c r="AI90" s="97" t="e">
        <f t="shared" ref="AI90:BJ90" si="37">AI45+AI44+AI41+AI40+AI17+AI54+AI77+AI78+AI81+AI82</f>
        <v>#REF!</v>
      </c>
      <c r="AJ90" s="97" t="e">
        <f t="shared" si="37"/>
        <v>#REF!</v>
      </c>
      <c r="AK90" s="97" t="e">
        <f t="shared" si="37"/>
        <v>#REF!</v>
      </c>
      <c r="AL90" s="97" t="e">
        <f t="shared" si="37"/>
        <v>#REF!</v>
      </c>
      <c r="AM90" s="97" t="e">
        <f t="shared" si="37"/>
        <v>#REF!</v>
      </c>
      <c r="AN90" s="97" t="e">
        <f t="shared" si="37"/>
        <v>#REF!</v>
      </c>
      <c r="AO90" s="97" t="e">
        <f t="shared" si="37"/>
        <v>#REF!</v>
      </c>
      <c r="AP90" s="97" t="e">
        <f t="shared" si="37"/>
        <v>#REF!</v>
      </c>
      <c r="AQ90" s="97" t="e">
        <f t="shared" si="37"/>
        <v>#REF!</v>
      </c>
      <c r="AR90" s="97" t="e">
        <f t="shared" si="37"/>
        <v>#REF!</v>
      </c>
      <c r="AS90" s="97" t="e">
        <f t="shared" si="37"/>
        <v>#REF!</v>
      </c>
      <c r="AT90" s="97" t="e">
        <f t="shared" si="37"/>
        <v>#REF!</v>
      </c>
      <c r="AU90" s="97" t="e">
        <f t="shared" si="37"/>
        <v>#REF!</v>
      </c>
      <c r="AV90" s="97" t="e">
        <f t="shared" si="37"/>
        <v>#REF!</v>
      </c>
      <c r="AW90" s="97" t="e">
        <f t="shared" si="37"/>
        <v>#REF!</v>
      </c>
      <c r="AX90" s="97" t="e">
        <f t="shared" si="37"/>
        <v>#REF!</v>
      </c>
      <c r="AY90" s="97" t="e">
        <f t="shared" si="37"/>
        <v>#REF!</v>
      </c>
      <c r="AZ90" s="97" t="e">
        <f t="shared" si="37"/>
        <v>#REF!</v>
      </c>
      <c r="BA90" s="97" t="e">
        <f t="shared" si="37"/>
        <v>#REF!</v>
      </c>
      <c r="BB90" s="97" t="e">
        <f t="shared" si="37"/>
        <v>#REF!</v>
      </c>
      <c r="BC90" s="97" t="e">
        <f t="shared" si="37"/>
        <v>#REF!</v>
      </c>
      <c r="BD90" s="97" t="e">
        <f t="shared" si="37"/>
        <v>#REF!</v>
      </c>
      <c r="BE90" s="97" t="e">
        <f t="shared" si="37"/>
        <v>#REF!</v>
      </c>
      <c r="BF90" s="97" t="e">
        <f t="shared" si="37"/>
        <v>#REF!</v>
      </c>
      <c r="BG90" s="97" t="e">
        <f t="shared" si="37"/>
        <v>#REF!</v>
      </c>
      <c r="BH90" s="97" t="e">
        <f t="shared" si="37"/>
        <v>#REF!</v>
      </c>
      <c r="BI90" s="97" t="e">
        <f t="shared" si="37"/>
        <v>#REF!</v>
      </c>
      <c r="BJ90" s="97" t="e">
        <f t="shared" si="37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8">C28+C40+C41+C44+C45+C65+C77+C78+C81+C82</f>
        <v>0</v>
      </c>
      <c r="D91" s="97">
        <f t="shared" si="38"/>
        <v>0</v>
      </c>
      <c r="E91" s="97">
        <f t="shared" si="38"/>
        <v>0</v>
      </c>
      <c r="F91" s="97">
        <f t="shared" si="38"/>
        <v>49190</v>
      </c>
      <c r="G91" s="97">
        <f t="shared" si="38"/>
        <v>53070</v>
      </c>
      <c r="H91" s="97">
        <f t="shared" si="38"/>
        <v>56950</v>
      </c>
      <c r="I91" s="97">
        <f t="shared" si="38"/>
        <v>49190</v>
      </c>
      <c r="J91" s="97">
        <f t="shared" si="38"/>
        <v>53070</v>
      </c>
      <c r="K91" s="97">
        <f t="shared" si="38"/>
        <v>42810</v>
      </c>
      <c r="L91" s="97">
        <f t="shared" si="38"/>
        <v>42810</v>
      </c>
      <c r="M91" s="97">
        <f t="shared" si="38"/>
        <v>42810</v>
      </c>
      <c r="N91" s="97">
        <f t="shared" si="38"/>
        <v>27620</v>
      </c>
      <c r="O91" s="97">
        <f t="shared" si="38"/>
        <v>128935</v>
      </c>
      <c r="P91" s="97">
        <f t="shared" si="38"/>
        <v>212930</v>
      </c>
      <c r="Q91" s="97">
        <f t="shared" si="38"/>
        <v>233260</v>
      </c>
      <c r="R91" s="97">
        <f t="shared" si="38"/>
        <v>233260</v>
      </c>
      <c r="S91" s="97">
        <f t="shared" si="38"/>
        <v>255195</v>
      </c>
      <c r="T91" s="97">
        <f t="shared" si="38"/>
        <v>279805</v>
      </c>
      <c r="U91" s="97">
        <f t="shared" si="38"/>
        <v>233260</v>
      </c>
      <c r="V91" s="97">
        <f t="shared" si="38"/>
        <v>255195</v>
      </c>
      <c r="W91" s="97">
        <f t="shared" si="38"/>
        <v>212930</v>
      </c>
      <c r="X91" s="97">
        <f t="shared" si="38"/>
        <v>212930</v>
      </c>
      <c r="Y91" s="97">
        <f t="shared" si="38"/>
        <v>212930</v>
      </c>
      <c r="Z91" s="97">
        <f t="shared" si="38"/>
        <v>128935</v>
      </c>
      <c r="AA91" s="97" t="e">
        <f t="shared" si="38"/>
        <v>#REF!</v>
      </c>
      <c r="AB91" s="97" t="e">
        <f t="shared" si="38"/>
        <v>#REF!</v>
      </c>
      <c r="AC91" s="97" t="e">
        <f t="shared" si="38"/>
        <v>#REF!</v>
      </c>
      <c r="AD91" s="97" t="e">
        <f t="shared" si="38"/>
        <v>#REF!</v>
      </c>
      <c r="AE91" s="97" t="e">
        <f t="shared" si="38"/>
        <v>#REF!</v>
      </c>
      <c r="AF91" s="97" t="e">
        <f t="shared" si="38"/>
        <v>#REF!</v>
      </c>
      <c r="AG91" s="97" t="e">
        <f t="shared" si="38"/>
        <v>#REF!</v>
      </c>
      <c r="AH91" s="97" t="e">
        <f t="shared" si="38"/>
        <v>#REF!</v>
      </c>
      <c r="AI91" s="97" t="e">
        <f t="shared" ref="AI91:BJ91" si="39">AI28+AI40+AI41+AI44+AI45+AI65+AI77+AI78+AI81+AI82</f>
        <v>#REF!</v>
      </c>
      <c r="AJ91" s="97" t="e">
        <f t="shared" si="39"/>
        <v>#REF!</v>
      </c>
      <c r="AK91" s="97" t="e">
        <f t="shared" si="39"/>
        <v>#REF!</v>
      </c>
      <c r="AL91" s="97" t="e">
        <f t="shared" si="39"/>
        <v>#REF!</v>
      </c>
      <c r="AM91" s="97" t="e">
        <f t="shared" si="39"/>
        <v>#VALUE!</v>
      </c>
      <c r="AN91" s="97" t="e">
        <f t="shared" si="39"/>
        <v>#VALUE!</v>
      </c>
      <c r="AO91" s="97" t="e">
        <f t="shared" si="39"/>
        <v>#VALUE!</v>
      </c>
      <c r="AP91" s="97" t="e">
        <f t="shared" si="39"/>
        <v>#VALUE!</v>
      </c>
      <c r="AQ91" s="97" t="e">
        <f t="shared" si="39"/>
        <v>#VALUE!</v>
      </c>
      <c r="AR91" s="97" t="e">
        <f t="shared" si="39"/>
        <v>#VALUE!</v>
      </c>
      <c r="AS91" s="97" t="e">
        <f t="shared" si="39"/>
        <v>#VALUE!</v>
      </c>
      <c r="AT91" s="97" t="e">
        <f t="shared" si="39"/>
        <v>#VALUE!</v>
      </c>
      <c r="AU91" s="97" t="e">
        <f t="shared" si="39"/>
        <v>#VALUE!</v>
      </c>
      <c r="AV91" s="97" t="e">
        <f t="shared" si="39"/>
        <v>#VALUE!</v>
      </c>
      <c r="AW91" s="97" t="e">
        <f t="shared" si="39"/>
        <v>#VALUE!</v>
      </c>
      <c r="AX91" s="97" t="e">
        <f t="shared" si="39"/>
        <v>#VALUE!</v>
      </c>
      <c r="AY91" s="97" t="e">
        <f t="shared" si="39"/>
        <v>#REF!</v>
      </c>
      <c r="AZ91" s="97" t="e">
        <f t="shared" si="39"/>
        <v>#REF!</v>
      </c>
      <c r="BA91" s="97" t="e">
        <f t="shared" si="39"/>
        <v>#REF!</v>
      </c>
      <c r="BB91" s="97" t="e">
        <f t="shared" si="39"/>
        <v>#REF!</v>
      </c>
      <c r="BC91" s="97" t="e">
        <f t="shared" si="39"/>
        <v>#REF!</v>
      </c>
      <c r="BD91" s="97" t="e">
        <f t="shared" si="39"/>
        <v>#REF!</v>
      </c>
      <c r="BE91" s="97" t="e">
        <f t="shared" si="39"/>
        <v>#REF!</v>
      </c>
      <c r="BF91" s="97" t="e">
        <f t="shared" si="39"/>
        <v>#REF!</v>
      </c>
      <c r="BG91" s="97" t="e">
        <f t="shared" si="39"/>
        <v>#REF!</v>
      </c>
      <c r="BH91" s="97" t="e">
        <f t="shared" si="39"/>
        <v>#REF!</v>
      </c>
      <c r="BI91" s="97" t="e">
        <f t="shared" si="39"/>
        <v>#REF!</v>
      </c>
      <c r="BJ91" s="97" t="e">
        <f t="shared" si="39"/>
        <v>#REF!</v>
      </c>
      <c r="BK91" s="118" t="e">
        <f>SUM(C91:BJ91)</f>
        <v>#REF!</v>
      </c>
    </row>
    <row r="92" spans="1:64" x14ac:dyDescent="0.15">
      <c r="C92" s="103">
        <f t="shared" ref="C92:E93" si="40">C86+C88</f>
        <v>0</v>
      </c>
      <c r="D92" s="103">
        <f t="shared" si="40"/>
        <v>0</v>
      </c>
      <c r="E92" s="103">
        <f t="shared" si="40"/>
        <v>0</v>
      </c>
      <c r="F92" s="103">
        <f>F86+F88</f>
        <v>152190</v>
      </c>
      <c r="G92" s="103">
        <f t="shared" ref="G92:M93" si="41">G86+G88</f>
        <v>168570</v>
      </c>
      <c r="H92" s="103">
        <f t="shared" si="41"/>
        <v>184950</v>
      </c>
      <c r="I92" s="103">
        <f t="shared" si="41"/>
        <v>152190</v>
      </c>
      <c r="J92" s="103">
        <f t="shared" si="41"/>
        <v>168570</v>
      </c>
      <c r="K92" s="103">
        <f t="shared" si="41"/>
        <v>133310</v>
      </c>
      <c r="L92" s="103">
        <f t="shared" si="41"/>
        <v>133310</v>
      </c>
      <c r="M92" s="103">
        <f t="shared" si="41"/>
        <v>133310</v>
      </c>
      <c r="N92" s="103">
        <f>N$86+N$88</f>
        <v>79620</v>
      </c>
      <c r="O92" s="103">
        <f>O$86+O$88</f>
        <v>348285</v>
      </c>
      <c r="P92" s="103">
        <f t="shared" ref="P92:Z92" si="42">P$86+P$88</f>
        <v>570310</v>
      </c>
      <c r="Q92" s="103">
        <f t="shared" si="42"/>
        <v>630765</v>
      </c>
      <c r="R92" s="103">
        <f t="shared" si="42"/>
        <v>630765</v>
      </c>
      <c r="S92" s="103">
        <f t="shared" si="42"/>
        <v>693895</v>
      </c>
      <c r="T92" s="103">
        <f t="shared" si="42"/>
        <v>759700</v>
      </c>
      <c r="U92" s="103">
        <f t="shared" si="42"/>
        <v>630765</v>
      </c>
      <c r="V92" s="103">
        <f t="shared" si="42"/>
        <v>693895</v>
      </c>
      <c r="W92" s="103">
        <f t="shared" si="42"/>
        <v>570310</v>
      </c>
      <c r="X92" s="103">
        <f t="shared" si="42"/>
        <v>570310</v>
      </c>
      <c r="Y92" s="103">
        <f t="shared" si="42"/>
        <v>570310</v>
      </c>
      <c r="Z92" s="103">
        <f t="shared" si="42"/>
        <v>348285</v>
      </c>
    </row>
    <row r="93" spans="1:64" x14ac:dyDescent="0.15">
      <c r="C93" s="103">
        <f t="shared" si="40"/>
        <v>0</v>
      </c>
      <c r="D93" s="103">
        <f t="shared" si="40"/>
        <v>0</v>
      </c>
      <c r="E93" s="103">
        <f t="shared" si="40"/>
        <v>0</v>
      </c>
      <c r="F93" s="103">
        <f>F87+F89</f>
        <v>49190</v>
      </c>
      <c r="G93" s="103">
        <f t="shared" si="41"/>
        <v>53070</v>
      </c>
      <c r="H93" s="103">
        <f t="shared" si="41"/>
        <v>56950</v>
      </c>
      <c r="I93" s="103">
        <f t="shared" si="41"/>
        <v>49190</v>
      </c>
      <c r="J93" s="103">
        <f t="shared" si="41"/>
        <v>53070</v>
      </c>
      <c r="K93" s="103">
        <f t="shared" si="41"/>
        <v>42810</v>
      </c>
      <c r="L93" s="103">
        <f t="shared" si="41"/>
        <v>42810</v>
      </c>
      <c r="M93" s="103">
        <f t="shared" si="41"/>
        <v>42810</v>
      </c>
      <c r="N93" s="103">
        <f>N$87+N$89</f>
        <v>27620</v>
      </c>
      <c r="O93" s="103">
        <f>O$87+O$89</f>
        <v>128935</v>
      </c>
      <c r="P93" s="103">
        <f t="shared" ref="P93:Z93" si="43">P$87+P$89</f>
        <v>212930</v>
      </c>
      <c r="Q93" s="103">
        <f t="shared" si="43"/>
        <v>233260</v>
      </c>
      <c r="R93" s="103">
        <f t="shared" si="43"/>
        <v>233260</v>
      </c>
      <c r="S93" s="103">
        <f t="shared" si="43"/>
        <v>255195</v>
      </c>
      <c r="T93" s="103">
        <f t="shared" si="43"/>
        <v>279805</v>
      </c>
      <c r="U93" s="103">
        <f t="shared" si="43"/>
        <v>233260</v>
      </c>
      <c r="V93" s="103">
        <f t="shared" si="43"/>
        <v>255195</v>
      </c>
      <c r="W93" s="103">
        <f t="shared" si="43"/>
        <v>212930</v>
      </c>
      <c r="X93" s="103">
        <f t="shared" si="43"/>
        <v>212930</v>
      </c>
      <c r="Y93" s="103">
        <f t="shared" si="43"/>
        <v>212930</v>
      </c>
      <c r="Z93" s="103">
        <f t="shared" si="43"/>
        <v>128935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28" width="10.6640625" bestFit="1" customWidth="1"/>
    <col min="29" max="29" width="11.6640625" bestFit="1" customWidth="1"/>
    <col min="30" max="30" width="15.1640625" bestFit="1" customWidth="1"/>
    <col min="31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14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14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14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14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14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23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23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23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23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23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26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26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29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29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29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29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29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32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32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32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32</v>
      </c>
      <c r="BH34" s="101"/>
      <c r="BI34" s="101"/>
      <c r="BJ34" s="101"/>
      <c r="BK34" s="101"/>
      <c r="BL34" s="101"/>
      <c r="BM34" s="101"/>
      <c r="BN34" s="105">
        <f t="shared" si="0"/>
        <v>32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26</v>
      </c>
      <c r="BI35" s="101"/>
      <c r="BJ35" s="101"/>
      <c r="BK35" s="101"/>
      <c r="BL35" s="101"/>
      <c r="BM35" s="101"/>
      <c r="BN35" s="105">
        <f t="shared" si="0"/>
        <v>26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29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29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29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29</v>
      </c>
      <c r="BJ36" s="101"/>
      <c r="BK36" s="101"/>
      <c r="BL36" s="101"/>
      <c r="BM36" s="101"/>
      <c r="BN36" s="105">
        <f t="shared" si="0"/>
        <v>29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23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23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23</v>
      </c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23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23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23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23</v>
      </c>
      <c r="BL38" s="101"/>
      <c r="BM38" s="101"/>
      <c r="BN38" s="105">
        <f t="shared" si="0"/>
        <v>23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23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23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23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23</v>
      </c>
      <c r="BM39" s="101"/>
      <c r="BN39" s="105">
        <f t="shared" si="0"/>
        <v>23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14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14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14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14</v>
      </c>
      <c r="BN40" s="105">
        <f t="shared" si="0"/>
        <v>14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22</v>
      </c>
      <c r="AE66" s="102">
        <f t="shared" si="1"/>
        <v>35</v>
      </c>
      <c r="AF66" s="102">
        <f t="shared" si="1"/>
        <v>40</v>
      </c>
      <c r="AG66" s="102">
        <f t="shared" si="1"/>
        <v>43</v>
      </c>
      <c r="AH66" s="102">
        <f t="shared" si="1"/>
        <v>49</v>
      </c>
      <c r="AI66" s="102">
        <f t="shared" si="1"/>
        <v>54</v>
      </c>
      <c r="AJ66" s="102">
        <f t="shared" si="1"/>
        <v>43</v>
      </c>
      <c r="AK66" s="102">
        <f t="shared" si="1"/>
        <v>49</v>
      </c>
      <c r="AL66" s="102">
        <f t="shared" si="1"/>
        <v>38</v>
      </c>
      <c r="AM66" s="102">
        <f t="shared" si="1"/>
        <v>38</v>
      </c>
      <c r="AN66" s="102">
        <f t="shared" si="1"/>
        <v>38</v>
      </c>
      <c r="AO66" s="102">
        <f t="shared" si="1"/>
        <v>23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'COGS-PRICE-MARGIN_CWS'!$D83</f>
        <v>24610</v>
      </c>
      <c r="AE67" s="102">
        <f>'COGS-PRICE-MARGIN_CWS'!$D83</f>
        <v>24610</v>
      </c>
      <c r="AF67" s="102">
        <f>'COGS-PRICE-MARGIN_CWS'!$D83</f>
        <v>24610</v>
      </c>
      <c r="AG67" s="102">
        <f>'COGS-PRICE-MARGIN_CWS'!$D83</f>
        <v>24610</v>
      </c>
      <c r="AH67" s="102">
        <f>'COGS-PRICE-MARGIN_CWS'!$D83</f>
        <v>24610</v>
      </c>
      <c r="AI67" s="102">
        <f>'COGS-PRICE-MARGIN_CWS'!$D83</f>
        <v>24610</v>
      </c>
      <c r="AJ67" s="102">
        <f>'COGS-PRICE-MARGIN_CWS'!$D83</f>
        <v>24610</v>
      </c>
      <c r="AK67" s="102">
        <f>'COGS-PRICE-MARGIN_CWS'!$D83</f>
        <v>24610</v>
      </c>
      <c r="AL67" s="102">
        <f>'COGS-PRICE-MARGIN_CWS'!$D83</f>
        <v>24610</v>
      </c>
      <c r="AM67" s="102">
        <f>'COGS-PRICE-MARGIN_CWS'!$D83</f>
        <v>24610</v>
      </c>
      <c r="AN67" s="102">
        <f>'COGS-PRICE-MARGIN_CWS'!$D83</f>
        <v>24610</v>
      </c>
      <c r="AO67" s="102">
        <f>'COGS-PRICE-MARGIN_CWS'!$D83</f>
        <v>24610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541420</v>
      </c>
      <c r="AE68" s="102">
        <f t="shared" si="2"/>
        <v>861350</v>
      </c>
      <c r="AF68" s="102">
        <f t="shared" si="2"/>
        <v>984400</v>
      </c>
      <c r="AG68" s="102">
        <f t="shared" si="2"/>
        <v>1058230</v>
      </c>
      <c r="AH68" s="102">
        <f t="shared" si="2"/>
        <v>1205890</v>
      </c>
      <c r="AI68" s="102">
        <f t="shared" si="2"/>
        <v>1328940</v>
      </c>
      <c r="AJ68" s="102">
        <f t="shared" si="2"/>
        <v>1058230</v>
      </c>
      <c r="AK68" s="102">
        <f t="shared" si="2"/>
        <v>1205890</v>
      </c>
      <c r="AL68" s="102">
        <f t="shared" ref="AL68:BM68" si="3">AL67*AL66</f>
        <v>935180</v>
      </c>
      <c r="AM68" s="102">
        <f t="shared" si="3"/>
        <v>935180</v>
      </c>
      <c r="AN68" s="102">
        <f t="shared" si="3"/>
        <v>935180</v>
      </c>
      <c r="AO68" s="102">
        <f t="shared" si="3"/>
        <v>566030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472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11615920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3</v>
      </c>
      <c r="AE139" s="169">
        <f t="shared" si="5"/>
        <v>5</v>
      </c>
      <c r="AF139" s="169">
        <f t="shared" si="5"/>
        <v>6</v>
      </c>
      <c r="AG139" s="169">
        <f t="shared" si="5"/>
        <v>8</v>
      </c>
      <c r="AH139" s="169">
        <f t="shared" si="5"/>
        <v>8</v>
      </c>
      <c r="AI139" s="169">
        <f t="shared" si="5"/>
        <v>9</v>
      </c>
      <c r="AJ139" s="169">
        <f t="shared" si="5"/>
        <v>8</v>
      </c>
      <c r="AK139" s="169">
        <f t="shared" si="5"/>
        <v>8</v>
      </c>
      <c r="AL139" s="169">
        <f t="shared" si="5"/>
        <v>6</v>
      </c>
      <c r="AM139" s="169">
        <f t="shared" si="5"/>
        <v>6</v>
      </c>
      <c r="AN139" s="169">
        <f t="shared" si="5"/>
        <v>6</v>
      </c>
      <c r="AO139" s="169">
        <f t="shared" si="5"/>
        <v>4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77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 t="e">
        <f>SUM(AB14:AM14)</f>
        <v>#REF!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 t="e">
        <f>F9</f>
        <v>#REF!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7017595</v>
      </c>
      <c r="F7" s="9" t="e">
        <f>SUM(AB17:AM17)</f>
        <v>#REF!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6748930</v>
      </c>
      <c r="F8" s="9" t="e">
        <f>SUM(AB18:AM18)</f>
        <v>#REF!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348285</v>
      </c>
      <c r="F9" s="66" t="e">
        <f>F6+F7-F8</f>
        <v>#REF!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268665</v>
      </c>
      <c r="F10" s="140" t="e">
        <f>F7-F8</f>
        <v>#REF!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 t="e">
        <f>'REV-REVCALC_CWS'!AA90</f>
        <v>#REF!</v>
      </c>
      <c r="AC14" s="9" t="e">
        <f>'REV-REVCALC_CWS'!AB90</f>
        <v>#REF!</v>
      </c>
      <c r="AD14" s="9" t="e">
        <f>'REV-REVCALC_CWS'!AC90</f>
        <v>#REF!</v>
      </c>
      <c r="AE14" s="9" t="e">
        <f>'REV-REVCALC_CWS'!AD90</f>
        <v>#REF!</v>
      </c>
      <c r="AF14" s="9" t="e">
        <f>'REV-REVCALC_CWS'!AE90</f>
        <v>#REF!</v>
      </c>
      <c r="AG14" s="9" t="e">
        <f>'REV-REVCALC_CWS'!AF90</f>
        <v>#REF!</v>
      </c>
      <c r="AH14" s="9" t="e">
        <f>'REV-REVCALC_CWS'!AG90</f>
        <v>#REF!</v>
      </c>
      <c r="AI14" s="9" t="e">
        <f>'REV-REVCALC_CWS'!AH90</f>
        <v>#REF!</v>
      </c>
      <c r="AJ14" s="9" t="e">
        <f>'REV-REVCALC_CWS'!AI90</f>
        <v>#REF!</v>
      </c>
      <c r="AK14" s="9" t="e">
        <f>'REV-REVCALC_CWS'!AJ90</f>
        <v>#REF!</v>
      </c>
      <c r="AL14" s="9" t="e">
        <f>'REV-REVCALC_CWS'!AK90</f>
        <v>#REF!</v>
      </c>
      <c r="AM14" s="9" t="e">
        <f>'REV-REVCALC_CWS'!AL90</f>
        <v>#REF!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 t="e">
        <f t="shared" si="0"/>
        <v>#REF!</v>
      </c>
      <c r="AD16" s="66" t="e">
        <f t="shared" si="0"/>
        <v>#REF!</v>
      </c>
      <c r="AE16" s="66" t="e">
        <f t="shared" si="0"/>
        <v>#REF!</v>
      </c>
      <c r="AF16" s="66" t="e">
        <f t="shared" si="0"/>
        <v>#REF!</v>
      </c>
      <c r="AG16" s="66" t="e">
        <f t="shared" si="0"/>
        <v>#REF!</v>
      </c>
      <c r="AH16" s="66" t="e">
        <f t="shared" si="0"/>
        <v>#REF!</v>
      </c>
      <c r="AI16" s="66" t="e">
        <f t="shared" si="0"/>
        <v>#REF!</v>
      </c>
      <c r="AJ16" s="66" t="e">
        <f t="shared" ref="AJ16:BK16" si="1">AI19</f>
        <v>#REF!</v>
      </c>
      <c r="AK16" s="66" t="e">
        <f t="shared" si="1"/>
        <v>#REF!</v>
      </c>
      <c r="AL16" s="66" t="e">
        <f t="shared" si="1"/>
        <v>#REF!</v>
      </c>
      <c r="AM16" s="66" t="e">
        <f t="shared" si="1"/>
        <v>#REF!</v>
      </c>
      <c r="AN16" s="66" t="e">
        <f t="shared" si="1"/>
        <v>#REF!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 t="e">
        <f t="shared" si="2"/>
        <v>#REF!</v>
      </c>
      <c r="AC17" s="140" t="e">
        <f t="shared" si="2"/>
        <v>#REF!</v>
      </c>
      <c r="AD17" s="140" t="e">
        <f t="shared" si="2"/>
        <v>#REF!</v>
      </c>
      <c r="AE17" s="140" t="e">
        <f t="shared" si="2"/>
        <v>#REF!</v>
      </c>
      <c r="AF17" s="140" t="e">
        <f t="shared" si="2"/>
        <v>#REF!</v>
      </c>
      <c r="AG17" s="140" t="e">
        <f t="shared" si="2"/>
        <v>#REF!</v>
      </c>
      <c r="AH17" s="140" t="e">
        <f t="shared" si="2"/>
        <v>#REF!</v>
      </c>
      <c r="AI17" s="140" t="e">
        <f t="shared" ref="AI17:BK17" si="3">AI14</f>
        <v>#REF!</v>
      </c>
      <c r="AJ17" s="140" t="e">
        <f t="shared" si="3"/>
        <v>#REF!</v>
      </c>
      <c r="AK17" s="140" t="e">
        <f t="shared" si="3"/>
        <v>#REF!</v>
      </c>
      <c r="AL17" s="140" t="e">
        <f t="shared" si="3"/>
        <v>#REF!</v>
      </c>
      <c r="AM17" s="140" t="e">
        <f t="shared" si="3"/>
        <v>#REF!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 t="e">
        <f t="shared" si="4"/>
        <v>#REF!</v>
      </c>
      <c r="AD18" s="140" t="e">
        <f t="shared" si="4"/>
        <v>#REF!</v>
      </c>
      <c r="AE18" s="140" t="e">
        <f t="shared" si="4"/>
        <v>#REF!</v>
      </c>
      <c r="AF18" s="140" t="e">
        <f t="shared" si="4"/>
        <v>#REF!</v>
      </c>
      <c r="AG18" s="140" t="e">
        <f t="shared" si="4"/>
        <v>#REF!</v>
      </c>
      <c r="AH18" s="140" t="e">
        <f t="shared" si="4"/>
        <v>#REF!</v>
      </c>
      <c r="AI18" s="140" t="e">
        <f t="shared" si="4"/>
        <v>#REF!</v>
      </c>
      <c r="AJ18" s="140" t="e">
        <f t="shared" ref="AJ18:BK18" si="5">AI17</f>
        <v>#REF!</v>
      </c>
      <c r="AK18" s="140" t="e">
        <f t="shared" si="5"/>
        <v>#REF!</v>
      </c>
      <c r="AL18" s="140" t="e">
        <f t="shared" si="5"/>
        <v>#REF!</v>
      </c>
      <c r="AM18" s="140" t="e">
        <f t="shared" si="5"/>
        <v>#REF!</v>
      </c>
      <c r="AN18" s="140" t="e">
        <f t="shared" si="5"/>
        <v>#REF!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 t="e">
        <f t="shared" si="6"/>
        <v>#REF!</v>
      </c>
      <c r="AC19" s="66" t="e">
        <f t="shared" si="6"/>
        <v>#REF!</v>
      </c>
      <c r="AD19" s="66" t="e">
        <f t="shared" si="6"/>
        <v>#REF!</v>
      </c>
      <c r="AE19" s="66" t="e">
        <f t="shared" si="6"/>
        <v>#REF!</v>
      </c>
      <c r="AF19" s="66" t="e">
        <f t="shared" si="6"/>
        <v>#REF!</v>
      </c>
      <c r="AG19" s="66" t="e">
        <f t="shared" si="6"/>
        <v>#REF!</v>
      </c>
      <c r="AH19" s="66" t="e">
        <f t="shared" si="6"/>
        <v>#REF!</v>
      </c>
      <c r="AI19" s="66" t="e">
        <f t="shared" ref="AI19:BK19" si="7">AI16+AI17-AI18</f>
        <v>#REF!</v>
      </c>
      <c r="AJ19" s="66" t="e">
        <f t="shared" si="7"/>
        <v>#REF!</v>
      </c>
      <c r="AK19" s="66" t="e">
        <f t="shared" si="7"/>
        <v>#REF!</v>
      </c>
      <c r="AL19" s="66" t="e">
        <f t="shared" si="7"/>
        <v>#REF!</v>
      </c>
      <c r="AM19" s="66" t="e">
        <f t="shared" si="7"/>
        <v>#REF!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 t="e">
        <f t="shared" si="8"/>
        <v>#REF!</v>
      </c>
      <c r="AC20" s="140" t="e">
        <f t="shared" si="8"/>
        <v>#REF!</v>
      </c>
      <c r="AD20" s="140" t="e">
        <f t="shared" si="8"/>
        <v>#REF!</v>
      </c>
      <c r="AE20" s="140" t="e">
        <f t="shared" si="8"/>
        <v>#REF!</v>
      </c>
      <c r="AF20" s="140" t="e">
        <f t="shared" si="8"/>
        <v>#REF!</v>
      </c>
      <c r="AG20" s="140" t="e">
        <f t="shared" si="8"/>
        <v>#REF!</v>
      </c>
      <c r="AH20" s="140" t="e">
        <f t="shared" si="8"/>
        <v>#REF!</v>
      </c>
      <c r="AI20" s="140" t="e">
        <f t="shared" si="8"/>
        <v>#REF!</v>
      </c>
      <c r="AJ20" s="140" t="e">
        <f t="shared" ref="AJ20:BK20" si="9">AJ17-AJ18</f>
        <v>#REF!</v>
      </c>
      <c r="AK20" s="140" t="e">
        <f t="shared" si="9"/>
        <v>#REF!</v>
      </c>
      <c r="AL20" s="140" t="e">
        <f t="shared" si="9"/>
        <v>#REF!</v>
      </c>
      <c r="AM20" s="140" t="e">
        <f t="shared" si="9"/>
        <v>#REF!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#REF!</v>
      </c>
      <c r="AG166" s="26" t="e">
        <f>'COSM-BONUS_CWS'!AE71</f>
        <v>#REF!</v>
      </c>
      <c r="AH166" s="26" t="e">
        <f>'COSM-BONUS_CWS'!AF71</f>
        <v>#REF!</v>
      </c>
      <c r="AI166" s="26" t="e">
        <f>'COSM-BONUS_CWS'!AG71</f>
        <v>#REF!</v>
      </c>
      <c r="AJ166" s="26" t="e">
        <f>'COSM-BONUS_CWS'!AH71</f>
        <v>#REF!</v>
      </c>
      <c r="AK166" s="26" t="e">
        <f>'COSM-BONUS_CWS'!AI71</f>
        <v>#REF!</v>
      </c>
      <c r="AL166" s="26" t="e">
        <f>'COSM-BONUS_CWS'!AJ71</f>
        <v>#REF!</v>
      </c>
      <c r="AM166" s="26" t="e">
        <f>'COSM-BONUS_CWS'!AK71</f>
        <v>#REF!</v>
      </c>
      <c r="AN166" s="26" t="e">
        <f>'COSM-BONUS_CWS'!AL71</f>
        <v>#REF!</v>
      </c>
      <c r="AO166" s="26" t="e">
        <f>'COSM-BONUS_CWS'!AM71</f>
        <v>#REF!</v>
      </c>
      <c r="AP166" s="26" t="e">
        <f>'COSM-BONUS_CWS'!AN71</f>
        <v>#REF!</v>
      </c>
      <c r="AQ166" s="26" t="e">
        <f>'COSM-BONUS_CWS'!AO71</f>
        <v>#REF!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#REF!</v>
      </c>
      <c r="AG167" s="26" t="e">
        <f t="shared" si="62"/>
        <v>#REF!</v>
      </c>
      <c r="AH167" s="26" t="e">
        <f t="shared" si="62"/>
        <v>#REF!</v>
      </c>
      <c r="AI167" s="26" t="e">
        <f t="shared" si="62"/>
        <v>#REF!</v>
      </c>
      <c r="AJ167" s="26" t="e">
        <f t="shared" si="62"/>
        <v>#REF!</v>
      </c>
      <c r="AK167" s="26" t="e">
        <f t="shared" si="62"/>
        <v>#REF!</v>
      </c>
      <c r="AL167" s="26" t="e">
        <f t="shared" si="62"/>
        <v>#REF!</v>
      </c>
      <c r="AM167" s="26" t="e">
        <f t="shared" ref="AM167:BO167" si="63">AM165+AM166</f>
        <v>#REF!</v>
      </c>
      <c r="AN167" s="26" t="e">
        <f t="shared" si="63"/>
        <v>#REF!</v>
      </c>
      <c r="AO167" s="26" t="e">
        <f t="shared" si="63"/>
        <v>#REF!</v>
      </c>
      <c r="AP167" s="26" t="e">
        <f t="shared" si="63"/>
        <v>#REF!</v>
      </c>
      <c r="AQ167" s="26" t="e">
        <f t="shared" si="63"/>
        <v>#REF!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 t="e">
        <f>'COSM-BONUS_CWS'!AD72</f>
        <v>#REF!</v>
      </c>
      <c r="AG175" s="26" t="e">
        <f>'COSM-BONUS_CWS'!AE72</f>
        <v>#REF!</v>
      </c>
      <c r="AH175" s="26" t="e">
        <f>'COSM-BONUS_CWS'!AF72</f>
        <v>#REF!</v>
      </c>
      <c r="AI175" s="26" t="e">
        <f>'COSM-BONUS_CWS'!AG72</f>
        <v>#REF!</v>
      </c>
      <c r="AJ175" s="26" t="e">
        <f>'COSM-BONUS_CWS'!AH72</f>
        <v>#REF!</v>
      </c>
      <c r="AK175" s="26" t="e">
        <f>'COSM-BONUS_CWS'!AI72</f>
        <v>#REF!</v>
      </c>
      <c r="AL175" s="26" t="e">
        <f>'COSM-BONUS_CWS'!AJ72</f>
        <v>#REF!</v>
      </c>
      <c r="AM175" s="26" t="e">
        <f>'COSM-BONUS_CWS'!AK72</f>
        <v>#REF!</v>
      </c>
      <c r="AN175" s="26" t="e">
        <f>'COSM-BONUS_CWS'!AL72</f>
        <v>#REF!</v>
      </c>
      <c r="AO175" s="26" t="e">
        <f>'COSM-BONUS_CWS'!AM72</f>
        <v>#REF!</v>
      </c>
      <c r="AP175" s="26" t="e">
        <f>'COSM-BONUS_CWS'!AN72</f>
        <v>#REF!</v>
      </c>
      <c r="AQ175" s="26" t="e">
        <f>'COSM-BONUS_CWS'!AO72</f>
        <v>#REF!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 t="e">
        <f t="shared" si="70"/>
        <v>#REF!</v>
      </c>
      <c r="AG176" s="26" t="e">
        <f t="shared" si="70"/>
        <v>#REF!</v>
      </c>
      <c r="AH176" s="26" t="e">
        <f t="shared" si="70"/>
        <v>#REF!</v>
      </c>
      <c r="AI176" s="26" t="e">
        <f t="shared" si="70"/>
        <v>#REF!</v>
      </c>
      <c r="AJ176" s="26" t="e">
        <f t="shared" si="70"/>
        <v>#REF!</v>
      </c>
      <c r="AK176" s="26" t="e">
        <f t="shared" si="70"/>
        <v>#REF!</v>
      </c>
      <c r="AL176" s="26" t="e">
        <f t="shared" si="70"/>
        <v>#REF!</v>
      </c>
      <c r="AM176" s="26" t="e">
        <f t="shared" ref="AM176:BO176" si="71">AM174+AM175</f>
        <v>#REF!</v>
      </c>
      <c r="AN176" s="26" t="e">
        <f t="shared" si="71"/>
        <v>#REF!</v>
      </c>
      <c r="AO176" s="26" t="e">
        <f t="shared" si="71"/>
        <v>#REF!</v>
      </c>
      <c r="AP176" s="26" t="e">
        <f t="shared" si="71"/>
        <v>#REF!</v>
      </c>
      <c r="AQ176" s="26" t="e">
        <f t="shared" si="71"/>
        <v>#REF!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#REF!</v>
      </c>
      <c r="AG184" s="26" t="e">
        <f>'COSM-BONUS_CWS'!AE73</f>
        <v>#REF!</v>
      </c>
      <c r="AH184" s="26" t="e">
        <f>'COSM-BONUS_CWS'!AF73</f>
        <v>#REF!</v>
      </c>
      <c r="AI184" s="26" t="e">
        <f>'COSM-BONUS_CWS'!AG73</f>
        <v>#REF!</v>
      </c>
      <c r="AJ184" s="26" t="e">
        <f>'COSM-BONUS_CWS'!AH73</f>
        <v>#REF!</v>
      </c>
      <c r="AK184" s="26" t="e">
        <f>'COSM-BONUS_CWS'!AI73</f>
        <v>#REF!</v>
      </c>
      <c r="AL184" s="26" t="e">
        <f>'COSM-BONUS_CWS'!AJ73</f>
        <v>#REF!</v>
      </c>
      <c r="AM184" s="26" t="e">
        <f>'COSM-BONUS_CWS'!AK73</f>
        <v>#REF!</v>
      </c>
      <c r="AN184" s="26" t="e">
        <f>'COSM-BONUS_CWS'!AL73</f>
        <v>#REF!</v>
      </c>
      <c r="AO184" s="26" t="e">
        <f>'COSM-BONUS_CWS'!AM73</f>
        <v>#REF!</v>
      </c>
      <c r="AP184" s="26" t="e">
        <f>'COSM-BONUS_CWS'!AN73</f>
        <v>#REF!</v>
      </c>
      <c r="AQ184" s="26" t="e">
        <f>'COSM-BONUS_CWS'!AO73</f>
        <v>#REF!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#REF!</v>
      </c>
      <c r="AG185" s="26" t="e">
        <f t="shared" si="78"/>
        <v>#REF!</v>
      </c>
      <c r="AH185" s="26" t="e">
        <f t="shared" si="78"/>
        <v>#REF!</v>
      </c>
      <c r="AI185" s="26" t="e">
        <f t="shared" si="78"/>
        <v>#REF!</v>
      </c>
      <c r="AJ185" s="26" t="e">
        <f t="shared" si="78"/>
        <v>#REF!</v>
      </c>
      <c r="AK185" s="26" t="e">
        <f t="shared" si="78"/>
        <v>#REF!</v>
      </c>
      <c r="AL185" s="26" t="e">
        <f t="shared" si="78"/>
        <v>#REF!</v>
      </c>
      <c r="AM185" s="26" t="e">
        <f t="shared" ref="AM185:BO185" si="79">AM183+AM184</f>
        <v>#REF!</v>
      </c>
      <c r="AN185" s="26" t="e">
        <f t="shared" si="79"/>
        <v>#REF!</v>
      </c>
      <c r="AO185" s="26" t="e">
        <f t="shared" si="79"/>
        <v>#REF!</v>
      </c>
      <c r="AP185" s="26" t="e">
        <f t="shared" si="79"/>
        <v>#REF!</v>
      </c>
      <c r="AQ185" s="26" t="e">
        <f t="shared" si="79"/>
        <v>#REF!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#REF!</v>
      </c>
      <c r="AG193" s="26" t="e">
        <f>'COSM-BONUS_CWS'!AE74</f>
        <v>#REF!</v>
      </c>
      <c r="AH193" s="26" t="e">
        <f>'COSM-BONUS_CWS'!AF74</f>
        <v>#REF!</v>
      </c>
      <c r="AI193" s="26" t="e">
        <f>'COSM-BONUS_CWS'!AG74</f>
        <v>#REF!</v>
      </c>
      <c r="AJ193" s="26" t="e">
        <f>'COSM-BONUS_CWS'!AH74</f>
        <v>#REF!</v>
      </c>
      <c r="AK193" s="26" t="e">
        <f>'COSM-BONUS_CWS'!AI74</f>
        <v>#REF!</v>
      </c>
      <c r="AL193" s="26" t="e">
        <f>'COSM-BONUS_CWS'!AJ74</f>
        <v>#REF!</v>
      </c>
      <c r="AM193" s="26" t="e">
        <f>'COSM-BONUS_CWS'!AK74</f>
        <v>#REF!</v>
      </c>
      <c r="AN193" s="26" t="e">
        <f>'COSM-BONUS_CWS'!AL74</f>
        <v>#REF!</v>
      </c>
      <c r="AO193" s="26" t="e">
        <f>'COSM-BONUS_CWS'!AM74</f>
        <v>#REF!</v>
      </c>
      <c r="AP193" s="26" t="e">
        <f>'COSM-BONUS_CWS'!AN74</f>
        <v>#REF!</v>
      </c>
      <c r="AQ193" s="26" t="e">
        <f>'COSM-BONUS_CWS'!AO74</f>
        <v>#REF!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#REF!</v>
      </c>
      <c r="AG194" s="26" t="e">
        <f t="shared" si="86"/>
        <v>#REF!</v>
      </c>
      <c r="AH194" s="26" t="e">
        <f t="shared" si="86"/>
        <v>#REF!</v>
      </c>
      <c r="AI194" s="26" t="e">
        <f t="shared" si="86"/>
        <v>#REF!</v>
      </c>
      <c r="AJ194" s="26" t="e">
        <f t="shared" si="86"/>
        <v>#REF!</v>
      </c>
      <c r="AK194" s="26" t="e">
        <f t="shared" si="86"/>
        <v>#REF!</v>
      </c>
      <c r="AL194" s="26" t="e">
        <f t="shared" si="86"/>
        <v>#REF!</v>
      </c>
      <c r="AM194" s="26" t="e">
        <f t="shared" ref="AM194:BO194" si="87">AM192+AM193</f>
        <v>#REF!</v>
      </c>
      <c r="AN194" s="26" t="e">
        <f t="shared" si="87"/>
        <v>#REF!</v>
      </c>
      <c r="AO194" s="26" t="e">
        <f t="shared" si="87"/>
        <v>#REF!</v>
      </c>
      <c r="AP194" s="26" t="e">
        <f t="shared" si="87"/>
        <v>#REF!</v>
      </c>
      <c r="AQ194" s="26" t="e">
        <f t="shared" si="87"/>
        <v>#REF!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 t="e">
        <f t="shared" si="100"/>
        <v>#REF!</v>
      </c>
      <c r="AG209" s="26" t="e">
        <f t="shared" si="100"/>
        <v>#REF!</v>
      </c>
      <c r="AH209" s="26" t="e">
        <f t="shared" si="100"/>
        <v>#REF!</v>
      </c>
      <c r="AI209" s="26" t="e">
        <f t="shared" si="100"/>
        <v>#REF!</v>
      </c>
      <c r="AJ209" s="26" t="e">
        <f t="shared" si="100"/>
        <v>#REF!</v>
      </c>
      <c r="AK209" s="26" t="e">
        <f t="shared" si="100"/>
        <v>#REF!</v>
      </c>
      <c r="AL209" s="26" t="e">
        <f t="shared" si="100"/>
        <v>#REF!</v>
      </c>
      <c r="AM209" s="26" t="e">
        <f t="shared" ref="AM209:BO209" si="101">AM202+AM193+AM175+AM166+AM184</f>
        <v>#REF!</v>
      </c>
      <c r="AN209" s="26" t="e">
        <f t="shared" si="101"/>
        <v>#REF!</v>
      </c>
      <c r="AO209" s="26" t="e">
        <f t="shared" si="101"/>
        <v>#REF!</v>
      </c>
      <c r="AP209" s="26" t="e">
        <f t="shared" si="101"/>
        <v>#REF!</v>
      </c>
      <c r="AQ209" s="26" t="e">
        <f t="shared" si="101"/>
        <v>#REF!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 t="e">
        <f t="shared" si="102"/>
        <v>#REF!</v>
      </c>
      <c r="AG210" s="26" t="e">
        <f t="shared" si="102"/>
        <v>#REF!</v>
      </c>
      <c r="AH210" s="26" t="e">
        <f t="shared" si="102"/>
        <v>#REF!</v>
      </c>
      <c r="AI210" s="26" t="e">
        <f t="shared" si="102"/>
        <v>#REF!</v>
      </c>
      <c r="AJ210" s="26" t="e">
        <f t="shared" si="102"/>
        <v>#REF!</v>
      </c>
      <c r="AK210" s="26" t="e">
        <f t="shared" si="102"/>
        <v>#REF!</v>
      </c>
      <c r="AL210" s="26" t="e">
        <f t="shared" si="102"/>
        <v>#REF!</v>
      </c>
      <c r="AM210" s="26" t="e">
        <f t="shared" ref="AM210:BO210" si="103">AM208+AM209</f>
        <v>#REF!</v>
      </c>
      <c r="AN210" s="26" t="e">
        <f t="shared" si="103"/>
        <v>#REF!</v>
      </c>
      <c r="AO210" s="26" t="e">
        <f t="shared" si="103"/>
        <v>#REF!</v>
      </c>
      <c r="AP210" s="26" t="e">
        <f t="shared" si="103"/>
        <v>#REF!</v>
      </c>
      <c r="AQ210" s="26" t="e">
        <f t="shared" si="103"/>
        <v>#REF!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#REF!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#REF!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#REF!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 t="e">
        <f t="shared" si="107"/>
        <v>#REF!</v>
      </c>
      <c r="AG214" s="26" t="e">
        <f t="shared" si="107"/>
        <v>#REF!</v>
      </c>
      <c r="AH214" s="26" t="e">
        <f t="shared" si="107"/>
        <v>#REF!</v>
      </c>
      <c r="AI214" s="26" t="e">
        <f t="shared" si="107"/>
        <v>#REF!</v>
      </c>
      <c r="AJ214" s="26" t="e">
        <f t="shared" si="107"/>
        <v>#REF!</v>
      </c>
      <c r="AK214" s="26" t="e">
        <f t="shared" si="107"/>
        <v>#REF!</v>
      </c>
      <c r="AL214" s="26" t="e">
        <f t="shared" si="107"/>
        <v>#REF!</v>
      </c>
      <c r="AM214" s="26" t="e">
        <f t="shared" ref="AM214:BO214" si="108">AM212+AM210</f>
        <v>#REF!</v>
      </c>
      <c r="AN214" s="26" t="e">
        <f t="shared" si="108"/>
        <v>#REF!</v>
      </c>
      <c r="AO214" s="26" t="e">
        <f t="shared" si="108"/>
        <v>#REF!</v>
      </c>
      <c r="AP214" s="26" t="e">
        <f t="shared" si="108"/>
        <v>#REF!</v>
      </c>
      <c r="AQ214" s="26" t="e">
        <f t="shared" si="108"/>
        <v>#REF!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#REF!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#REF!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#REF!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 t="e">
        <f>AF210*STAFFPLAN_CWS!$E177</f>
        <v>#REF!</v>
      </c>
      <c r="AG219" s="26" t="e">
        <f>AG210*STAFFPLAN_CWS!$E177</f>
        <v>#REF!</v>
      </c>
      <c r="AH219" s="26" t="e">
        <f>AH210*STAFFPLAN_CWS!$E177</f>
        <v>#REF!</v>
      </c>
      <c r="AI219" s="26" t="e">
        <f>AI210*STAFFPLAN_CWS!$E177</f>
        <v>#REF!</v>
      </c>
      <c r="AJ219" s="26" t="e">
        <f>AJ210*STAFFPLAN_CWS!$E177</f>
        <v>#REF!</v>
      </c>
      <c r="AK219" s="26" t="e">
        <f>AK210*STAFFPLAN_CWS!$E177</f>
        <v>#REF!</v>
      </c>
      <c r="AL219" s="26" t="e">
        <f>AL210*STAFFPLAN_CWS!$E177</f>
        <v>#REF!</v>
      </c>
      <c r="AM219" s="26" t="e">
        <f>AM210*STAFFPLAN_CWS!$E177</f>
        <v>#REF!</v>
      </c>
      <c r="AN219" s="26" t="e">
        <f>AN210*STAFFPLAN_CWS!$E177</f>
        <v>#REF!</v>
      </c>
      <c r="AO219" s="26" t="e">
        <f>AO210*STAFFPLAN_CWS!$E177</f>
        <v>#REF!</v>
      </c>
      <c r="AP219" s="26" t="e">
        <f>AP210*STAFFPLAN_CWS!$E177</f>
        <v>#REF!</v>
      </c>
      <c r="AQ219" s="26" t="e">
        <f>AQ210*STAFFPLAN_CWS!$E177</f>
        <v>#REF!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 t="e">
        <f>AF210*STAFFPLAN_CWS!$E178</f>
        <v>#REF!</v>
      </c>
      <c r="AG220" s="26" t="e">
        <f>AG210*STAFFPLAN_CWS!$E178</f>
        <v>#REF!</v>
      </c>
      <c r="AH220" s="26" t="e">
        <f>AH210*STAFFPLAN_CWS!$E178</f>
        <v>#REF!</v>
      </c>
      <c r="AI220" s="26" t="e">
        <f>AI210*STAFFPLAN_CWS!$E178</f>
        <v>#REF!</v>
      </c>
      <c r="AJ220" s="26" t="e">
        <f>AJ210*STAFFPLAN_CWS!$E178</f>
        <v>#REF!</v>
      </c>
      <c r="AK220" s="26" t="e">
        <f>AK210*STAFFPLAN_CWS!$E178</f>
        <v>#REF!</v>
      </c>
      <c r="AL220" s="26" t="e">
        <f>AL210*STAFFPLAN_CWS!$E178</f>
        <v>#REF!</v>
      </c>
      <c r="AM220" s="26" t="e">
        <f>AM210*STAFFPLAN_CWS!$E178</f>
        <v>#REF!</v>
      </c>
      <c r="AN220" s="26" t="e">
        <f>AN210*STAFFPLAN_CWS!$E178</f>
        <v>#REF!</v>
      </c>
      <c r="AO220" s="26" t="e">
        <f>AO210*STAFFPLAN_CWS!$E178</f>
        <v>#REF!</v>
      </c>
      <c r="AP220" s="26" t="e">
        <f>AP210*STAFFPLAN_CWS!$E178</f>
        <v>#REF!</v>
      </c>
      <c r="AQ220" s="26" t="e">
        <f>AQ210*STAFFPLAN_CWS!$E178</f>
        <v>#REF!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#REF!</v>
      </c>
      <c r="AG221" s="26" t="e">
        <f>AG210*STAFFPLAN_CWS!$E179</f>
        <v>#REF!</v>
      </c>
      <c r="AH221" s="26" t="e">
        <f>AH210*STAFFPLAN_CWS!$E179</f>
        <v>#REF!</v>
      </c>
      <c r="AI221" s="26" t="e">
        <f>AI210*STAFFPLAN_CWS!$E179</f>
        <v>#REF!</v>
      </c>
      <c r="AJ221" s="26" t="e">
        <f>AJ210*STAFFPLAN_CWS!$E179</f>
        <v>#REF!</v>
      </c>
      <c r="AK221" s="26" t="e">
        <f>AK210*STAFFPLAN_CWS!$E179</f>
        <v>#REF!</v>
      </c>
      <c r="AL221" s="26" t="e">
        <f>AL210*STAFFPLAN_CWS!$E179</f>
        <v>#REF!</v>
      </c>
      <c r="AM221" s="26" t="e">
        <f>AM210*STAFFPLAN_CWS!$E179</f>
        <v>#REF!</v>
      </c>
      <c r="AN221" s="26" t="e">
        <f>AN210*STAFFPLAN_CWS!$E179</f>
        <v>#REF!</v>
      </c>
      <c r="AO221" s="26" t="e">
        <f>AO210*STAFFPLAN_CWS!$E179</f>
        <v>#REF!</v>
      </c>
      <c r="AP221" s="26" t="e">
        <f>AP210*STAFFPLAN_CWS!$E179</f>
        <v>#REF!</v>
      </c>
      <c r="AQ221" s="26" t="e">
        <f>AQ210*STAFFPLAN_CWS!$E179</f>
        <v>#REF!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#REF!</v>
      </c>
      <c r="AG223" s="26" t="e">
        <f>AG210*STAFFPLAN_CWS!$E181</f>
        <v>#REF!</v>
      </c>
      <c r="AH223" s="26" t="e">
        <f>AH210*STAFFPLAN_CWS!$E181</f>
        <v>#REF!</v>
      </c>
      <c r="AI223" s="26" t="e">
        <f>AI210*STAFFPLAN_CWS!$E181</f>
        <v>#REF!</v>
      </c>
      <c r="AJ223" s="26" t="e">
        <f>AJ210*STAFFPLAN_CWS!$E181</f>
        <v>#REF!</v>
      </c>
      <c r="AK223" s="26" t="e">
        <f>AK210*STAFFPLAN_CWS!$E181</f>
        <v>#REF!</v>
      </c>
      <c r="AL223" s="26" t="e">
        <f>AL210*STAFFPLAN_CWS!$E181</f>
        <v>#REF!</v>
      </c>
      <c r="AM223" s="26" t="e">
        <f>AM210*STAFFPLAN_CWS!$E181</f>
        <v>#REF!</v>
      </c>
      <c r="AN223" s="26" t="e">
        <f>AN210*STAFFPLAN_CWS!$E181</f>
        <v>#REF!</v>
      </c>
      <c r="AO223" s="26" t="e">
        <f>AO210*STAFFPLAN_CWS!$E181</f>
        <v>#REF!</v>
      </c>
      <c r="AP223" s="26" t="e">
        <f>AP210*STAFFPLAN_CWS!$E181</f>
        <v>#REF!</v>
      </c>
      <c r="AQ223" s="26" t="e">
        <f>AQ210*STAFFPLAN_CWS!$E181</f>
        <v>#REF!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 t="e">
        <f t="shared" si="109"/>
        <v>#REF!</v>
      </c>
      <c r="AG224" s="26" t="e">
        <f t="shared" si="109"/>
        <v>#REF!</v>
      </c>
      <c r="AH224" s="26" t="e">
        <f t="shared" si="109"/>
        <v>#REF!</v>
      </c>
      <c r="AI224" s="26" t="e">
        <f t="shared" si="109"/>
        <v>#REF!</v>
      </c>
      <c r="AJ224" s="26" t="e">
        <f t="shared" si="109"/>
        <v>#REF!</v>
      </c>
      <c r="AK224" s="26" t="e">
        <f t="shared" si="109"/>
        <v>#REF!</v>
      </c>
      <c r="AL224" s="26" t="e">
        <f t="shared" si="109"/>
        <v>#REF!</v>
      </c>
      <c r="AM224" s="26" t="e">
        <f t="shared" si="109"/>
        <v>#REF!</v>
      </c>
      <c r="AN224" s="26" t="e">
        <f t="shared" si="109"/>
        <v>#REF!</v>
      </c>
      <c r="AO224" s="26" t="e">
        <f t="shared" si="109"/>
        <v>#REF!</v>
      </c>
      <c r="AP224" s="26" t="e">
        <f t="shared" si="109"/>
        <v>#REF!</v>
      </c>
      <c r="AQ224" s="26" t="e">
        <f t="shared" si="109"/>
        <v>#REF!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#REF!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#REF!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#REF!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#REF!</v>
      </c>
      <c r="AR228" s="26" t="e">
        <f>AG210*STAFFPLAN_CWS!$F182</f>
        <v>#REF!</v>
      </c>
      <c r="AS228" s="26" t="e">
        <f>AH210*STAFFPLAN_CWS!$F182</f>
        <v>#REF!</v>
      </c>
      <c r="AT228" s="26" t="e">
        <f>AI210*STAFFPLAN_CWS!$F182</f>
        <v>#REF!</v>
      </c>
      <c r="AU228" s="26" t="e">
        <f>AJ210*STAFFPLAN_CWS!$F182</f>
        <v>#REF!</v>
      </c>
      <c r="AV228" s="26" t="e">
        <f>AK210*STAFFPLAN_CWS!$F182</f>
        <v>#REF!</v>
      </c>
      <c r="AW228" s="26" t="e">
        <f>AL210*STAFFPLAN_CWS!$F182</f>
        <v>#REF!</v>
      </c>
      <c r="AX228" s="26" t="e">
        <f>AM210*STAFFPLAN_CWS!$F182</f>
        <v>#REF!</v>
      </c>
      <c r="AY228" s="26" t="e">
        <f>AN210*STAFFPLAN_CWS!$F182</f>
        <v>#REF!</v>
      </c>
      <c r="AZ228" s="26" t="e">
        <f>AO210*STAFFPLAN_CWS!$F182</f>
        <v>#REF!</v>
      </c>
      <c r="BA228" s="26" t="e">
        <f>AP210*STAFFPLAN_CWS!$F182</f>
        <v>#REF!</v>
      </c>
      <c r="BB228" s="26" t="e">
        <f>AQ210*STAFFPLAN_CWS!$F182</f>
        <v>#REF!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#REF!</v>
      </c>
      <c r="AR230" s="26" t="e">
        <f t="shared" si="112"/>
        <v>#REF!</v>
      </c>
      <c r="AS230" s="26" t="e">
        <f t="shared" si="112"/>
        <v>#REF!</v>
      </c>
      <c r="AT230" s="26" t="e">
        <f t="shared" si="112"/>
        <v>#REF!</v>
      </c>
      <c r="AU230" s="26" t="e">
        <f t="shared" si="112"/>
        <v>#REF!</v>
      </c>
      <c r="AV230" s="26" t="e">
        <f t="shared" si="112"/>
        <v>#REF!</v>
      </c>
      <c r="AW230" s="26" t="e">
        <f t="shared" si="112"/>
        <v>#REF!</v>
      </c>
      <c r="AX230" s="26" t="e">
        <f t="shared" si="112"/>
        <v>#REF!</v>
      </c>
      <c r="AY230" s="26" t="e">
        <f t="shared" si="112"/>
        <v>#REF!</v>
      </c>
      <c r="AZ230" s="26" t="e">
        <f t="shared" si="112"/>
        <v>#REF!</v>
      </c>
      <c r="BA230" s="26" t="e">
        <f t="shared" si="112"/>
        <v>#REF!</v>
      </c>
      <c r="BB230" s="26" t="e">
        <f t="shared" si="112"/>
        <v>#REF!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#REF!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#REF!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#REF!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#REF!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 t="e">
        <f t="shared" si="113"/>
        <v>#REF!</v>
      </c>
      <c r="AG232" s="26" t="e">
        <f t="shared" si="113"/>
        <v>#REF!</v>
      </c>
      <c r="AH232" s="26" t="e">
        <f t="shared" si="113"/>
        <v>#REF!</v>
      </c>
      <c r="AI232" s="26" t="e">
        <f t="shared" si="113"/>
        <v>#REF!</v>
      </c>
      <c r="AJ232" s="26" t="e">
        <f t="shared" si="113"/>
        <v>#REF!</v>
      </c>
      <c r="AK232" s="26" t="e">
        <f t="shared" si="113"/>
        <v>#REF!</v>
      </c>
      <c r="AL232" s="26" t="e">
        <f t="shared" si="113"/>
        <v>#REF!</v>
      </c>
      <c r="AM232" s="26" t="e">
        <f t="shared" ref="AM232:BO232" si="114">AM230+AM224+AM214</f>
        <v>#REF!</v>
      </c>
      <c r="AN232" s="26" t="e">
        <f t="shared" si="114"/>
        <v>#REF!</v>
      </c>
      <c r="AO232" s="26" t="e">
        <f t="shared" si="114"/>
        <v>#REF!</v>
      </c>
      <c r="AP232" s="26" t="e">
        <f t="shared" si="114"/>
        <v>#REF!</v>
      </c>
      <c r="AQ232" s="26" t="e">
        <f t="shared" si="114"/>
        <v>#REF!</v>
      </c>
      <c r="AR232" s="26" t="e">
        <f t="shared" si="114"/>
        <v>#REF!</v>
      </c>
      <c r="AS232" s="26" t="e">
        <f t="shared" si="114"/>
        <v>#REF!</v>
      </c>
      <c r="AT232" s="26" t="e">
        <f t="shared" si="114"/>
        <v>#REF!</v>
      </c>
      <c r="AU232" s="26" t="e">
        <f t="shared" si="114"/>
        <v>#REF!</v>
      </c>
      <c r="AV232" s="26" t="e">
        <f t="shared" si="114"/>
        <v>#REF!</v>
      </c>
      <c r="AW232" s="26" t="e">
        <f t="shared" si="114"/>
        <v>#REF!</v>
      </c>
      <c r="AX232" s="26" t="e">
        <f t="shared" si="114"/>
        <v>#REF!</v>
      </c>
      <c r="AY232" s="26" t="e">
        <f t="shared" si="114"/>
        <v>#REF!</v>
      </c>
      <c r="AZ232" s="26" t="e">
        <f t="shared" si="114"/>
        <v>#REF!</v>
      </c>
      <c r="BA232" s="26" t="e">
        <f t="shared" si="114"/>
        <v>#REF!</v>
      </c>
      <c r="BB232" s="26" t="e">
        <f t="shared" si="114"/>
        <v>#REF!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#REF!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#REF!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#REF!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#REF!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#REF!</v>
      </c>
      <c r="AG305" s="26" t="e">
        <f>'COSM-BONUS_CWS'!AE75</f>
        <v>#REF!</v>
      </c>
      <c r="AH305" s="26" t="e">
        <f>'COSM-BONUS_CWS'!AF75</f>
        <v>#REF!</v>
      </c>
      <c r="AI305" s="26" t="e">
        <f>'COSM-BONUS_CWS'!AG75</f>
        <v>#REF!</v>
      </c>
      <c r="AJ305" s="26" t="e">
        <f>'COSM-BONUS_CWS'!AH75</f>
        <v>#REF!</v>
      </c>
      <c r="AK305" s="26" t="e">
        <f>'COSM-BONUS_CWS'!AI75</f>
        <v>#REF!</v>
      </c>
      <c r="AL305" s="26" t="e">
        <f>'COSM-BONUS_CWS'!AJ75</f>
        <v>#REF!</v>
      </c>
      <c r="AM305" s="26" t="e">
        <f>'COSM-BONUS_CWS'!AK75</f>
        <v>#REF!</v>
      </c>
      <c r="AN305" s="26" t="e">
        <f>'COSM-BONUS_CWS'!AL75</f>
        <v>#REF!</v>
      </c>
      <c r="AO305" s="26" t="e">
        <f>'COSM-BONUS_CWS'!AM75</f>
        <v>#REF!</v>
      </c>
      <c r="AP305" s="26" t="e">
        <f>'COSM-BONUS_CWS'!AN75</f>
        <v>#REF!</v>
      </c>
      <c r="AQ305" s="26" t="e">
        <f>'COSM-BONUS_CWS'!AO75</f>
        <v>#REF!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#REF!</v>
      </c>
      <c r="AG306" s="26" t="e">
        <f t="shared" si="168"/>
        <v>#REF!</v>
      </c>
      <c r="AH306" s="26" t="e">
        <f t="shared" si="168"/>
        <v>#REF!</v>
      </c>
      <c r="AI306" s="26" t="e">
        <f t="shared" si="168"/>
        <v>#REF!</v>
      </c>
      <c r="AJ306" s="26" t="e">
        <f t="shared" si="168"/>
        <v>#REF!</v>
      </c>
      <c r="AK306" s="26" t="e">
        <f t="shared" si="168"/>
        <v>#REF!</v>
      </c>
      <c r="AL306" s="26" t="e">
        <f t="shared" si="168"/>
        <v>#REF!</v>
      </c>
      <c r="AM306" s="26" t="e">
        <f t="shared" ref="AM306:BO306" si="169">AM304+AM305</f>
        <v>#REF!</v>
      </c>
      <c r="AN306" s="26" t="e">
        <f t="shared" si="169"/>
        <v>#REF!</v>
      </c>
      <c r="AO306" s="26" t="e">
        <f t="shared" si="169"/>
        <v>#REF!</v>
      </c>
      <c r="AP306" s="26" t="e">
        <f t="shared" si="169"/>
        <v>#REF!</v>
      </c>
      <c r="AQ306" s="26" t="e">
        <f t="shared" si="169"/>
        <v>#REF!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#REF!</v>
      </c>
      <c r="AG341" s="26" t="e">
        <f>'COSM-BONUS_CWS'!AE76</f>
        <v>#REF!</v>
      </c>
      <c r="AH341" s="26" t="e">
        <f>'COSM-BONUS_CWS'!AF76</f>
        <v>#REF!</v>
      </c>
      <c r="AI341" s="26" t="e">
        <f>'COSM-BONUS_CWS'!AG76</f>
        <v>#REF!</v>
      </c>
      <c r="AJ341" s="26" t="e">
        <f>'COSM-BONUS_CWS'!AH76</f>
        <v>#REF!</v>
      </c>
      <c r="AK341" s="26" t="e">
        <f>'COSM-BONUS_CWS'!AI76</f>
        <v>#REF!</v>
      </c>
      <c r="AL341" s="26" t="e">
        <f>'COSM-BONUS_CWS'!AJ76</f>
        <v>#REF!</v>
      </c>
      <c r="AM341" s="26" t="e">
        <f>'COSM-BONUS_CWS'!AK76</f>
        <v>#REF!</v>
      </c>
      <c r="AN341" s="26" t="e">
        <f>'COSM-BONUS_CWS'!AL76</f>
        <v>#REF!</v>
      </c>
      <c r="AO341" s="26" t="e">
        <f>'COSM-BONUS_CWS'!AM76</f>
        <v>#REF!</v>
      </c>
      <c r="AP341" s="26" t="e">
        <f>'COSM-BONUS_CWS'!AN76</f>
        <v>#REF!</v>
      </c>
      <c r="AQ341" s="26" t="e">
        <f>'COSM-BONUS_CWS'!AO76</f>
        <v>#REF!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#REF!</v>
      </c>
      <c r="AG342" s="26" t="e">
        <f t="shared" si="200"/>
        <v>#REF!</v>
      </c>
      <c r="AH342" s="26" t="e">
        <f t="shared" si="200"/>
        <v>#REF!</v>
      </c>
      <c r="AI342" s="26" t="e">
        <f t="shared" si="200"/>
        <v>#REF!</v>
      </c>
      <c r="AJ342" s="26" t="e">
        <f t="shared" si="200"/>
        <v>#REF!</v>
      </c>
      <c r="AK342" s="26" t="e">
        <f t="shared" si="200"/>
        <v>#REF!</v>
      </c>
      <c r="AL342" s="26" t="e">
        <f t="shared" si="200"/>
        <v>#REF!</v>
      </c>
      <c r="AM342" s="26" t="e">
        <f t="shared" ref="AM342:BO342" si="201">AM340+AM341</f>
        <v>#REF!</v>
      </c>
      <c r="AN342" s="26" t="e">
        <f t="shared" si="201"/>
        <v>#REF!</v>
      </c>
      <c r="AO342" s="26" t="e">
        <f t="shared" si="201"/>
        <v>#REF!</v>
      </c>
      <c r="AP342" s="26" t="e">
        <f t="shared" si="201"/>
        <v>#REF!</v>
      </c>
      <c r="AQ342" s="26" t="e">
        <f t="shared" si="201"/>
        <v>#REF!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#REF!</v>
      </c>
      <c r="AG357" s="26" t="e">
        <f t="shared" si="214"/>
        <v>#REF!</v>
      </c>
      <c r="AH357" s="26" t="e">
        <f t="shared" si="214"/>
        <v>#REF!</v>
      </c>
      <c r="AI357" s="26" t="e">
        <f t="shared" si="214"/>
        <v>#REF!</v>
      </c>
      <c r="AJ357" s="26" t="e">
        <f t="shared" si="214"/>
        <v>#REF!</v>
      </c>
      <c r="AK357" s="26" t="e">
        <f t="shared" si="214"/>
        <v>#REF!</v>
      </c>
      <c r="AL357" s="26" t="e">
        <f t="shared" si="214"/>
        <v>#REF!</v>
      </c>
      <c r="AM357" s="26" t="e">
        <f t="shared" ref="AM357:BO357" si="215">AM350+AM341+AM332+AM323+AM314+AM305</f>
        <v>#REF!</v>
      </c>
      <c r="AN357" s="26" t="e">
        <f t="shared" si="215"/>
        <v>#REF!</v>
      </c>
      <c r="AO357" s="26" t="e">
        <f t="shared" si="215"/>
        <v>#REF!</v>
      </c>
      <c r="AP357" s="26" t="e">
        <f t="shared" si="215"/>
        <v>#REF!</v>
      </c>
      <c r="AQ357" s="26" t="e">
        <f t="shared" si="215"/>
        <v>#REF!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#REF!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#REF!</v>
      </c>
      <c r="AG358" s="26" t="e">
        <f t="shared" si="216"/>
        <v>#REF!</v>
      </c>
      <c r="AH358" s="26" t="e">
        <f t="shared" si="216"/>
        <v>#REF!</v>
      </c>
      <c r="AI358" s="26" t="e">
        <f t="shared" si="216"/>
        <v>#REF!</v>
      </c>
      <c r="AJ358" s="26" t="e">
        <f t="shared" si="216"/>
        <v>#REF!</v>
      </c>
      <c r="AK358" s="26" t="e">
        <f t="shared" si="216"/>
        <v>#REF!</v>
      </c>
      <c r="AL358" s="26" t="e">
        <f t="shared" si="216"/>
        <v>#REF!</v>
      </c>
      <c r="AM358" s="26" t="e">
        <f t="shared" ref="AM358:BO358" si="217">AM356+AM357</f>
        <v>#REF!</v>
      </c>
      <c r="AN358" s="26" t="e">
        <f t="shared" si="217"/>
        <v>#REF!</v>
      </c>
      <c r="AO358" s="26" t="e">
        <f t="shared" si="217"/>
        <v>#REF!</v>
      </c>
      <c r="AP358" s="26" t="e">
        <f t="shared" si="217"/>
        <v>#REF!</v>
      </c>
      <c r="AQ358" s="26" t="e">
        <f t="shared" si="217"/>
        <v>#REF!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#REF!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#REF!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#REF!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#REF!</v>
      </c>
      <c r="AG362" s="26" t="e">
        <f t="shared" si="220"/>
        <v>#REF!</v>
      </c>
      <c r="AH362" s="26" t="e">
        <f t="shared" si="220"/>
        <v>#REF!</v>
      </c>
      <c r="AI362" s="26" t="e">
        <f t="shared" si="220"/>
        <v>#REF!</v>
      </c>
      <c r="AJ362" s="26" t="e">
        <f t="shared" si="220"/>
        <v>#REF!</v>
      </c>
      <c r="AK362" s="26" t="e">
        <f t="shared" si="220"/>
        <v>#REF!</v>
      </c>
      <c r="AL362" s="26" t="e">
        <f t="shared" si="220"/>
        <v>#REF!</v>
      </c>
      <c r="AM362" s="26" t="e">
        <f t="shared" ref="AM362:BO362" si="221">AM360+AM358</f>
        <v>#REF!</v>
      </c>
      <c r="AN362" s="26" t="e">
        <f t="shared" si="221"/>
        <v>#REF!</v>
      </c>
      <c r="AO362" s="26" t="e">
        <f t="shared" si="221"/>
        <v>#REF!</v>
      </c>
      <c r="AP362" s="26" t="e">
        <f t="shared" si="221"/>
        <v>#REF!</v>
      </c>
      <c r="AQ362" s="26" t="e">
        <f t="shared" si="221"/>
        <v>#REF!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#REF!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#REF!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#REF!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#REF!</v>
      </c>
      <c r="AG367" s="26" t="e">
        <f>AG358*STAFFPLAN_CWS!$E177</f>
        <v>#REF!</v>
      </c>
      <c r="AH367" s="26" t="e">
        <f>AH358*STAFFPLAN_CWS!$E177</f>
        <v>#REF!</v>
      </c>
      <c r="AI367" s="26" t="e">
        <f>AI358*STAFFPLAN_CWS!$E177</f>
        <v>#REF!</v>
      </c>
      <c r="AJ367" s="26" t="e">
        <f>AJ358*STAFFPLAN_CWS!$E177</f>
        <v>#REF!</v>
      </c>
      <c r="AK367" s="26" t="e">
        <f>AK358*STAFFPLAN_CWS!$E177</f>
        <v>#REF!</v>
      </c>
      <c r="AL367" s="26" t="e">
        <f>AL358*STAFFPLAN_CWS!$E177</f>
        <v>#REF!</v>
      </c>
      <c r="AM367" s="26" t="e">
        <f>AM358*STAFFPLAN_CWS!$E177</f>
        <v>#REF!</v>
      </c>
      <c r="AN367" s="26" t="e">
        <f>AN358*STAFFPLAN_CWS!$E177</f>
        <v>#REF!</v>
      </c>
      <c r="AO367" s="26" t="e">
        <f>AO358*STAFFPLAN_CWS!$E177</f>
        <v>#REF!</v>
      </c>
      <c r="AP367" s="26" t="e">
        <f>AP358*STAFFPLAN_CWS!$E177</f>
        <v>#REF!</v>
      </c>
      <c r="AQ367" s="26" t="e">
        <f>AQ358*STAFFPLAN_CWS!$E177</f>
        <v>#REF!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#REF!</v>
      </c>
      <c r="AG368" s="26" t="e">
        <f>AG358*STAFFPLAN_CWS!$E178</f>
        <v>#REF!</v>
      </c>
      <c r="AH368" s="26" t="e">
        <f>AH358*STAFFPLAN_CWS!$E178</f>
        <v>#REF!</v>
      </c>
      <c r="AI368" s="26" t="e">
        <f>AI358*STAFFPLAN_CWS!$E178</f>
        <v>#REF!</v>
      </c>
      <c r="AJ368" s="26" t="e">
        <f>AJ358*STAFFPLAN_CWS!$E178</f>
        <v>#REF!</v>
      </c>
      <c r="AK368" s="26" t="e">
        <f>AK358*STAFFPLAN_CWS!$E178</f>
        <v>#REF!</v>
      </c>
      <c r="AL368" s="26" t="e">
        <f>AL358*STAFFPLAN_CWS!$E178</f>
        <v>#REF!</v>
      </c>
      <c r="AM368" s="26" t="e">
        <f>AM358*STAFFPLAN_CWS!$E178</f>
        <v>#REF!</v>
      </c>
      <c r="AN368" s="26" t="e">
        <f>AN358*STAFFPLAN_CWS!$E178</f>
        <v>#REF!</v>
      </c>
      <c r="AO368" s="26" t="e">
        <f>AO358*STAFFPLAN_CWS!$E178</f>
        <v>#REF!</v>
      </c>
      <c r="AP368" s="26" t="e">
        <f>AP358*STAFFPLAN_CWS!$E178</f>
        <v>#REF!</v>
      </c>
      <c r="AQ368" s="26" t="e">
        <f>AQ358*STAFFPLAN_CWS!$E178</f>
        <v>#REF!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#REF!</v>
      </c>
      <c r="AG369" s="26" t="e">
        <f>AG358*STAFFPLAN_CWS!$E179</f>
        <v>#REF!</v>
      </c>
      <c r="AH369" s="26" t="e">
        <f>AH358*STAFFPLAN_CWS!$E179</f>
        <v>#REF!</v>
      </c>
      <c r="AI369" s="26" t="e">
        <f>AI358*STAFFPLAN_CWS!$E179</f>
        <v>#REF!</v>
      </c>
      <c r="AJ369" s="26" t="e">
        <f>AJ358*STAFFPLAN_CWS!$E179</f>
        <v>#REF!</v>
      </c>
      <c r="AK369" s="26" t="e">
        <f>AK358*STAFFPLAN_CWS!$E179</f>
        <v>#REF!</v>
      </c>
      <c r="AL369" s="26" t="e">
        <f>AL358*STAFFPLAN_CWS!$E179</f>
        <v>#REF!</v>
      </c>
      <c r="AM369" s="26" t="e">
        <f>AM358*STAFFPLAN_CWS!$E179</f>
        <v>#REF!</v>
      </c>
      <c r="AN369" s="26" t="e">
        <f>AN358*STAFFPLAN_CWS!$E179</f>
        <v>#REF!</v>
      </c>
      <c r="AO369" s="26" t="e">
        <f>AO358*STAFFPLAN_CWS!$E179</f>
        <v>#REF!</v>
      </c>
      <c r="AP369" s="26" t="e">
        <f>AP358*STAFFPLAN_CWS!$E179</f>
        <v>#REF!</v>
      </c>
      <c r="AQ369" s="26" t="e">
        <f>AQ358*STAFFPLAN_CWS!$E179</f>
        <v>#REF!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#REF!</v>
      </c>
      <c r="AG371" s="26" t="e">
        <f>AG358*STAFFPLAN_CWS!$E181</f>
        <v>#REF!</v>
      </c>
      <c r="AH371" s="26" t="e">
        <f>AH358*STAFFPLAN_CWS!$E181</f>
        <v>#REF!</v>
      </c>
      <c r="AI371" s="26" t="e">
        <f>AI358*STAFFPLAN_CWS!$E181</f>
        <v>#REF!</v>
      </c>
      <c r="AJ371" s="26" t="e">
        <f>AJ358*STAFFPLAN_CWS!$E181</f>
        <v>#REF!</v>
      </c>
      <c r="AK371" s="26" t="e">
        <f>AK358*STAFFPLAN_CWS!$E181</f>
        <v>#REF!</v>
      </c>
      <c r="AL371" s="26" t="e">
        <f>AL358*STAFFPLAN_CWS!$E181</f>
        <v>#REF!</v>
      </c>
      <c r="AM371" s="26" t="e">
        <f>AM358*STAFFPLAN_CWS!$E181</f>
        <v>#REF!</v>
      </c>
      <c r="AN371" s="26" t="e">
        <f>AN358*STAFFPLAN_CWS!$E181</f>
        <v>#REF!</v>
      </c>
      <c r="AO371" s="26" t="e">
        <f>AO358*STAFFPLAN_CWS!$E181</f>
        <v>#REF!</v>
      </c>
      <c r="AP371" s="26" t="e">
        <f>AP358*STAFFPLAN_CWS!$E181</f>
        <v>#REF!</v>
      </c>
      <c r="AQ371" s="26" t="e">
        <f>AQ358*STAFFPLAN_CWS!$E181</f>
        <v>#REF!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#REF!</v>
      </c>
      <c r="AG372" s="26" t="e">
        <f t="shared" si="223"/>
        <v>#REF!</v>
      </c>
      <c r="AH372" s="26" t="e">
        <f t="shared" si="223"/>
        <v>#REF!</v>
      </c>
      <c r="AI372" s="26" t="e">
        <f t="shared" si="223"/>
        <v>#REF!</v>
      </c>
      <c r="AJ372" s="26" t="e">
        <f t="shared" si="223"/>
        <v>#REF!</v>
      </c>
      <c r="AK372" s="26" t="e">
        <f t="shared" si="223"/>
        <v>#REF!</v>
      </c>
      <c r="AL372" s="26" t="e">
        <f t="shared" si="223"/>
        <v>#REF!</v>
      </c>
      <c r="AM372" s="26" t="e">
        <f t="shared" si="223"/>
        <v>#REF!</v>
      </c>
      <c r="AN372" s="26" t="e">
        <f t="shared" si="223"/>
        <v>#REF!</v>
      </c>
      <c r="AO372" s="26" t="e">
        <f t="shared" si="223"/>
        <v>#REF!</v>
      </c>
      <c r="AP372" s="26" t="e">
        <f t="shared" si="223"/>
        <v>#REF!</v>
      </c>
      <c r="AQ372" s="26" t="e">
        <f t="shared" si="223"/>
        <v>#REF!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#REF!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#REF!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#REF!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#REF!</v>
      </c>
      <c r="AR376" s="26" t="e">
        <f>AG358*STAFFPLAN_CWS!$F182</f>
        <v>#REF!</v>
      </c>
      <c r="AS376" s="26" t="e">
        <f>AH358*STAFFPLAN_CWS!$F182</f>
        <v>#REF!</v>
      </c>
      <c r="AT376" s="26" t="e">
        <f>AI358*STAFFPLAN_CWS!$F182</f>
        <v>#REF!</v>
      </c>
      <c r="AU376" s="26" t="e">
        <f>AJ358*STAFFPLAN_CWS!$F182</f>
        <v>#REF!</v>
      </c>
      <c r="AV376" s="26" t="e">
        <f>AK358*STAFFPLAN_CWS!$F182</f>
        <v>#REF!</v>
      </c>
      <c r="AW376" s="26" t="e">
        <f>AL358*STAFFPLAN_CWS!$F182</f>
        <v>#REF!</v>
      </c>
      <c r="AX376" s="26" t="e">
        <f>AM358*STAFFPLAN_CWS!$F182</f>
        <v>#REF!</v>
      </c>
      <c r="AY376" s="26" t="e">
        <f>AN358*STAFFPLAN_CWS!$F182</f>
        <v>#REF!</v>
      </c>
      <c r="AZ376" s="26" t="e">
        <f>AO358*STAFFPLAN_CWS!$F182</f>
        <v>#REF!</v>
      </c>
      <c r="BA376" s="26" t="e">
        <f>AP358*STAFFPLAN_CWS!$F182</f>
        <v>#REF!</v>
      </c>
      <c r="BB376" s="26" t="e">
        <f>AQ358*STAFFPLAN_CWS!$F182</f>
        <v>#REF!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#REF!</v>
      </c>
      <c r="AR378" s="26" t="e">
        <f t="shared" si="225"/>
        <v>#REF!</v>
      </c>
      <c r="AS378" s="26" t="e">
        <f t="shared" si="225"/>
        <v>#REF!</v>
      </c>
      <c r="AT378" s="26" t="e">
        <f t="shared" si="225"/>
        <v>#REF!</v>
      </c>
      <c r="AU378" s="26" t="e">
        <f t="shared" si="225"/>
        <v>#REF!</v>
      </c>
      <c r="AV378" s="26" t="e">
        <f t="shared" si="225"/>
        <v>#REF!</v>
      </c>
      <c r="AW378" s="26" t="e">
        <f t="shared" si="225"/>
        <v>#REF!</v>
      </c>
      <c r="AX378" s="26" t="e">
        <f t="shared" si="225"/>
        <v>#REF!</v>
      </c>
      <c r="AY378" s="26" t="e">
        <f t="shared" si="225"/>
        <v>#REF!</v>
      </c>
      <c r="AZ378" s="26" t="e">
        <f t="shared" si="225"/>
        <v>#REF!</v>
      </c>
      <c r="BA378" s="26" t="e">
        <f t="shared" si="225"/>
        <v>#REF!</v>
      </c>
      <c r="BB378" s="26" t="e">
        <f t="shared" si="225"/>
        <v>#REF!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#REF!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#REF!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#REF!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#REF!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#REF!</v>
      </c>
      <c r="AG380" s="26" t="e">
        <f t="shared" si="226"/>
        <v>#REF!</v>
      </c>
      <c r="AH380" s="26" t="e">
        <f t="shared" si="226"/>
        <v>#REF!</v>
      </c>
      <c r="AI380" s="26" t="e">
        <f t="shared" si="226"/>
        <v>#REF!</v>
      </c>
      <c r="AJ380" s="26" t="e">
        <f t="shared" si="226"/>
        <v>#REF!</v>
      </c>
      <c r="AK380" s="26" t="e">
        <f t="shared" si="226"/>
        <v>#REF!</v>
      </c>
      <c r="AL380" s="26" t="e">
        <f t="shared" si="226"/>
        <v>#REF!</v>
      </c>
      <c r="AM380" s="26" t="e">
        <f t="shared" ref="AM380:BO380" si="227">AM378+AM372+AM362</f>
        <v>#REF!</v>
      </c>
      <c r="AN380" s="26" t="e">
        <f t="shared" si="227"/>
        <v>#REF!</v>
      </c>
      <c r="AO380" s="26" t="e">
        <f t="shared" si="227"/>
        <v>#REF!</v>
      </c>
      <c r="AP380" s="26" t="e">
        <f t="shared" si="227"/>
        <v>#REF!</v>
      </c>
      <c r="AQ380" s="26" t="e">
        <f t="shared" si="227"/>
        <v>#REF!</v>
      </c>
      <c r="AR380" s="26" t="e">
        <f t="shared" si="227"/>
        <v>#REF!</v>
      </c>
      <c r="AS380" s="26" t="e">
        <f t="shared" si="227"/>
        <v>#REF!</v>
      </c>
      <c r="AT380" s="26" t="e">
        <f t="shared" si="227"/>
        <v>#REF!</v>
      </c>
      <c r="AU380" s="26" t="e">
        <f t="shared" si="227"/>
        <v>#REF!</v>
      </c>
      <c r="AV380" s="26" t="e">
        <f t="shared" si="227"/>
        <v>#REF!</v>
      </c>
      <c r="AW380" s="26" t="e">
        <f t="shared" si="227"/>
        <v>#REF!</v>
      </c>
      <c r="AX380" s="26" t="e">
        <f t="shared" si="227"/>
        <v>#REF!</v>
      </c>
      <c r="AY380" s="26" t="e">
        <f t="shared" si="227"/>
        <v>#REF!</v>
      </c>
      <c r="AZ380" s="26" t="e">
        <f t="shared" si="227"/>
        <v>#REF!</v>
      </c>
      <c r="BA380" s="26" t="e">
        <f t="shared" si="227"/>
        <v>#REF!</v>
      </c>
      <c r="BB380" s="26" t="e">
        <f t="shared" si="227"/>
        <v>#REF!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#REF!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#REF!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#REF!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#REF!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#REF!</v>
      </c>
      <c r="AG406" s="26" t="e">
        <f>'COSM-BONUS_CWS'!AE77</f>
        <v>#REF!</v>
      </c>
      <c r="AH406" s="26" t="e">
        <f>'COSM-BONUS_CWS'!AF77</f>
        <v>#REF!</v>
      </c>
      <c r="AI406" s="26" t="e">
        <f>'COSM-BONUS_CWS'!AG77</f>
        <v>#REF!</v>
      </c>
      <c r="AJ406" s="26" t="e">
        <f>'COSM-BONUS_CWS'!AH77</f>
        <v>#REF!</v>
      </c>
      <c r="AK406" s="26" t="e">
        <f>'COSM-BONUS_CWS'!AI77</f>
        <v>#REF!</v>
      </c>
      <c r="AL406" s="26" t="e">
        <f>'COSM-BONUS_CWS'!AJ77</f>
        <v>#REF!</v>
      </c>
      <c r="AM406" s="26" t="e">
        <f>'COSM-BONUS_CWS'!AK77</f>
        <v>#REF!</v>
      </c>
      <c r="AN406" s="26" t="e">
        <f>'COSM-BONUS_CWS'!AL77</f>
        <v>#REF!</v>
      </c>
      <c r="AO406" s="26" t="e">
        <f>'COSM-BONUS_CWS'!AM77</f>
        <v>#REF!</v>
      </c>
      <c r="AP406" s="26" t="e">
        <f>'COSM-BONUS_CWS'!AN77</f>
        <v>#REF!</v>
      </c>
      <c r="AQ406" s="26" t="e">
        <f>'COSM-BONUS_CWS'!AO77</f>
        <v>#REF!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#REF!</v>
      </c>
      <c r="AG407" s="26" t="e">
        <f t="shared" si="248"/>
        <v>#REF!</v>
      </c>
      <c r="AH407" s="26" t="e">
        <f t="shared" si="248"/>
        <v>#REF!</v>
      </c>
      <c r="AI407" s="26" t="e">
        <f t="shared" si="248"/>
        <v>#REF!</v>
      </c>
      <c r="AJ407" s="26" t="e">
        <f t="shared" si="248"/>
        <v>#REF!</v>
      </c>
      <c r="AK407" s="26" t="e">
        <f t="shared" si="248"/>
        <v>#REF!</v>
      </c>
      <c r="AL407" s="26" t="e">
        <f t="shared" si="248"/>
        <v>#REF!</v>
      </c>
      <c r="AM407" s="26" t="e">
        <f t="shared" ref="AM407:BO407" si="249">AM405+AM406</f>
        <v>#REF!</v>
      </c>
      <c r="AN407" s="26" t="e">
        <f t="shared" si="249"/>
        <v>#REF!</v>
      </c>
      <c r="AO407" s="26" t="e">
        <f t="shared" si="249"/>
        <v>#REF!</v>
      </c>
      <c r="AP407" s="26" t="e">
        <f t="shared" si="249"/>
        <v>#REF!</v>
      </c>
      <c r="AQ407" s="26" t="e">
        <f t="shared" si="249"/>
        <v>#REF!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#REF!</v>
      </c>
      <c r="AG442" s="26" t="e">
        <f>'COSM-BONUS_CWS'!AE78</f>
        <v>#REF!</v>
      </c>
      <c r="AH442" s="26" t="e">
        <f>'COSM-BONUS_CWS'!AF78</f>
        <v>#REF!</v>
      </c>
      <c r="AI442" s="26" t="e">
        <f>'COSM-BONUS_CWS'!AG78</f>
        <v>#REF!</v>
      </c>
      <c r="AJ442" s="26" t="e">
        <f>'COSM-BONUS_CWS'!AH78</f>
        <v>#REF!</v>
      </c>
      <c r="AK442" s="26" t="e">
        <f>'COSM-BONUS_CWS'!AI78</f>
        <v>#REF!</v>
      </c>
      <c r="AL442" s="26" t="e">
        <f>'COSM-BONUS_CWS'!AJ78</f>
        <v>#REF!</v>
      </c>
      <c r="AM442" s="26" t="e">
        <f>'COSM-BONUS_CWS'!AK78</f>
        <v>#REF!</v>
      </c>
      <c r="AN442" s="26" t="e">
        <f>'COSM-BONUS_CWS'!AL78</f>
        <v>#REF!</v>
      </c>
      <c r="AO442" s="26" t="e">
        <f>'COSM-BONUS_CWS'!AM78</f>
        <v>#REF!</v>
      </c>
      <c r="AP442" s="26" t="e">
        <f>'COSM-BONUS_CWS'!AN78</f>
        <v>#REF!</v>
      </c>
      <c r="AQ442" s="26" t="e">
        <f>'COSM-BONUS_CWS'!AO78</f>
        <v>#REF!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#REF!</v>
      </c>
      <c r="AG443" s="26" t="e">
        <f t="shared" si="280"/>
        <v>#REF!</v>
      </c>
      <c r="AH443" s="26" t="e">
        <f t="shared" si="280"/>
        <v>#REF!</v>
      </c>
      <c r="AI443" s="26" t="e">
        <f t="shared" si="280"/>
        <v>#REF!</v>
      </c>
      <c r="AJ443" s="26" t="e">
        <f t="shared" si="280"/>
        <v>#REF!</v>
      </c>
      <c r="AK443" s="26" t="e">
        <f t="shared" si="280"/>
        <v>#REF!</v>
      </c>
      <c r="AL443" s="26" t="e">
        <f t="shared" si="280"/>
        <v>#REF!</v>
      </c>
      <c r="AM443" s="26" t="e">
        <f t="shared" ref="AM443:BO443" si="281">AM441+AM442</f>
        <v>#REF!</v>
      </c>
      <c r="AN443" s="26" t="e">
        <f t="shared" si="281"/>
        <v>#REF!</v>
      </c>
      <c r="AO443" s="26" t="e">
        <f t="shared" si="281"/>
        <v>#REF!</v>
      </c>
      <c r="AP443" s="26" t="e">
        <f t="shared" si="281"/>
        <v>#REF!</v>
      </c>
      <c r="AQ443" s="26" t="e">
        <f t="shared" si="281"/>
        <v>#REF!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#REF!</v>
      </c>
      <c r="AG469" s="26" t="e">
        <f>'COSM-BONUS_CWS'!AE79</f>
        <v>#REF!</v>
      </c>
      <c r="AH469" s="26" t="e">
        <f>'COSM-BONUS_CWS'!AF79</f>
        <v>#REF!</v>
      </c>
      <c r="AI469" s="26" t="e">
        <f>'COSM-BONUS_CWS'!AG79</f>
        <v>#REF!</v>
      </c>
      <c r="AJ469" s="26" t="e">
        <f>'COSM-BONUS_CWS'!AH79</f>
        <v>#REF!</v>
      </c>
      <c r="AK469" s="26" t="e">
        <f>'COSM-BONUS_CWS'!AI79</f>
        <v>#REF!</v>
      </c>
      <c r="AL469" s="26" t="e">
        <f>'COSM-BONUS_CWS'!AJ79</f>
        <v>#REF!</v>
      </c>
      <c r="AM469" s="26" t="e">
        <f>'COSM-BONUS_CWS'!AK79</f>
        <v>#REF!</v>
      </c>
      <c r="AN469" s="26" t="e">
        <f>'COSM-BONUS_CWS'!AL79</f>
        <v>#REF!</v>
      </c>
      <c r="AO469" s="26" t="e">
        <f>'COSM-BONUS_CWS'!AM79</f>
        <v>#REF!</v>
      </c>
      <c r="AP469" s="26" t="e">
        <f>'COSM-BONUS_CWS'!AN79</f>
        <v>#REF!</v>
      </c>
      <c r="AQ469" s="26" t="e">
        <f>'COSM-BONUS_CWS'!AO79</f>
        <v>#REF!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#REF!</v>
      </c>
      <c r="AG470" s="26" t="e">
        <f t="shared" si="300"/>
        <v>#REF!</v>
      </c>
      <c r="AH470" s="26" t="e">
        <f t="shared" si="300"/>
        <v>#REF!</v>
      </c>
      <c r="AI470" s="26" t="e">
        <f t="shared" si="300"/>
        <v>#REF!</v>
      </c>
      <c r="AJ470" s="26" t="e">
        <f t="shared" si="300"/>
        <v>#REF!</v>
      </c>
      <c r="AK470" s="26" t="e">
        <f t="shared" si="300"/>
        <v>#REF!</v>
      </c>
      <c r="AL470" s="26" t="e">
        <f t="shared" si="300"/>
        <v>#REF!</v>
      </c>
      <c r="AM470" s="26" t="e">
        <f t="shared" ref="AM470:BO470" si="301">AM468+AM469</f>
        <v>#REF!</v>
      </c>
      <c r="AN470" s="26" t="e">
        <f t="shared" si="301"/>
        <v>#REF!</v>
      </c>
      <c r="AO470" s="26" t="e">
        <f t="shared" si="301"/>
        <v>#REF!</v>
      </c>
      <c r="AP470" s="26" t="e">
        <f t="shared" si="301"/>
        <v>#REF!</v>
      </c>
      <c r="AQ470" s="26" t="e">
        <f t="shared" si="301"/>
        <v>#REF!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#REF!</v>
      </c>
      <c r="AG496" s="26" t="e">
        <f>'COSM-BONUS_CWS'!AE80</f>
        <v>#REF!</v>
      </c>
      <c r="AH496" s="26" t="e">
        <f>'COSM-BONUS_CWS'!AF80</f>
        <v>#REF!</v>
      </c>
      <c r="AI496" s="26" t="e">
        <f>'COSM-BONUS_CWS'!AG80</f>
        <v>#REF!</v>
      </c>
      <c r="AJ496" s="26" t="e">
        <f>'COSM-BONUS_CWS'!AH80</f>
        <v>#REF!</v>
      </c>
      <c r="AK496" s="26" t="e">
        <f>'COSM-BONUS_CWS'!AI80</f>
        <v>#REF!</v>
      </c>
      <c r="AL496" s="26" t="e">
        <f>'COSM-BONUS_CWS'!AJ80</f>
        <v>#REF!</v>
      </c>
      <c r="AM496" s="26" t="e">
        <f>'COSM-BONUS_CWS'!AK80</f>
        <v>#REF!</v>
      </c>
      <c r="AN496" s="26" t="e">
        <f>'COSM-BONUS_CWS'!AL80</f>
        <v>#REF!</v>
      </c>
      <c r="AO496" s="26" t="e">
        <f>'COSM-BONUS_CWS'!AM80</f>
        <v>#REF!</v>
      </c>
      <c r="AP496" s="26" t="e">
        <f>'COSM-BONUS_CWS'!AN80</f>
        <v>#REF!</v>
      </c>
      <c r="AQ496" s="26" t="e">
        <f>'COSM-BONUS_CWS'!AO80</f>
        <v>#REF!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#REF!</v>
      </c>
      <c r="AG530" s="26" t="e">
        <f t="shared" si="353"/>
        <v>#REF!</v>
      </c>
      <c r="AH530" s="26" t="e">
        <f t="shared" si="353"/>
        <v>#REF!</v>
      </c>
      <c r="AI530" s="26" t="e">
        <f t="shared" si="353"/>
        <v>#REF!</v>
      </c>
      <c r="AJ530" s="26" t="e">
        <f t="shared" si="353"/>
        <v>#REF!</v>
      </c>
      <c r="AK530" s="26" t="e">
        <f t="shared" si="353"/>
        <v>#REF!</v>
      </c>
      <c r="AL530" s="26" t="e">
        <f t="shared" si="353"/>
        <v>#REF!</v>
      </c>
      <c r="AM530" s="26" t="e">
        <f t="shared" ref="AM530:BO530" si="354">AM523+AM514+AM505+AM496+AM487+AM478+AM469+AM460+AM451+AM442+AM433+AM424+AM415+AM406+AM397+AM388</f>
        <v>#REF!</v>
      </c>
      <c r="AN530" s="26" t="e">
        <f t="shared" si="354"/>
        <v>#REF!</v>
      </c>
      <c r="AO530" s="26" t="e">
        <f t="shared" si="354"/>
        <v>#REF!</v>
      </c>
      <c r="AP530" s="26" t="e">
        <f t="shared" si="354"/>
        <v>#REF!</v>
      </c>
      <c r="AQ530" s="26" t="e">
        <f t="shared" si="354"/>
        <v>#REF!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#REF!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#REF!</v>
      </c>
      <c r="AG531" s="26" t="e">
        <f t="shared" si="355"/>
        <v>#REF!</v>
      </c>
      <c r="AH531" s="26" t="e">
        <f t="shared" si="355"/>
        <v>#REF!</v>
      </c>
      <c r="AI531" s="26" t="e">
        <f t="shared" si="355"/>
        <v>#REF!</v>
      </c>
      <c r="AJ531" s="26" t="e">
        <f t="shared" si="355"/>
        <v>#REF!</v>
      </c>
      <c r="AK531" s="26" t="e">
        <f t="shared" si="355"/>
        <v>#REF!</v>
      </c>
      <c r="AL531" s="26" t="e">
        <f t="shared" si="355"/>
        <v>#REF!</v>
      </c>
      <c r="AM531" s="26" t="e">
        <f t="shared" ref="AM531:BO531" si="356">AM529+AM530</f>
        <v>#REF!</v>
      </c>
      <c r="AN531" s="26" t="e">
        <f t="shared" si="356"/>
        <v>#REF!</v>
      </c>
      <c r="AO531" s="26" t="e">
        <f t="shared" si="356"/>
        <v>#REF!</v>
      </c>
      <c r="AP531" s="26" t="e">
        <f t="shared" si="356"/>
        <v>#REF!</v>
      </c>
      <c r="AQ531" s="26" t="e">
        <f t="shared" si="356"/>
        <v>#REF!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#REF!</v>
      </c>
      <c r="BQ531" s="66" t="e">
        <f>BP529+BP530</f>
        <v>#REF!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#REF!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#REF!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#REF!</v>
      </c>
      <c r="AG535" s="26" t="e">
        <f t="shared" si="359"/>
        <v>#REF!</v>
      </c>
      <c r="AH535" s="26" t="e">
        <f t="shared" si="359"/>
        <v>#REF!</v>
      </c>
      <c r="AI535" s="26" t="e">
        <f t="shared" si="359"/>
        <v>#REF!</v>
      </c>
      <c r="AJ535" s="26" t="e">
        <f t="shared" si="359"/>
        <v>#REF!</v>
      </c>
      <c r="AK535" s="26" t="e">
        <f t="shared" si="359"/>
        <v>#REF!</v>
      </c>
      <c r="AL535" s="26" t="e">
        <f t="shared" si="359"/>
        <v>#REF!</v>
      </c>
      <c r="AM535" s="26" t="e">
        <f t="shared" ref="AM535:BO535" si="360">AM533+AM531</f>
        <v>#REF!</v>
      </c>
      <c r="AN535" s="26" t="e">
        <f t="shared" si="360"/>
        <v>#REF!</v>
      </c>
      <c r="AO535" s="26" t="e">
        <f t="shared" si="360"/>
        <v>#REF!</v>
      </c>
      <c r="AP535" s="26" t="e">
        <f t="shared" si="360"/>
        <v>#REF!</v>
      </c>
      <c r="AQ535" s="26" t="e">
        <f t="shared" si="360"/>
        <v>#REF!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#REF!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#REF!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#REF!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#REF!</v>
      </c>
      <c r="AG540" s="26" t="e">
        <f>AG531*STAFFPLAN_CWS!$E177</f>
        <v>#REF!</v>
      </c>
      <c r="AH540" s="26" t="e">
        <f>AH531*STAFFPLAN_CWS!$E177</f>
        <v>#REF!</v>
      </c>
      <c r="AI540" s="26" t="e">
        <f>AI531*STAFFPLAN_CWS!$E177</f>
        <v>#REF!</v>
      </c>
      <c r="AJ540" s="26" t="e">
        <f>AJ531*STAFFPLAN_CWS!$E177</f>
        <v>#REF!</v>
      </c>
      <c r="AK540" s="26" t="e">
        <f>AK531*STAFFPLAN_CWS!$E177</f>
        <v>#REF!</v>
      </c>
      <c r="AL540" s="26" t="e">
        <f>AL531*STAFFPLAN_CWS!$E177</f>
        <v>#REF!</v>
      </c>
      <c r="AM540" s="26" t="e">
        <f>AM531*STAFFPLAN_CWS!$E177</f>
        <v>#REF!</v>
      </c>
      <c r="AN540" s="26" t="e">
        <f>AN531*STAFFPLAN_CWS!$E177</f>
        <v>#REF!</v>
      </c>
      <c r="AO540" s="26" t="e">
        <f>AO531*STAFFPLAN_CWS!$E177</f>
        <v>#REF!</v>
      </c>
      <c r="AP540" s="26" t="e">
        <f>AP531*STAFFPLAN_CWS!$E177</f>
        <v>#REF!</v>
      </c>
      <c r="AQ540" s="26" t="e">
        <f>AQ531*STAFFPLAN_CWS!$E177</f>
        <v>#REF!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#REF!</v>
      </c>
      <c r="AG541" s="26" t="e">
        <f>AG531*STAFFPLAN_CWS!$E178</f>
        <v>#REF!</v>
      </c>
      <c r="AH541" s="26" t="e">
        <f>AH531*STAFFPLAN_CWS!$E178</f>
        <v>#REF!</v>
      </c>
      <c r="AI541" s="26" t="e">
        <f>AI531*STAFFPLAN_CWS!$E178</f>
        <v>#REF!</v>
      </c>
      <c r="AJ541" s="26" t="e">
        <f>AJ531*STAFFPLAN_CWS!$E178</f>
        <v>#REF!</v>
      </c>
      <c r="AK541" s="26" t="e">
        <f>AK531*STAFFPLAN_CWS!$E178</f>
        <v>#REF!</v>
      </c>
      <c r="AL541" s="26" t="e">
        <f>AL531*STAFFPLAN_CWS!$E178</f>
        <v>#REF!</v>
      </c>
      <c r="AM541" s="26" t="e">
        <f>AM531*STAFFPLAN_CWS!$E178</f>
        <v>#REF!</v>
      </c>
      <c r="AN541" s="26" t="e">
        <f>AN531*STAFFPLAN_CWS!$E178</f>
        <v>#REF!</v>
      </c>
      <c r="AO541" s="26" t="e">
        <f>AO531*STAFFPLAN_CWS!$E178</f>
        <v>#REF!</v>
      </c>
      <c r="AP541" s="26" t="e">
        <f>AP531*STAFFPLAN_CWS!$E178</f>
        <v>#REF!</v>
      </c>
      <c r="AQ541" s="26" t="e">
        <f>AQ531*STAFFPLAN_CWS!$E178</f>
        <v>#REF!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#REF!</v>
      </c>
      <c r="AG542" s="26" t="e">
        <f>AG531*STAFFPLAN_CWS!$E179</f>
        <v>#REF!</v>
      </c>
      <c r="AH542" s="26" t="e">
        <f>AH531*STAFFPLAN_CWS!$E179</f>
        <v>#REF!</v>
      </c>
      <c r="AI542" s="26" t="e">
        <f>AI531*STAFFPLAN_CWS!$E179</f>
        <v>#REF!</v>
      </c>
      <c r="AJ542" s="26" t="e">
        <f>AJ531*STAFFPLAN_CWS!$E179</f>
        <v>#REF!</v>
      </c>
      <c r="AK542" s="26" t="e">
        <f>AK531*STAFFPLAN_CWS!$E179</f>
        <v>#REF!</v>
      </c>
      <c r="AL542" s="26" t="e">
        <f>AL531*STAFFPLAN_CWS!$E179</f>
        <v>#REF!</v>
      </c>
      <c r="AM542" s="26" t="e">
        <f>AM531*STAFFPLAN_CWS!$E179</f>
        <v>#REF!</v>
      </c>
      <c r="AN542" s="26" t="e">
        <f>AN531*STAFFPLAN_CWS!$E179</f>
        <v>#REF!</v>
      </c>
      <c r="AO542" s="26" t="e">
        <f>AO531*STAFFPLAN_CWS!$E179</f>
        <v>#REF!</v>
      </c>
      <c r="AP542" s="26" t="e">
        <f>AP531*STAFFPLAN_CWS!$E179</f>
        <v>#REF!</v>
      </c>
      <c r="AQ542" s="26" t="e">
        <f>AQ531*STAFFPLAN_CWS!$E179</f>
        <v>#REF!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#REF!</v>
      </c>
      <c r="AG544" s="26" t="e">
        <f>AG531*STAFFPLAN_CWS!$E181</f>
        <v>#REF!</v>
      </c>
      <c r="AH544" s="26" t="e">
        <f>AH531*STAFFPLAN_CWS!$E181</f>
        <v>#REF!</v>
      </c>
      <c r="AI544" s="26" t="e">
        <f>AI531*STAFFPLAN_CWS!$E181</f>
        <v>#REF!</v>
      </c>
      <c r="AJ544" s="26" t="e">
        <f>AJ531*STAFFPLAN_CWS!$E181</f>
        <v>#REF!</v>
      </c>
      <c r="AK544" s="26" t="e">
        <f>AK531*STAFFPLAN_CWS!$E181</f>
        <v>#REF!</v>
      </c>
      <c r="AL544" s="26" t="e">
        <f>AL531*STAFFPLAN_CWS!$E181</f>
        <v>#REF!</v>
      </c>
      <c r="AM544" s="26" t="e">
        <f>AM531*STAFFPLAN_CWS!$E181</f>
        <v>#REF!</v>
      </c>
      <c r="AN544" s="26" t="e">
        <f>AN531*STAFFPLAN_CWS!$E181</f>
        <v>#REF!</v>
      </c>
      <c r="AO544" s="26" t="e">
        <f>AO531*STAFFPLAN_CWS!$E181</f>
        <v>#REF!</v>
      </c>
      <c r="AP544" s="26" t="e">
        <f>AP531*STAFFPLAN_CWS!$E181</f>
        <v>#REF!</v>
      </c>
      <c r="AQ544" s="26" t="e">
        <f>AQ531*STAFFPLAN_CWS!$E181</f>
        <v>#REF!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#REF!</v>
      </c>
      <c r="AG545" s="26" t="e">
        <f t="shared" si="362"/>
        <v>#REF!</v>
      </c>
      <c r="AH545" s="26" t="e">
        <f t="shared" si="362"/>
        <v>#REF!</v>
      </c>
      <c r="AI545" s="26" t="e">
        <f t="shared" si="362"/>
        <v>#REF!</v>
      </c>
      <c r="AJ545" s="26" t="e">
        <f t="shared" si="362"/>
        <v>#REF!</v>
      </c>
      <c r="AK545" s="26" t="e">
        <f t="shared" si="362"/>
        <v>#REF!</v>
      </c>
      <c r="AL545" s="26" t="e">
        <f t="shared" si="362"/>
        <v>#REF!</v>
      </c>
      <c r="AM545" s="26" t="e">
        <f t="shared" si="362"/>
        <v>#REF!</v>
      </c>
      <c r="AN545" s="26" t="e">
        <f t="shared" si="362"/>
        <v>#REF!</v>
      </c>
      <c r="AO545" s="26" t="e">
        <f t="shared" si="362"/>
        <v>#REF!</v>
      </c>
      <c r="AP545" s="26" t="e">
        <f t="shared" si="362"/>
        <v>#REF!</v>
      </c>
      <c r="AQ545" s="26" t="e">
        <f t="shared" si="362"/>
        <v>#REF!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#REF!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#REF!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#REF!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#REF!</v>
      </c>
      <c r="AR549" s="26" t="e">
        <f>AG531*STAFFPLAN_CWS!$F182</f>
        <v>#REF!</v>
      </c>
      <c r="AS549" s="26" t="e">
        <f>AH531*STAFFPLAN_CWS!$F182</f>
        <v>#REF!</v>
      </c>
      <c r="AT549" s="26" t="e">
        <f>AI531*STAFFPLAN_CWS!$F182</f>
        <v>#REF!</v>
      </c>
      <c r="AU549" s="26" t="e">
        <f>AJ531*STAFFPLAN_CWS!$F182</f>
        <v>#REF!</v>
      </c>
      <c r="AV549" s="26" t="e">
        <f>AK531*STAFFPLAN_CWS!$F182</f>
        <v>#REF!</v>
      </c>
      <c r="AW549" s="26" t="e">
        <f>AL531*STAFFPLAN_CWS!$F182</f>
        <v>#REF!</v>
      </c>
      <c r="AX549" s="26" t="e">
        <f>AM531*STAFFPLAN_CWS!$F182</f>
        <v>#REF!</v>
      </c>
      <c r="AY549" s="26" t="e">
        <f>AN531*STAFFPLAN_CWS!$F182</f>
        <v>#REF!</v>
      </c>
      <c r="AZ549" s="26" t="e">
        <f>AO531*STAFFPLAN_CWS!$F182</f>
        <v>#REF!</v>
      </c>
      <c r="BA549" s="26" t="e">
        <f>AP531*STAFFPLAN_CWS!$F182</f>
        <v>#REF!</v>
      </c>
      <c r="BB549" s="26" t="e">
        <f>AQ531*STAFFPLAN_CWS!$F182</f>
        <v>#REF!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#REF!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#REF!</v>
      </c>
      <c r="AR551" s="26" t="e">
        <f t="shared" si="364"/>
        <v>#REF!</v>
      </c>
      <c r="AS551" s="26" t="e">
        <f t="shared" si="364"/>
        <v>#REF!</v>
      </c>
      <c r="AT551" s="26" t="e">
        <f t="shared" si="364"/>
        <v>#REF!</v>
      </c>
      <c r="AU551" s="26" t="e">
        <f t="shared" si="364"/>
        <v>#REF!</v>
      </c>
      <c r="AV551" s="26" t="e">
        <f t="shared" si="364"/>
        <v>#REF!</v>
      </c>
      <c r="AW551" s="26" t="e">
        <f t="shared" si="364"/>
        <v>#REF!</v>
      </c>
      <c r="AX551" s="26" t="e">
        <f t="shared" si="364"/>
        <v>#REF!</v>
      </c>
      <c r="AY551" s="26" t="e">
        <f t="shared" si="364"/>
        <v>#REF!</v>
      </c>
      <c r="AZ551" s="26" t="e">
        <f t="shared" si="364"/>
        <v>#REF!</v>
      </c>
      <c r="BA551" s="26" t="e">
        <f t="shared" si="364"/>
        <v>#REF!</v>
      </c>
      <c r="BB551" s="26" t="e">
        <f t="shared" si="364"/>
        <v>#REF!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#REF!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#REF!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#REF!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#REF!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#REF!</v>
      </c>
      <c r="AG553" s="26" t="e">
        <f t="shared" si="365"/>
        <v>#REF!</v>
      </c>
      <c r="AH553" s="26" t="e">
        <f t="shared" si="365"/>
        <v>#REF!</v>
      </c>
      <c r="AI553" s="26" t="e">
        <f t="shared" si="365"/>
        <v>#REF!</v>
      </c>
      <c r="AJ553" s="26" t="e">
        <f t="shared" si="365"/>
        <v>#REF!</v>
      </c>
      <c r="AK553" s="26" t="e">
        <f t="shared" si="365"/>
        <v>#REF!</v>
      </c>
      <c r="AL553" s="26" t="e">
        <f t="shared" si="365"/>
        <v>#REF!</v>
      </c>
      <c r="AM553" s="26" t="e">
        <f t="shared" ref="AM553:BO553" si="366">AM551+AM545+AM535</f>
        <v>#REF!</v>
      </c>
      <c r="AN553" s="26" t="e">
        <f t="shared" si="366"/>
        <v>#REF!</v>
      </c>
      <c r="AO553" s="26" t="e">
        <f t="shared" si="366"/>
        <v>#REF!</v>
      </c>
      <c r="AP553" s="26" t="e">
        <f t="shared" si="366"/>
        <v>#REF!</v>
      </c>
      <c r="AQ553" s="26" t="e">
        <f t="shared" si="366"/>
        <v>#REF!</v>
      </c>
      <c r="AR553" s="26" t="e">
        <f t="shared" si="366"/>
        <v>#REF!</v>
      </c>
      <c r="AS553" s="26" t="e">
        <f t="shared" si="366"/>
        <v>#REF!</v>
      </c>
      <c r="AT553" s="26" t="e">
        <f t="shared" si="366"/>
        <v>#REF!</v>
      </c>
      <c r="AU553" s="26" t="e">
        <f t="shared" si="366"/>
        <v>#REF!</v>
      </c>
      <c r="AV553" s="26" t="e">
        <f t="shared" si="366"/>
        <v>#REF!</v>
      </c>
      <c r="AW553" s="26" t="e">
        <f t="shared" si="366"/>
        <v>#REF!</v>
      </c>
      <c r="AX553" s="26" t="e">
        <f t="shared" si="366"/>
        <v>#REF!</v>
      </c>
      <c r="AY553" s="26" t="e">
        <f t="shared" si="366"/>
        <v>#REF!</v>
      </c>
      <c r="AZ553" s="26" t="e">
        <f t="shared" si="366"/>
        <v>#REF!</v>
      </c>
      <c r="BA553" s="26" t="e">
        <f t="shared" si="366"/>
        <v>#REF!</v>
      </c>
      <c r="BB553" s="26" t="e">
        <f t="shared" si="366"/>
        <v>#REF!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#REF!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#REF!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#REF!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#REF!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 t="e">
        <f t="shared" si="376"/>
        <v>#REF!</v>
      </c>
      <c r="AG562" s="26" t="e">
        <f t="shared" si="376"/>
        <v>#REF!</v>
      </c>
      <c r="AH562" s="26" t="e">
        <f t="shared" si="376"/>
        <v>#REF!</v>
      </c>
      <c r="AI562" s="26" t="e">
        <f t="shared" si="376"/>
        <v>#REF!</v>
      </c>
      <c r="AJ562" s="26" t="e">
        <f t="shared" si="376"/>
        <v>#REF!</v>
      </c>
      <c r="AK562" s="26" t="e">
        <f t="shared" si="376"/>
        <v>#REF!</v>
      </c>
      <c r="AL562" s="26" t="e">
        <f t="shared" si="376"/>
        <v>#REF!</v>
      </c>
      <c r="AM562" s="26" t="e">
        <f t="shared" ref="AM562:BO562" si="377">+AM209+AM274+AM357+AM530</f>
        <v>#REF!</v>
      </c>
      <c r="AN562" s="26" t="e">
        <f t="shared" si="377"/>
        <v>#REF!</v>
      </c>
      <c r="AO562" s="26" t="e">
        <f t="shared" si="377"/>
        <v>#REF!</v>
      </c>
      <c r="AP562" s="26" t="e">
        <f t="shared" si="377"/>
        <v>#REF!</v>
      </c>
      <c r="AQ562" s="26" t="e">
        <f t="shared" si="377"/>
        <v>#REF!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#REF!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 t="e">
        <f t="shared" si="378"/>
        <v>#REF!</v>
      </c>
      <c r="AG563" s="26" t="e">
        <f t="shared" si="378"/>
        <v>#REF!</v>
      </c>
      <c r="AH563" s="26" t="e">
        <f t="shared" si="378"/>
        <v>#REF!</v>
      </c>
      <c r="AI563" s="26" t="e">
        <f t="shared" si="378"/>
        <v>#REF!</v>
      </c>
      <c r="AJ563" s="26" t="e">
        <f t="shared" si="378"/>
        <v>#REF!</v>
      </c>
      <c r="AK563" s="26" t="e">
        <f t="shared" si="378"/>
        <v>#REF!</v>
      </c>
      <c r="AL563" s="26" t="e">
        <f t="shared" si="378"/>
        <v>#REF!</v>
      </c>
      <c r="AM563" s="26" t="e">
        <f t="shared" si="378"/>
        <v>#REF!</v>
      </c>
      <c r="AN563" s="26" t="e">
        <f t="shared" si="378"/>
        <v>#REF!</v>
      </c>
      <c r="AO563" s="26" t="e">
        <f t="shared" si="378"/>
        <v>#REF!</v>
      </c>
      <c r="AP563" s="26" t="e">
        <f t="shared" si="378"/>
        <v>#REF!</v>
      </c>
      <c r="AQ563" s="26" t="e">
        <f t="shared" si="378"/>
        <v>#REF!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#REF!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 t="e">
        <f t="shared" si="381"/>
        <v>#REF!</v>
      </c>
      <c r="AG565" s="26" t="e">
        <f t="shared" si="381"/>
        <v>#REF!</v>
      </c>
      <c r="AH565" s="26" t="e">
        <f t="shared" si="381"/>
        <v>#REF!</v>
      </c>
      <c r="AI565" s="26" t="e">
        <f t="shared" si="381"/>
        <v>#REF!</v>
      </c>
      <c r="AJ565" s="26" t="e">
        <f t="shared" si="381"/>
        <v>#REF!</v>
      </c>
      <c r="AK565" s="26" t="e">
        <f t="shared" si="381"/>
        <v>#REF!</v>
      </c>
      <c r="AL565" s="26" t="e">
        <f t="shared" si="381"/>
        <v>#REF!</v>
      </c>
      <c r="AM565" s="26" t="e">
        <f t="shared" si="381"/>
        <v>#REF!</v>
      </c>
      <c r="AN565" s="26" t="e">
        <f t="shared" si="381"/>
        <v>#REF!</v>
      </c>
      <c r="AO565" s="26" t="e">
        <f t="shared" si="381"/>
        <v>#REF!</v>
      </c>
      <c r="AP565" s="26" t="e">
        <f t="shared" si="381"/>
        <v>#REF!</v>
      </c>
      <c r="AQ565" s="26" t="e">
        <f t="shared" si="381"/>
        <v>#REF!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#REF!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 t="e">
        <f t="shared" si="382"/>
        <v>#REF!</v>
      </c>
      <c r="AG566" s="26" t="e">
        <f t="shared" si="382"/>
        <v>#REF!</v>
      </c>
      <c r="AH566" s="26" t="e">
        <f t="shared" si="382"/>
        <v>#REF!</v>
      </c>
      <c r="AI566" s="26" t="e">
        <f t="shared" si="382"/>
        <v>#REF!</v>
      </c>
      <c r="AJ566" s="26" t="e">
        <f t="shared" si="382"/>
        <v>#REF!</v>
      </c>
      <c r="AK566" s="26" t="e">
        <f t="shared" si="382"/>
        <v>#REF!</v>
      </c>
      <c r="AL566" s="26" t="e">
        <f t="shared" si="382"/>
        <v>#REF!</v>
      </c>
      <c r="AM566" s="26" t="e">
        <f t="shared" ref="AM566:BO566" si="383">AM289+AM372+AM545+AM224</f>
        <v>#REF!</v>
      </c>
      <c r="AN566" s="26" t="e">
        <f t="shared" si="383"/>
        <v>#REF!</v>
      </c>
      <c r="AO566" s="26" t="e">
        <f t="shared" si="383"/>
        <v>#REF!</v>
      </c>
      <c r="AP566" s="26" t="e">
        <f t="shared" si="383"/>
        <v>#REF!</v>
      </c>
      <c r="AQ566" s="26" t="e">
        <f t="shared" si="383"/>
        <v>#REF!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#REF!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#REF!</v>
      </c>
      <c r="AR567" s="26" t="e">
        <f t="shared" si="385"/>
        <v>#REF!</v>
      </c>
      <c r="AS567" s="26" t="e">
        <f t="shared" si="385"/>
        <v>#REF!</v>
      </c>
      <c r="AT567" s="26" t="e">
        <f t="shared" si="385"/>
        <v>#REF!</v>
      </c>
      <c r="AU567" s="26" t="e">
        <f t="shared" si="385"/>
        <v>#REF!</v>
      </c>
      <c r="AV567" s="26" t="e">
        <f t="shared" si="385"/>
        <v>#REF!</v>
      </c>
      <c r="AW567" s="26" t="e">
        <f t="shared" si="385"/>
        <v>#REF!</v>
      </c>
      <c r="AX567" s="26" t="e">
        <f t="shared" si="385"/>
        <v>#REF!</v>
      </c>
      <c r="AY567" s="26" t="e">
        <f t="shared" si="385"/>
        <v>#REF!</v>
      </c>
      <c r="AZ567" s="26" t="e">
        <f t="shared" si="385"/>
        <v>#REF!</v>
      </c>
      <c r="BA567" s="26" t="e">
        <f t="shared" si="385"/>
        <v>#REF!</v>
      </c>
      <c r="BB567" s="26" t="e">
        <f t="shared" si="385"/>
        <v>#REF!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#REF!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 t="e">
        <f t="shared" si="386"/>
        <v>#REF!</v>
      </c>
      <c r="AG568" s="26" t="e">
        <f t="shared" si="386"/>
        <v>#REF!</v>
      </c>
      <c r="AH568" s="26" t="e">
        <f t="shared" si="386"/>
        <v>#REF!</v>
      </c>
      <c r="AI568" s="26" t="e">
        <f t="shared" si="386"/>
        <v>#REF!</v>
      </c>
      <c r="AJ568" s="26" t="e">
        <f t="shared" si="386"/>
        <v>#REF!</v>
      </c>
      <c r="AK568" s="26" t="e">
        <f t="shared" si="386"/>
        <v>#REF!</v>
      </c>
      <c r="AL568" s="26" t="e">
        <f t="shared" si="386"/>
        <v>#REF!</v>
      </c>
      <c r="AM568" s="26" t="e">
        <f t="shared" ref="AM568:BO568" si="387">AM567+AM566+AM565</f>
        <v>#REF!</v>
      </c>
      <c r="AN568" s="26" t="e">
        <f t="shared" si="387"/>
        <v>#REF!</v>
      </c>
      <c r="AO568" s="26" t="e">
        <f t="shared" si="387"/>
        <v>#REF!</v>
      </c>
      <c r="AP568" s="26" t="e">
        <f t="shared" si="387"/>
        <v>#REF!</v>
      </c>
      <c r="AQ568" s="26" t="e">
        <f t="shared" si="387"/>
        <v>#REF!</v>
      </c>
      <c r="AR568" s="26" t="e">
        <f t="shared" si="387"/>
        <v>#REF!</v>
      </c>
      <c r="AS568" s="26" t="e">
        <f t="shared" si="387"/>
        <v>#REF!</v>
      </c>
      <c r="AT568" s="26" t="e">
        <f t="shared" si="387"/>
        <v>#REF!</v>
      </c>
      <c r="AU568" s="26" t="e">
        <f t="shared" si="387"/>
        <v>#REF!</v>
      </c>
      <c r="AV568" s="26" t="e">
        <f t="shared" si="387"/>
        <v>#REF!</v>
      </c>
      <c r="AW568" s="26" t="e">
        <f t="shared" si="387"/>
        <v>#REF!</v>
      </c>
      <c r="AX568" s="26" t="e">
        <f t="shared" si="387"/>
        <v>#REF!</v>
      </c>
      <c r="AY568" s="26" t="e">
        <f t="shared" si="387"/>
        <v>#REF!</v>
      </c>
      <c r="AZ568" s="26" t="e">
        <f t="shared" si="387"/>
        <v>#REF!</v>
      </c>
      <c r="BA568" s="26" t="e">
        <f t="shared" si="387"/>
        <v>#REF!</v>
      </c>
      <c r="BB568" s="26" t="e">
        <f t="shared" si="387"/>
        <v>#REF!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#REF!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#REF!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#REF!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#REF!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 t="e">
        <f t="shared" si="388"/>
        <v>#REF!</v>
      </c>
      <c r="AG570" s="40" t="e">
        <f t="shared" si="388"/>
        <v>#REF!</v>
      </c>
      <c r="AH570" s="40" t="e">
        <f t="shared" si="388"/>
        <v>#REF!</v>
      </c>
      <c r="AI570" s="40" t="e">
        <f t="shared" si="388"/>
        <v>#REF!</v>
      </c>
      <c r="AJ570" s="40" t="e">
        <f t="shared" si="388"/>
        <v>#REF!</v>
      </c>
      <c r="AK570" s="40" t="e">
        <f t="shared" si="388"/>
        <v>#REF!</v>
      </c>
      <c r="AL570" s="40" t="e">
        <f t="shared" si="388"/>
        <v>#REF!</v>
      </c>
      <c r="AM570" s="40" t="e">
        <f t="shared" ref="AM570:BO570" si="389">AM553+AM380+AM297+AM232</f>
        <v>#REF!</v>
      </c>
      <c r="AN570" s="40" t="e">
        <f t="shared" si="389"/>
        <v>#REF!</v>
      </c>
      <c r="AO570" s="40" t="e">
        <f t="shared" si="389"/>
        <v>#REF!</v>
      </c>
      <c r="AP570" s="40" t="e">
        <f t="shared" si="389"/>
        <v>#REF!</v>
      </c>
      <c r="AQ570" s="40" t="e">
        <f t="shared" si="389"/>
        <v>#REF!</v>
      </c>
      <c r="AR570" s="40" t="e">
        <f t="shared" si="389"/>
        <v>#REF!</v>
      </c>
      <c r="AS570" s="40" t="e">
        <f t="shared" si="389"/>
        <v>#REF!</v>
      </c>
      <c r="AT570" s="40" t="e">
        <f t="shared" si="389"/>
        <v>#REF!</v>
      </c>
      <c r="AU570" s="40" t="e">
        <f t="shared" si="389"/>
        <v>#REF!</v>
      </c>
      <c r="AV570" s="40" t="e">
        <f t="shared" si="389"/>
        <v>#REF!</v>
      </c>
      <c r="AW570" s="40" t="e">
        <f t="shared" si="389"/>
        <v>#REF!</v>
      </c>
      <c r="AX570" s="40" t="e">
        <f t="shared" si="389"/>
        <v>#REF!</v>
      </c>
      <c r="AY570" s="40" t="e">
        <f t="shared" si="389"/>
        <v>#REF!</v>
      </c>
      <c r="AZ570" s="40" t="e">
        <f t="shared" si="389"/>
        <v>#REF!</v>
      </c>
      <c r="BA570" s="40" t="e">
        <f t="shared" si="389"/>
        <v>#REF!</v>
      </c>
      <c r="BB570" s="40" t="e">
        <f t="shared" si="389"/>
        <v>#REF!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#REF!</v>
      </c>
      <c r="AG571" s="24" t="e">
        <f t="shared" si="390"/>
        <v>#REF!</v>
      </c>
      <c r="AH571" s="24" t="e">
        <f t="shared" si="390"/>
        <v>#REF!</v>
      </c>
      <c r="AI571" s="24" t="e">
        <f t="shared" si="390"/>
        <v>#REF!</v>
      </c>
      <c r="AJ571" s="24" t="e">
        <f t="shared" si="390"/>
        <v>#REF!</v>
      </c>
      <c r="AK571" s="24" t="e">
        <f t="shared" si="390"/>
        <v>#REF!</v>
      </c>
      <c r="AL571" s="24" t="e">
        <f t="shared" si="390"/>
        <v>#REF!</v>
      </c>
      <c r="AM571" s="24" t="e">
        <f t="shared" ref="AM571:BO571" si="391">AM570-AM568</f>
        <v>#REF!</v>
      </c>
      <c r="AN571" s="24" t="e">
        <f t="shared" si="391"/>
        <v>#REF!</v>
      </c>
      <c r="AO571" s="24" t="e">
        <f t="shared" si="391"/>
        <v>#REF!</v>
      </c>
      <c r="AP571" s="24" t="e">
        <f t="shared" si="391"/>
        <v>#REF!</v>
      </c>
      <c r="AQ571" s="24" t="e">
        <f t="shared" si="391"/>
        <v>#REF!</v>
      </c>
      <c r="AR571" s="24" t="e">
        <f t="shared" si="391"/>
        <v>#REF!</v>
      </c>
      <c r="AS571" s="24" t="e">
        <f t="shared" si="391"/>
        <v>#REF!</v>
      </c>
      <c r="AT571" s="24" t="e">
        <f t="shared" si="391"/>
        <v>#REF!</v>
      </c>
      <c r="AU571" s="24" t="e">
        <f t="shared" si="391"/>
        <v>#REF!</v>
      </c>
      <c r="AV571" s="24" t="e">
        <f t="shared" si="391"/>
        <v>#REF!</v>
      </c>
      <c r="AW571" s="24" t="e">
        <f t="shared" si="391"/>
        <v>#REF!</v>
      </c>
      <c r="AX571" s="24" t="e">
        <f t="shared" si="391"/>
        <v>#REF!</v>
      </c>
      <c r="AY571" s="24" t="e">
        <f t="shared" si="391"/>
        <v>#REF!</v>
      </c>
      <c r="AZ571" s="24" t="e">
        <f t="shared" si="391"/>
        <v>#REF!</v>
      </c>
      <c r="BA571" s="24" t="e">
        <f t="shared" si="391"/>
        <v>#REF!</v>
      </c>
      <c r="BB571" s="24" t="e">
        <f t="shared" si="391"/>
        <v>#REF!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 t="e">
        <f t="shared" si="0"/>
        <v>#REF!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 t="e">
        <f t="shared" si="0"/>
        <v>#REF!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 t="e">
        <f t="shared" si="0"/>
        <v>#REF!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 t="e">
        <f>D10/D9</f>
        <v>#REF!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#REF!</v>
      </c>
      <c r="E12" s="3" t="e">
        <f>E26+E40+E54+E68</f>
        <v>#REF!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 t="e">
        <f>D12/D9</f>
        <v>#REF!</v>
      </c>
      <c r="E13" s="4" t="e">
        <f>E12/E9</f>
        <v>#REF!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 t="e">
        <f>D28+D42+D56+D70</f>
        <v>#REF!</v>
      </c>
      <c r="E14" s="3" t="e">
        <f>E28+E42+E56+E70</f>
        <v>#REF!</v>
      </c>
      <c r="F14" s="3" t="e">
        <f>F28+F42+F56+F70</f>
        <v>#VALUE!</v>
      </c>
      <c r="G14" s="1" t="e">
        <f>SUM(B14:F14)</f>
        <v>#REF!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 t="e">
        <f>STAFF_CWS!AQ211</f>
        <v>#REF!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 t="e">
        <f>STAFF_CWS!AQ215</f>
        <v>#REF!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 t="e">
        <f>STAFF_CWS!AQ225</f>
        <v>#REF!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 t="e">
        <f>D24/D23</f>
        <v>#REF!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#REF!</v>
      </c>
      <c r="E26" s="26" t="e">
        <f>STAFF_CWS!BC231</f>
        <v>#REF!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 t="e">
        <f>D26/D23</f>
        <v>#REF!</v>
      </c>
      <c r="E27" s="4" t="e">
        <f>E26/E23</f>
        <v>#REF!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 t="e">
        <f>STAFF_CWS!AQ233</f>
        <v>#REF!</v>
      </c>
      <c r="E28" s="26" t="e">
        <f>STAFF_CWS!BC233</f>
        <v>#REF!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#REF!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#REF!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#REF!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#REF!</v>
      </c>
      <c r="E54" s="26" t="e">
        <f>STAFF_CWS!BC379</f>
        <v>#REF!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#REF!</v>
      </c>
      <c r="E56" s="26" t="e">
        <f>STAFF_CWS!BC381</f>
        <v>#REF!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#REF!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#REF!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#REF!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#REF!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#REF!</v>
      </c>
      <c r="E68" s="26" t="e">
        <f>STAFF_CWS!BC552</f>
        <v>#REF!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#REF!</v>
      </c>
      <c r="E69" s="4" t="e">
        <f>E68/E65</f>
        <v>#REF!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#REF!</v>
      </c>
      <c r="E70" s="26" t="e">
        <f>STAFF_CWS!BC554</f>
        <v>#REF!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 t="e">
        <f>+STAFF_CWS!AF562</f>
        <v>#REF!</v>
      </c>
      <c r="AB10" s="9" t="e">
        <f>+STAFF_CWS!AG562</f>
        <v>#REF!</v>
      </c>
      <c r="AC10" s="9" t="e">
        <f>+STAFF_CWS!AH562</f>
        <v>#REF!</v>
      </c>
      <c r="AD10" s="9" t="e">
        <f>+STAFF_CWS!AI562</f>
        <v>#REF!</v>
      </c>
      <c r="AE10" s="9" t="e">
        <f>+STAFF_CWS!AJ562</f>
        <v>#REF!</v>
      </c>
      <c r="AF10" s="9" t="e">
        <f>+STAFF_CWS!AK562</f>
        <v>#REF!</v>
      </c>
      <c r="AG10" s="9" t="e">
        <f>+STAFF_CWS!AL562</f>
        <v>#REF!</v>
      </c>
      <c r="AH10" s="9" t="e">
        <f>+STAFF_CWS!AM562</f>
        <v>#REF!</v>
      </c>
      <c r="AI10" s="9" t="e">
        <f>+STAFF_CWS!AN562</f>
        <v>#REF!</v>
      </c>
      <c r="AJ10" s="9" t="e">
        <f>+STAFF_CWS!AO562</f>
        <v>#REF!</v>
      </c>
      <c r="AK10" s="9" t="e">
        <f>+STAFF_CWS!AP562</f>
        <v>#REF!</v>
      </c>
      <c r="AL10" s="9" t="e">
        <f>+STAFF_CWS!AQ562</f>
        <v>#REF!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#REF!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 t="e">
        <f t="shared" si="0"/>
        <v>#REF!</v>
      </c>
      <c r="AB11" s="9" t="e">
        <f t="shared" si="0"/>
        <v>#REF!</v>
      </c>
      <c r="AC11" s="9" t="e">
        <f t="shared" si="0"/>
        <v>#REF!</v>
      </c>
      <c r="AD11" s="9" t="e">
        <f t="shared" si="0"/>
        <v>#REF!</v>
      </c>
      <c r="AE11" s="9" t="e">
        <f t="shared" si="0"/>
        <v>#REF!</v>
      </c>
      <c r="AF11" s="9" t="e">
        <f t="shared" si="0"/>
        <v>#REF!</v>
      </c>
      <c r="AG11" s="9" t="e">
        <f t="shared" si="0"/>
        <v>#REF!</v>
      </c>
      <c r="AH11" s="9" t="e">
        <f t="shared" si="0"/>
        <v>#REF!</v>
      </c>
      <c r="AI11" s="9" t="e">
        <f t="shared" si="0"/>
        <v>#REF!</v>
      </c>
      <c r="AJ11" s="9" t="e">
        <f t="shared" si="0"/>
        <v>#REF!</v>
      </c>
      <c r="AK11" s="9" t="e">
        <f t="shared" si="0"/>
        <v>#REF!</v>
      </c>
      <c r="AL11" s="9" t="e">
        <f t="shared" si="0"/>
        <v>#REF!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#REF!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2023-04-09T15:35:34Z</dcterms:modified>
</cp:coreProperties>
</file>