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92B56CD-3BF3-7B4B-84C8-8FD3CAE02E1E}" xr6:coauthVersionLast="47" xr6:coauthVersionMax="47" xr10:uidLastSave="{00000000-0000-0000-0000-000000000000}"/>
  <bookViews>
    <workbookView xWindow="0" yWindow="500" windowWidth="20160" windowHeight="17240" firstSheet="31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0" i="46" l="1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D139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E116" i="46" s="1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E125" i="46" l="1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D141" i="46"/>
  <c r="G111" i="46"/>
  <c r="F114" i="46"/>
  <c r="D114" i="46"/>
  <c r="D116" i="46" s="1"/>
  <c r="D123" i="46"/>
  <c r="D125" i="46" s="1"/>
  <c r="F136" i="46"/>
  <c r="D148" i="46"/>
  <c r="D150" i="46" s="1"/>
  <c r="F133" i="46" l="1"/>
  <c r="G133" i="46" s="1"/>
  <c r="G128" i="46"/>
  <c r="F108" i="46"/>
  <c r="G108" i="46" s="1"/>
  <c r="G114" i="46"/>
  <c r="G123" i="46"/>
  <c r="F139" i="46"/>
  <c r="G136" i="46"/>
  <c r="F150" i="46"/>
  <c r="G150" i="46" s="1"/>
  <c r="G148" i="46"/>
  <c r="F125" i="46" l="1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Z59" i="48" s="1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Y72" i="48"/>
  <c r="Y81" i="48" s="1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8" i="48"/>
  <c r="O51" i="48"/>
  <c r="O54" i="48" s="1"/>
  <c r="W61" i="48"/>
  <c r="W72" i="48"/>
  <c r="W81" i="48" s="1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P72" i="48"/>
  <c r="P81" i="48" s="1"/>
  <c r="P61" i="48"/>
  <c r="P58" i="48"/>
  <c r="P51" i="48"/>
  <c r="P54" i="48" s="1"/>
  <c r="X72" i="48"/>
  <c r="X81" i="48" s="1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T81" i="48" l="1"/>
  <c r="R59" i="48"/>
  <c r="P59" i="48"/>
  <c r="Y59" i="48"/>
  <c r="W59" i="48"/>
  <c r="Q59" i="48"/>
  <c r="F64" i="46"/>
  <c r="T59" i="48"/>
  <c r="U59" i="48"/>
  <c r="V59" i="48"/>
  <c r="S59" i="48"/>
  <c r="X59" i="48"/>
  <c r="O59" i="48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8" i="48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K8" i="48" l="1"/>
  <c r="K13" i="48" s="1"/>
  <c r="K35" i="48" s="1"/>
  <c r="K34" i="48" s="1"/>
  <c r="K38" i="48" s="1"/>
  <c r="F20" i="51"/>
  <c r="G20" i="51"/>
  <c r="Q9" i="48"/>
  <c r="Q8" i="48" s="1"/>
  <c r="V9" i="48"/>
  <c r="V8" i="48" s="1"/>
  <c r="R9" i="48"/>
  <c r="R8" i="48" s="1"/>
  <c r="X9" i="48"/>
  <c r="X8" i="48" s="1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G81" i="48" l="1"/>
  <c r="I20" i="51"/>
  <c r="F21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O17" i="48"/>
  <c r="F24" i="51" s="1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M44" i="48" l="1"/>
  <c r="G88" i="48"/>
  <c r="L88" i="48"/>
  <c r="E88" i="48"/>
  <c r="H20" i="51"/>
  <c r="E21" i="51"/>
  <c r="G21" i="51"/>
  <c r="BK59" i="48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E24" i="51" l="1"/>
  <c r="E3" i="51" s="1"/>
  <c r="BK71" i="48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W10" i="49" l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90" i="48" l="1"/>
  <c r="H74" i="82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93" i="48" s="1"/>
  <c r="R86" i="48"/>
  <c r="R92" i="48" s="1"/>
  <c r="V86" i="48"/>
  <c r="V92" i="48" s="1"/>
  <c r="V87" i="48"/>
  <c r="V93" i="48" s="1"/>
  <c r="AF87" i="48"/>
  <c r="H87" i="48"/>
  <c r="H93" i="48" s="1"/>
  <c r="AE87" i="48"/>
  <c r="X87" i="48"/>
  <c r="X93" i="48" s="1"/>
  <c r="X86" i="48"/>
  <c r="X92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Q86" i="48"/>
  <c r="Q92" i="48" s="1"/>
  <c r="Q87" i="48"/>
  <c r="Q93" i="48" s="1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J82" i="82" l="1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" i="52" l="1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O87" i="48" l="1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E17" i="51" l="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E159" i="91" l="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M152" i="59" l="1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H566" i="6" l="1"/>
  <c r="AI232" i="6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H568" i="6" l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20" i="6" l="1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<sst xmlns="http://schemas.openxmlformats.org/spreadsheetml/2006/main" count="7546" uniqueCount="1250">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</sst>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1971200</c:v>
                </c:pt>
                <c:pt idx="50">
                  <c:v>2127200</c:v>
                </c:pt>
                <c:pt idx="51">
                  <c:v>2283200</c:v>
                </c:pt>
                <c:pt idx="52">
                  <c:v>2283200</c:v>
                </c:pt>
                <c:pt idx="53">
                  <c:v>2283200</c:v>
                </c:pt>
                <c:pt idx="54">
                  <c:v>2055200</c:v>
                </c:pt>
                <c:pt idx="55">
                  <c:v>1983200</c:v>
                </c:pt>
                <c:pt idx="56">
                  <c:v>1827200</c:v>
                </c:pt>
                <c:pt idx="57">
                  <c:v>1587200</c:v>
                </c:pt>
                <c:pt idx="58">
                  <c:v>6951200</c:v>
                </c:pt>
                <c:pt idx="59">
                  <c:v>12315200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1971200</c:v>
                </c:pt>
                <c:pt idx="49">
                  <c:v>2127200</c:v>
                </c:pt>
                <c:pt idx="50">
                  <c:v>2283200</c:v>
                </c:pt>
                <c:pt idx="51">
                  <c:v>2283200</c:v>
                </c:pt>
                <c:pt idx="52">
                  <c:v>2283200</c:v>
                </c:pt>
                <c:pt idx="53">
                  <c:v>2055200</c:v>
                </c:pt>
                <c:pt idx="54">
                  <c:v>1983200</c:v>
                </c:pt>
                <c:pt idx="55">
                  <c:v>1827200</c:v>
                </c:pt>
                <c:pt idx="56">
                  <c:v>1587200</c:v>
                </c:pt>
                <c:pt idx="57">
                  <c:v>6951200</c:v>
                </c:pt>
                <c:pt idx="58">
                  <c:v>12315200</c:v>
                </c:pt>
                <c:pt idx="59">
                  <c:v>19719200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719800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16384" width="9.1640625" style="324"/>
  </cols>
  <sheetData>
    <row r="1" spans="1:3" ht="19" x14ac:dyDescent="0.25">
      <c r="B1" s="329" t="s">
        <v>1189</v>
      </c>
      <c r="C1" s="325"/>
    </row>
    <row r="2" spans="1:3" ht="19" x14ac:dyDescent="0.25">
      <c r="A2" s="326" t="s">
        <v>1188</v>
      </c>
      <c r="C2" s="326" t="s">
        <v>1187</v>
      </c>
    </row>
    <row r="3" spans="1:3" ht="3" customHeight="1" x14ac:dyDescent="0.2"/>
    <row r="4" spans="1:3" ht="15" x14ac:dyDescent="0.2">
      <c r="A4" s="327" t="s">
        <v>1169</v>
      </c>
      <c r="C4" s="327" t="s">
        <v>1125</v>
      </c>
    </row>
    <row r="5" spans="1:3" ht="15" x14ac:dyDescent="0.2">
      <c r="A5" s="328" t="s">
        <v>1174</v>
      </c>
      <c r="C5" s="327" t="s">
        <v>1126</v>
      </c>
    </row>
    <row r="6" spans="1:3" ht="15" x14ac:dyDescent="0.2">
      <c r="A6" s="327" t="s">
        <v>1172</v>
      </c>
      <c r="C6" s="327" t="s">
        <v>1127</v>
      </c>
    </row>
    <row r="7" spans="1:3" ht="15" x14ac:dyDescent="0.2">
      <c r="A7" s="327" t="s">
        <v>1170</v>
      </c>
      <c r="C7" s="327" t="s">
        <v>1128</v>
      </c>
    </row>
    <row r="8" spans="1:3" ht="15" x14ac:dyDescent="0.2">
      <c r="A8" s="327" t="s">
        <v>1171</v>
      </c>
      <c r="C8" s="327" t="s">
        <v>1129</v>
      </c>
    </row>
    <row r="9" spans="1:3" ht="15" x14ac:dyDescent="0.2">
      <c r="A9" s="327" t="s">
        <v>1127</v>
      </c>
      <c r="C9" s="327" t="s">
        <v>1130</v>
      </c>
    </row>
    <row r="10" spans="1:3" ht="15" x14ac:dyDescent="0.2">
      <c r="A10" s="327" t="s">
        <v>1125</v>
      </c>
      <c r="C10" s="327" t="s">
        <v>1131</v>
      </c>
    </row>
    <row r="11" spans="1:3" ht="15" x14ac:dyDescent="0.2">
      <c r="A11" s="328" t="s">
        <v>1176</v>
      </c>
      <c r="C11" s="327" t="s">
        <v>1132</v>
      </c>
    </row>
    <row r="12" spans="1:3" ht="15" x14ac:dyDescent="0.2">
      <c r="A12" s="328" t="s">
        <v>1183</v>
      </c>
      <c r="C12" s="327" t="s">
        <v>1133</v>
      </c>
    </row>
    <row r="13" spans="1:3" ht="15" x14ac:dyDescent="0.2">
      <c r="A13" s="328" t="s">
        <v>1161</v>
      </c>
      <c r="C13" s="327" t="s">
        <v>1134</v>
      </c>
    </row>
    <row r="14" spans="1:3" ht="15" x14ac:dyDescent="0.2">
      <c r="A14" s="328" t="s">
        <v>1157</v>
      </c>
      <c r="C14" s="328" t="s">
        <v>1135</v>
      </c>
    </row>
    <row r="15" spans="1:3" ht="15" x14ac:dyDescent="0.2">
      <c r="A15" s="327" t="s">
        <v>1160</v>
      </c>
      <c r="C15" s="328" t="s">
        <v>1136</v>
      </c>
    </row>
    <row r="16" spans="1:3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67.116352272727212</v>
      </c>
      <c r="E5" s="256">
        <f>E153/E168</f>
        <v>-64.382945833333352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65.82544318181813</v>
      </c>
      <c r="E6" s="256">
        <f>(E150+E151)/E168</f>
        <v>-65.672945833333358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20.125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1.261737089201878</v>
      </c>
      <c r="E10" s="257">
        <f>E21/((D152+E152)/2)</f>
        <v>3.3541666666666665</v>
      </c>
      <c r="F10" s="257">
        <f>F21/((E152+F152)/2)</f>
        <v>9.7451335163463941</v>
      </c>
      <c r="G10" s="257">
        <f>G21/((F152+G152)/2)</f>
        <v>0.52508441871683553</v>
      </c>
      <c r="H10" s="257">
        <f>H21/((G152+H152)/2)</f>
        <v>0.77063765295812592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1.6287878787878789</v>
      </c>
      <c r="E11" s="257">
        <f>E21/((D166+E166)/2)</f>
        <v>4.327956989247312</v>
      </c>
      <c r="F11" s="257">
        <f>F21/((E166+F166)/2)</f>
        <v>11.778523489932885</v>
      </c>
      <c r="G11" s="257">
        <f>G21/((F166+G166)/2)</f>
        <v>1.1810660518106606</v>
      </c>
      <c r="H11" s="257">
        <f>H21/((G166+H166)/2)</f>
        <v>1.1919058918856349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-21.067930900621114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-5.1427848937773541</v>
      </c>
      <c r="E15" s="258">
        <f>E113/((D180+E180)/2)</f>
        <v>7.0429582624773568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13777600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19719200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8237500</v>
      </c>
      <c r="J11" s="65">
        <f>SUM(D11:I11)</f>
        <v>29290300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29290300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13777600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697400</v>
      </c>
      <c r="BA41" s="121">
        <f>'COGS-INVENTORY_CWS'!BA70</f>
        <v>780200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19719200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1971200</v>
      </c>
      <c r="BB52" s="121">
        <f>'COGS-INVENTORY_CWS'!BA48</f>
        <v>2127200</v>
      </c>
      <c r="BC52" s="121">
        <f>'COGS-INVENTORY_CWS'!BB48</f>
        <v>2283200</v>
      </c>
      <c r="BD52" s="121">
        <f>'COGS-INVENTORY_CWS'!BC48</f>
        <v>2283200</v>
      </c>
      <c r="BE52" s="121">
        <f>'COGS-INVENTORY_CWS'!BD48</f>
        <v>2283200</v>
      </c>
      <c r="BF52" s="121">
        <f>'COGS-INVENTORY_CWS'!BE48</f>
        <v>2055200</v>
      </c>
      <c r="BG52" s="121">
        <f>'COGS-INVENTORY_CWS'!BF48</f>
        <v>1983200</v>
      </c>
      <c r="BH52" s="121">
        <f>'COGS-INVENTORY_CWS'!BG48</f>
        <v>1827200</v>
      </c>
      <c r="BI52" s="121">
        <f>'COGS-INVENTORY_CWS'!BH48</f>
        <v>1587200</v>
      </c>
      <c r="BJ52" s="121">
        <f>'COGS-INVENTORY_CWS'!BI48</f>
        <v>6951200</v>
      </c>
      <c r="BK52" s="121">
        <f>'COGS-INVENTORY_CWS'!BJ48</f>
        <v>12315200</v>
      </c>
      <c r="BL52" s="121">
        <f>'COGS-INVENTORY_CWS'!BK48</f>
        <v>19719200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719800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719800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719800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52834690.099999979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-156159218.09999996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4">
        <f>SUM(C28:E28)</f>
        <v>-156159218.09999996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4">
        <f>E29</f>
        <v>-156159218.09999996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52834690.099999979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52834690.099999979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52834690.099999979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156159218.09999996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10785064</v>
      </c>
      <c r="P7" s="250">
        <f>STAFF_CWS!U570</f>
        <v>10786714</v>
      </c>
      <c r="Q7" s="250">
        <f>STAFF_CWS!V570</f>
        <v>10787209</v>
      </c>
      <c r="R7" s="250">
        <f>STAFF_CWS!W570</f>
        <v>10787209</v>
      </c>
      <c r="S7" s="250">
        <f>STAFF_CWS!X570</f>
        <v>10787704</v>
      </c>
      <c r="T7" s="250">
        <f>STAFF_CWS!Y570</f>
        <v>10788199</v>
      </c>
      <c r="U7" s="250">
        <f>STAFF_CWS!Z570</f>
        <v>9787209</v>
      </c>
      <c r="V7" s="250">
        <f>STAFF_CWS!AA570</f>
        <v>9787704</v>
      </c>
      <c r="W7" s="250">
        <f>STAFF_CWS!AB570</f>
        <v>9786714</v>
      </c>
      <c r="X7" s="250">
        <f>STAFF_CWS!AC570</f>
        <v>9786714</v>
      </c>
      <c r="Y7" s="250">
        <f>STAFF_CWS!AD570</f>
        <v>9786714</v>
      </c>
      <c r="Z7" s="250">
        <f>STAFF_CWS!AE570</f>
        <v>9785064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288000</v>
      </c>
      <c r="P22" s="250">
        <f>'REV-REVCALC_CWS'!P90</f>
        <v>468000</v>
      </c>
      <c r="Q22" s="250">
        <f>'REV-REVCALC_CWS'!Q90</f>
        <v>522000</v>
      </c>
      <c r="R22" s="250">
        <f>'REV-REVCALC_CWS'!R90</f>
        <v>522000</v>
      </c>
      <c r="S22" s="250">
        <f>'REV-REVCALC_CWS'!S90</f>
        <v>576000</v>
      </c>
      <c r="T22" s="250">
        <f>'REV-REVCALC_CWS'!T90</f>
        <v>630000</v>
      </c>
      <c r="U22" s="250">
        <f>'REV-REVCALC_CWS'!U90</f>
        <v>522000</v>
      </c>
      <c r="V22" s="250">
        <f>'REV-REVCALC_CWS'!V90</f>
        <v>576000</v>
      </c>
      <c r="W22" s="250">
        <f>'REV-REVCALC_CWS'!W90</f>
        <v>468000</v>
      </c>
      <c r="X22" s="250">
        <f>'REV-REVCALC_CWS'!X90</f>
        <v>468000</v>
      </c>
      <c r="Y22" s="250">
        <f>'REV-REVCALC_CWS'!Y90</f>
        <v>468000</v>
      </c>
      <c r="Z22" s="250">
        <f>'REV-REVCALC_CWS'!Z90</f>
        <v>288000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-10738467.291666666</v>
      </c>
      <c r="Q42" s="250">
        <f>+'FIN-P&amp;L_CWS'!R207</f>
        <v>-10670812.291666666</v>
      </c>
      <c r="R42" s="250">
        <f>+'FIN-P&amp;L_CWS'!S207</f>
        <v>-10654257.291666666</v>
      </c>
      <c r="S42" s="250">
        <f>+'FIN-P&amp;L_CWS'!T207</f>
        <v>-10673822.291666666</v>
      </c>
      <c r="T42" s="250">
        <f>+'FIN-P&amp;L_CWS'!U207</f>
        <v>-10641852.291666666</v>
      </c>
      <c r="U42" s="250">
        <f>+'FIN-P&amp;L_CWS'!V207</f>
        <v>-10630557.291666666</v>
      </c>
      <c r="V42" s="250">
        <f>+'FIN-P&amp;L_CWS'!W207</f>
        <v>-9664428.958333334</v>
      </c>
      <c r="W42" s="250">
        <f>+'FIN-P&amp;L_CWS'!X207</f>
        <v>-9648778.958333334</v>
      </c>
      <c r="X42" s="250">
        <f>+'FIN-P&amp;L_CWS'!Y207</f>
        <v>-9677918.958333334</v>
      </c>
      <c r="Y42" s="250">
        <f>+'FIN-P&amp;L_CWS'!Z207</f>
        <v>-9696433.958333334</v>
      </c>
      <c r="Z42" s="250">
        <f>+'FIN-P&amp;L_CWS'!AA207</f>
        <v>-9677918.958333334</v>
      </c>
      <c r="AA42" s="250">
        <f>+'FIN-P&amp;L_CWS'!AB207</f>
        <v>-9734478.958333334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-123180667.89166668</v>
      </c>
      <c r="Q43" s="250">
        <f>+'FIN-P&amp;L_CWS'!R208</f>
        <v>-133851480.18333335</v>
      </c>
      <c r="R43" s="250">
        <f>+'FIN-P&amp;L_CWS'!S208</f>
        <v>-144505737.47500002</v>
      </c>
      <c r="S43" s="250">
        <f>+'FIN-P&amp;L_CWS'!T208</f>
        <v>-155179559.76666668</v>
      </c>
      <c r="T43" s="250">
        <f>+'FIN-P&amp;L_CWS'!U208</f>
        <v>-165821412.05833334</v>
      </c>
      <c r="U43" s="250">
        <f>+'FIN-P&amp;L_CWS'!V208</f>
        <v>-176451969.34999999</v>
      </c>
      <c r="V43" s="250">
        <f>+'FIN-P&amp;L_CWS'!W208</f>
        <v>-186116398.30833334</v>
      </c>
      <c r="W43" s="250">
        <f>+'FIN-P&amp;L_CWS'!X208</f>
        <v>-195765177.26666668</v>
      </c>
      <c r="X43" s="250">
        <f>+'FIN-P&amp;L_CWS'!Y208</f>
        <v>-205443096.22500002</v>
      </c>
      <c r="Y43" s="250">
        <f>+'FIN-P&amp;L_CWS'!Z208</f>
        <v>-215139530.18333337</v>
      </c>
      <c r="Z43" s="250">
        <f>+'FIN-P&amp;L_CWS'!AA208</f>
        <v>-224817449.14166671</v>
      </c>
      <c r="AA43" s="250">
        <f>+'FIN-P&amp;L_CWS'!AB208</f>
        <v>-234551928.10000005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-9469517.5999999996</v>
      </c>
      <c r="P44" s="250">
        <f>+'FIN-CASHFLOW_CWS'!P67</f>
        <v>-11065205.625</v>
      </c>
      <c r="Q44" s="250">
        <f>+'FIN-CASHFLOW_CWS'!Q67</f>
        <v>-10885170.625</v>
      </c>
      <c r="R44" s="250">
        <f>+'FIN-CASHFLOW_CWS'!R67</f>
        <v>-10706615.625</v>
      </c>
      <c r="S44" s="250">
        <f>+'FIN-CASHFLOW_CWS'!S67</f>
        <v>-10708180.625</v>
      </c>
      <c r="T44" s="250">
        <f>+'FIN-CASHFLOW_CWS'!T67</f>
        <v>-10730210.625</v>
      </c>
      <c r="U44" s="250">
        <f>+'FIN-CASHFLOW_CWS'!U67</f>
        <v>-10610915.625</v>
      </c>
      <c r="V44" s="250">
        <f>+'FIN-CASHFLOW_CWS'!V67</f>
        <v>-9597670.625</v>
      </c>
      <c r="W44" s="250">
        <f>+'FIN-CASHFLOW_CWS'!W67</f>
        <v>-9629020.625</v>
      </c>
      <c r="X44" s="250">
        <f>+'FIN-CASHFLOW_CWS'!X67</f>
        <v>-9568160.625</v>
      </c>
      <c r="Y44" s="250">
        <f>+'FIN-CASHFLOW_CWS'!Y67</f>
        <v>-9694675.625</v>
      </c>
      <c r="Z44" s="250">
        <f>+'FIN-CASHFLOW_CWS'!Z67</f>
        <v>-9556160.625</v>
      </c>
      <c r="AA44" s="250">
        <f>+'FIN-CASHFLOW_CWS'!AA67</f>
        <v>-9708720.625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-112794045.59999998</v>
      </c>
      <c r="P45" s="250">
        <f>+'FIN-CASHFLOW_CWS'!P70</f>
        <v>-123859251.22499998</v>
      </c>
      <c r="Q45" s="250">
        <f>+'FIN-CASHFLOW_CWS'!Q70</f>
        <v>-134744421.84999996</v>
      </c>
      <c r="R45" s="250">
        <f>+'FIN-CASHFLOW_CWS'!R70</f>
        <v>-145451037.47499996</v>
      </c>
      <c r="S45" s="250">
        <f>+'FIN-CASHFLOW_CWS'!S70</f>
        <v>-156159218.09999996</v>
      </c>
      <c r="T45" s="250">
        <f>+'FIN-CASHFLOW_CWS'!T70</f>
        <v>-166889428.72499996</v>
      </c>
      <c r="U45" s="250">
        <f>+'FIN-CASHFLOW_CWS'!U70</f>
        <v>-177500344.34999996</v>
      </c>
      <c r="V45" s="250">
        <f>+'FIN-CASHFLOW_CWS'!V70</f>
        <v>-187098014.97499996</v>
      </c>
      <c r="W45" s="250">
        <f>+'FIN-CASHFLOW_CWS'!W70</f>
        <v>-196727035.59999996</v>
      </c>
      <c r="X45" s="250">
        <f>+'FIN-CASHFLOW_CWS'!X70</f>
        <v>-206295196.22499996</v>
      </c>
      <c r="Y45" s="250">
        <f>+'FIN-CASHFLOW_CWS'!Y70</f>
        <v>-215989871.84999996</v>
      </c>
      <c r="Z45" s="250">
        <f>+'FIN-CASHFLOW_CWS'!Z70</f>
        <v>-225546032.47499996</v>
      </c>
      <c r="AA45" s="250">
        <f>+'FIN-CASHFLOW_CWS'!AA70</f>
        <v>-235254753.09999996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-10738467.291666666</v>
      </c>
      <c r="Q49" s="250">
        <f t="shared" si="3"/>
        <v>-10670812.291666666</v>
      </c>
      <c r="R49" s="250">
        <f t="shared" si="3"/>
        <v>-10654257.291666666</v>
      </c>
      <c r="S49" s="250">
        <f t="shared" si="3"/>
        <v>-10673822.291666666</v>
      </c>
      <c r="T49" s="250">
        <f t="shared" si="3"/>
        <v>-10641852.291666666</v>
      </c>
      <c r="U49" s="250">
        <f t="shared" si="3"/>
        <v>-10630557.291666666</v>
      </c>
      <c r="V49" s="250">
        <f t="shared" si="3"/>
        <v>-9664428.958333334</v>
      </c>
      <c r="W49" s="250">
        <f t="shared" si="3"/>
        <v>-9648778.958333334</v>
      </c>
      <c r="X49" s="250">
        <f t="shared" si="3"/>
        <v>-9677918.958333334</v>
      </c>
      <c r="Y49" s="250">
        <f t="shared" si="3"/>
        <v>-9696433.958333334</v>
      </c>
      <c r="Z49" s="250">
        <f t="shared" si="3"/>
        <v>-9677918.958333334</v>
      </c>
      <c r="AA49" s="250">
        <f t="shared" si="3"/>
        <v>-9734478.958333334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-9469517.5999999996</v>
      </c>
      <c r="P50" s="250">
        <f t="shared" si="4"/>
        <v>-11065205.625</v>
      </c>
      <c r="Q50" s="250">
        <f t="shared" si="4"/>
        <v>-10885170.625</v>
      </c>
      <c r="R50" s="250">
        <f t="shared" si="4"/>
        <v>-10706615.625</v>
      </c>
      <c r="S50" s="250">
        <f t="shared" si="4"/>
        <v>-10708180.625</v>
      </c>
      <c r="T50" s="250">
        <f t="shared" si="4"/>
        <v>-10730210.625</v>
      </c>
      <c r="U50" s="250">
        <f t="shared" si="4"/>
        <v>-10610915.625</v>
      </c>
      <c r="V50" s="250">
        <f t="shared" si="4"/>
        <v>-9597670.625</v>
      </c>
      <c r="W50" s="250">
        <f t="shared" si="4"/>
        <v>-9629020.625</v>
      </c>
      <c r="X50" s="250">
        <f t="shared" si="4"/>
        <v>-9568160.625</v>
      </c>
      <c r="Y50" s="250">
        <f t="shared" si="4"/>
        <v>-9694675.625</v>
      </c>
      <c r="Z50" s="250">
        <f t="shared" si="4"/>
        <v>-9556160.625</v>
      </c>
      <c r="AA50" s="250">
        <f t="shared" si="4"/>
        <v>-9708720.625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-10738467.291666666</v>
      </c>
      <c r="Q55" s="250">
        <f t="shared" si="5"/>
        <v>-10670812.291666666</v>
      </c>
      <c r="R55" s="250">
        <f t="shared" si="5"/>
        <v>-10654257.291666666</v>
      </c>
      <c r="S55" s="250">
        <f t="shared" si="5"/>
        <v>-10673822.291666666</v>
      </c>
      <c r="T55" s="250">
        <f t="shared" si="5"/>
        <v>-10641852.291666666</v>
      </c>
      <c r="U55" s="250">
        <f t="shared" si="5"/>
        <v>-10630557.291666666</v>
      </c>
      <c r="V55" s="250">
        <f t="shared" si="5"/>
        <v>-9664428.958333334</v>
      </c>
      <c r="W55" s="250">
        <f t="shared" si="5"/>
        <v>-9648778.958333334</v>
      </c>
      <c r="X55" s="250">
        <f t="shared" si="5"/>
        <v>-9677918.958333334</v>
      </c>
      <c r="Y55" s="250">
        <f t="shared" si="5"/>
        <v>-9696433.958333334</v>
      </c>
      <c r="Z55" s="250">
        <f t="shared" si="5"/>
        <v>-9677918.958333334</v>
      </c>
      <c r="AA55" s="250">
        <f t="shared" si="5"/>
        <v>-9734478.958333334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-123180667.89166668</v>
      </c>
      <c r="Q56" s="250">
        <f t="shared" si="6"/>
        <v>-133851480.18333335</v>
      </c>
      <c r="R56" s="250">
        <f t="shared" si="6"/>
        <v>-144505737.47500002</v>
      </c>
      <c r="S56" s="250">
        <f t="shared" si="5"/>
        <v>-155179559.76666668</v>
      </c>
      <c r="T56" s="250">
        <f t="shared" si="5"/>
        <v>-165821412.05833334</v>
      </c>
      <c r="U56" s="250">
        <f t="shared" si="5"/>
        <v>-176451969.34999999</v>
      </c>
      <c r="V56" s="250">
        <f t="shared" si="5"/>
        <v>-186116398.30833334</v>
      </c>
      <c r="W56" s="250">
        <f t="shared" si="5"/>
        <v>-195765177.26666668</v>
      </c>
      <c r="X56" s="250">
        <f t="shared" si="5"/>
        <v>-205443096.22500002</v>
      </c>
      <c r="Y56" s="250">
        <f t="shared" si="5"/>
        <v>-215139530.18333337</v>
      </c>
      <c r="Z56" s="250">
        <f t="shared" si="5"/>
        <v>-224817449.14166671</v>
      </c>
      <c r="AA56" s="250">
        <f t="shared" si="5"/>
        <v>-234551928.10000005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-9469517.5999999996</v>
      </c>
      <c r="P57" s="250">
        <f t="shared" si="5"/>
        <v>-11065205.625</v>
      </c>
      <c r="Q57" s="250">
        <f t="shared" si="5"/>
        <v>-10885170.625</v>
      </c>
      <c r="R57" s="250">
        <f t="shared" si="5"/>
        <v>-10706615.625</v>
      </c>
      <c r="S57" s="250">
        <f t="shared" si="5"/>
        <v>-10708180.625</v>
      </c>
      <c r="T57" s="250">
        <f t="shared" si="5"/>
        <v>-10730210.625</v>
      </c>
      <c r="U57" s="250">
        <f t="shared" si="5"/>
        <v>-10610915.625</v>
      </c>
      <c r="V57" s="250">
        <f t="shared" si="5"/>
        <v>-9597670.625</v>
      </c>
      <c r="W57" s="250">
        <f t="shared" si="5"/>
        <v>-9629020.625</v>
      </c>
      <c r="X57" s="250">
        <f t="shared" si="5"/>
        <v>-9568160.625</v>
      </c>
      <c r="Y57" s="250">
        <f t="shared" si="5"/>
        <v>-9694675.625</v>
      </c>
      <c r="Z57" s="250">
        <f t="shared" si="5"/>
        <v>-9556160.625</v>
      </c>
      <c r="AA57" s="250">
        <f t="shared" si="5"/>
        <v>-9708720.625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-112794045.59999998</v>
      </c>
      <c r="P58" s="250">
        <f t="shared" si="5"/>
        <v>-123859251.22499998</v>
      </c>
      <c r="Q58" s="250">
        <f t="shared" si="5"/>
        <v>-134744421.84999996</v>
      </c>
      <c r="R58" s="250">
        <f t="shared" si="5"/>
        <v>-145451037.47499996</v>
      </c>
      <c r="S58" s="250">
        <f t="shared" si="5"/>
        <v>-156159218.09999996</v>
      </c>
      <c r="T58" s="250">
        <f t="shared" si="5"/>
        <v>-166889428.72499996</v>
      </c>
      <c r="U58" s="250">
        <f t="shared" si="5"/>
        <v>-177500344.34999996</v>
      </c>
      <c r="V58" s="250">
        <f t="shared" si="5"/>
        <v>-187098014.97499996</v>
      </c>
      <c r="W58" s="250">
        <f t="shared" si="5"/>
        <v>-196727035.59999996</v>
      </c>
      <c r="X58" s="250">
        <f t="shared" si="5"/>
        <v>-206295196.22499996</v>
      </c>
      <c r="Y58" s="250">
        <f t="shared" si="5"/>
        <v>-215989871.84999996</v>
      </c>
      <c r="Z58" s="250">
        <f t="shared" si="5"/>
        <v>-225546032.47499996</v>
      </c>
      <c r="AA58" s="250">
        <f t="shared" si="5"/>
        <v>-235254753.09999996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52834690.099999964</v>
      </c>
      <c r="O59" s="259">
        <f>+'FIN-CASHFLOW_CWS'!O58</f>
        <v>43365172.499999963</v>
      </c>
      <c r="P59" s="259">
        <f>+'FIN-CASHFLOW_CWS'!P58</f>
        <v>32299966.874999963</v>
      </c>
      <c r="Q59" s="259">
        <f>+'FIN-CASHFLOW_CWS'!Q58</f>
        <v>21414796.249999963</v>
      </c>
      <c r="R59" s="259">
        <f>+'FIN-CASHFLOW_CWS'!R58</f>
        <v>10708180.624999963</v>
      </c>
      <c r="S59" s="259">
        <f>+'FIN-CASHFLOW_CWS'!S58</f>
        <v>-3.7252902984619141E-8</v>
      </c>
      <c r="T59" s="259">
        <f>+'FIN-CASHFLOW_CWS'!T58</f>
        <v>-10730210.625000037</v>
      </c>
      <c r="U59" s="259">
        <f>+'FIN-CASHFLOW_CWS'!U58</f>
        <v>-21341126.250000037</v>
      </c>
      <c r="V59" s="259">
        <f>+'FIN-CASHFLOW_CWS'!V58</f>
        <v>-30938796.875000037</v>
      </c>
      <c r="W59" s="259">
        <f>+'FIN-CASHFLOW_CWS'!W58</f>
        <v>-40567817.500000037</v>
      </c>
      <c r="X59" s="259">
        <f>+'FIN-CASHFLOW_CWS'!X58</f>
        <v>-50135978.125000037</v>
      </c>
      <c r="Y59" s="259">
        <f>+'FIN-CASHFLOW_CWS'!Y58</f>
        <v>-59830653.750000037</v>
      </c>
      <c r="Z59" s="259">
        <f>+'FIN-CASHFLOW_CWS'!Z58</f>
        <v>-69386814.37500003</v>
      </c>
      <c r="AA59" s="259">
        <f>+'FIN-CASHFLOW_CWS'!AA58</f>
        <v>-79095535.00000003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54713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5796000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8237500</v>
      </c>
      <c r="J5" s="118">
        <f>SUM(E5:I5)</f>
        <v>29290300</v>
      </c>
    </row>
    <row r="6" spans="2:11" x14ac:dyDescent="0.15">
      <c r="B6" s="33" t="s">
        <v>343</v>
      </c>
      <c r="E6" s="66">
        <f>E3-E5</f>
        <v>711020</v>
      </c>
      <c r="F6" s="66">
        <f>F3-F5</f>
        <v>1771000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0.30555555555555558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1771000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26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5796000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5796000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7908000</v>
      </c>
      <c r="J27" s="118">
        <f>SUM(E27:I27)</f>
        <v>20426900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512000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0</v>
      </c>
      <c r="J29" s="118">
        <f>SUM(E29:I29)</f>
        <v>746400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8237500</v>
      </c>
      <c r="J31" s="118">
        <f>SUM(E31:I31)</f>
        <v>29290300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0.30555555555555558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19719200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16</v>
      </c>
      <c r="Q25" s="313">
        <f>'REV-REVCALC_CWS'!P13</f>
        <v>26</v>
      </c>
      <c r="R25" s="313">
        <f>'REV-REVCALC_CWS'!Q13</f>
        <v>29</v>
      </c>
      <c r="S25" s="313">
        <f>'REV-REVCALC_CWS'!R13</f>
        <v>29</v>
      </c>
      <c r="T25" s="313">
        <f>'REV-REVCALC_CWS'!S13</f>
        <v>32</v>
      </c>
      <c r="U25" s="313">
        <f>'REV-REVCALC_CWS'!T13</f>
        <v>35</v>
      </c>
      <c r="V25" s="313">
        <f>'REV-REVCALC_CWS'!U13</f>
        <v>29</v>
      </c>
      <c r="W25" s="313">
        <f>'REV-REVCALC_CWS'!V13</f>
        <v>32</v>
      </c>
      <c r="X25" s="313">
        <f>'REV-REVCALC_CWS'!W13</f>
        <v>26</v>
      </c>
      <c r="Y25" s="313">
        <f>'REV-REVCALC_CWS'!X13</f>
        <v>26</v>
      </c>
      <c r="Z25" s="313">
        <f>'REV-REVCALC_CWS'!Y13</f>
        <v>26</v>
      </c>
      <c r="AA25" s="313">
        <f>'REV-REVCALC_CWS'!Z13</f>
        <v>16</v>
      </c>
      <c r="AB25" s="313">
        <f>'REV-REVCALC_CWS'!AA13</f>
        <v>29</v>
      </c>
      <c r="AC25" s="313">
        <f>'REV-REVCALC_CWS'!AB13</f>
        <v>47</v>
      </c>
      <c r="AD25" s="313">
        <f>'REV-REVCALC_CWS'!AC13</f>
        <v>53</v>
      </c>
      <c r="AE25" s="313">
        <f>'REV-REVCALC_CWS'!AD13</f>
        <v>53</v>
      </c>
      <c r="AF25" s="313">
        <f>'REV-REVCALC_CWS'!AE13</f>
        <v>58</v>
      </c>
      <c r="AG25" s="313">
        <f>'REV-REVCALC_CWS'!AF13</f>
        <v>64</v>
      </c>
      <c r="AH25" s="313">
        <f>'REV-REVCALC_CWS'!AG13</f>
        <v>53</v>
      </c>
      <c r="AI25" s="313">
        <f>'REV-REVCALC_CWS'!AH13</f>
        <v>58</v>
      </c>
      <c r="AJ25" s="313">
        <f>'REV-REVCALC_CWS'!AI13</f>
        <v>47</v>
      </c>
      <c r="AK25" s="313">
        <f>'REV-REVCALC_CWS'!AJ13</f>
        <v>47</v>
      </c>
      <c r="AL25" s="313">
        <f>'REV-REVCALC_CWS'!AK13</f>
        <v>47</v>
      </c>
      <c r="AM25" s="313">
        <f>'REV-REVCALC_CWS'!AL13</f>
        <v>29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12000</v>
      </c>
      <c r="Q27" s="145">
        <f>'COGS-PRICE-MARGIN_CWS'!$E54</f>
        <v>12000</v>
      </c>
      <c r="R27" s="145">
        <f>'COGS-PRICE-MARGIN_CWS'!$E54</f>
        <v>12000</v>
      </c>
      <c r="S27" s="145">
        <f>'COGS-PRICE-MARGIN_CWS'!$E54</f>
        <v>12000</v>
      </c>
      <c r="T27" s="145">
        <f>'COGS-PRICE-MARGIN_CWS'!$E54</f>
        <v>12000</v>
      </c>
      <c r="U27" s="145">
        <f>'COGS-PRICE-MARGIN_CWS'!$E54</f>
        <v>12000</v>
      </c>
      <c r="V27" s="145">
        <f>'COGS-PRICE-MARGIN_CWS'!$E54</f>
        <v>12000</v>
      </c>
      <c r="W27" s="145">
        <f>'COGS-PRICE-MARGIN_CWS'!$E54</f>
        <v>12000</v>
      </c>
      <c r="X27" s="145">
        <f>'COGS-PRICE-MARGIN_CWS'!$E54</f>
        <v>12000</v>
      </c>
      <c r="Y27" s="145">
        <f>'COGS-PRICE-MARGIN_CWS'!$E54</f>
        <v>12000</v>
      </c>
      <c r="Z27" s="145">
        <f>'COGS-PRICE-MARGIN_CWS'!$E54</f>
        <v>12000</v>
      </c>
      <c r="AA27" s="145">
        <f>'COGS-PRICE-MARGIN_CWS'!$E54</f>
        <v>12000</v>
      </c>
      <c r="AB27" s="145">
        <f>'COGS-PRICE-MARGIN_CWS'!$E75</f>
        <v>13700</v>
      </c>
      <c r="AC27" s="145">
        <f>'COGS-PRICE-MARGIN_CWS'!$E75</f>
        <v>13700</v>
      </c>
      <c r="AD27" s="145">
        <f>'COGS-PRICE-MARGIN_CWS'!$E75</f>
        <v>13700</v>
      </c>
      <c r="AE27" s="145">
        <f>'COGS-PRICE-MARGIN_CWS'!$E75</f>
        <v>13700</v>
      </c>
      <c r="AF27" s="145">
        <f>'COGS-PRICE-MARGIN_CWS'!$E75</f>
        <v>13700</v>
      </c>
      <c r="AG27" s="145">
        <f>'COGS-PRICE-MARGIN_CWS'!$E75</f>
        <v>13700</v>
      </c>
      <c r="AH27" s="145">
        <f>'COGS-PRICE-MARGIN_CWS'!$E75</f>
        <v>13700</v>
      </c>
      <c r="AI27" s="145">
        <f>'COGS-PRICE-MARGIN_CWS'!$E75</f>
        <v>13700</v>
      </c>
      <c r="AJ27" s="145">
        <f>'COGS-PRICE-MARGIN_CWS'!$E75</f>
        <v>13700</v>
      </c>
      <c r="AK27" s="145">
        <f>'COGS-PRICE-MARGIN_CWS'!$E75</f>
        <v>13700</v>
      </c>
      <c r="AL27" s="145">
        <f>'COGS-PRICE-MARGIN_CWS'!$E75</f>
        <v>13700</v>
      </c>
      <c r="AM27" s="145">
        <f>'COGS-PRICE-MARGIN_CWS'!$E75</f>
        <v>13700</v>
      </c>
      <c r="AN27" s="145">
        <f>'COGS-PRICE-MARGIN_CWS'!$E96</f>
        <v>200</v>
      </c>
      <c r="AO27" s="145">
        <f>'COGS-PRICE-MARGIN_CWS'!$E96</f>
        <v>200</v>
      </c>
      <c r="AP27" s="145">
        <f>'COGS-PRICE-MARGIN_CWS'!$E96</f>
        <v>200</v>
      </c>
      <c r="AQ27" s="145">
        <f>'COGS-PRICE-MARGIN_CWS'!$E96</f>
        <v>200</v>
      </c>
      <c r="AR27" s="145">
        <f>'COGS-PRICE-MARGIN_CWS'!$E96</f>
        <v>200</v>
      </c>
      <c r="AS27" s="145">
        <f>'COGS-PRICE-MARGIN_CWS'!$E96</f>
        <v>200</v>
      </c>
      <c r="AT27" s="145">
        <f>'COGS-PRICE-MARGIN_CWS'!$E96</f>
        <v>200</v>
      </c>
      <c r="AU27" s="145">
        <f>'COGS-PRICE-MARGIN_CWS'!$E96</f>
        <v>200</v>
      </c>
      <c r="AV27" s="145">
        <f>'COGS-PRICE-MARGIN_CWS'!$E96</f>
        <v>200</v>
      </c>
      <c r="AW27" s="145">
        <f>'COGS-PRICE-MARGIN_CWS'!$E96</f>
        <v>200</v>
      </c>
      <c r="AX27" s="145">
        <f>'COGS-PRICE-MARGIN_CWS'!$E96</f>
        <v>200</v>
      </c>
      <c r="AY27" s="145">
        <f>'COGS-PRICE-MARGIN_CWS'!$E96</f>
        <v>200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1971200</v>
      </c>
      <c r="BB31" s="145">
        <f t="shared" si="6"/>
        <v>2127200</v>
      </c>
      <c r="BC31" s="145">
        <f t="shared" si="6"/>
        <v>2283200</v>
      </c>
      <c r="BD31" s="145">
        <f t="shared" si="6"/>
        <v>2283200</v>
      </c>
      <c r="BE31" s="145">
        <f t="shared" si="6"/>
        <v>2283200</v>
      </c>
      <c r="BF31" s="145">
        <f t="shared" si="6"/>
        <v>2055200</v>
      </c>
      <c r="BG31" s="145">
        <f t="shared" si="6"/>
        <v>1983200</v>
      </c>
      <c r="BH31" s="145">
        <f t="shared" si="6"/>
        <v>1827200</v>
      </c>
      <c r="BI31" s="145">
        <f t="shared" si="6"/>
        <v>1587200</v>
      </c>
      <c r="BJ31" s="145">
        <f t="shared" si="6"/>
        <v>6951200</v>
      </c>
      <c r="BK31" s="145">
        <f t="shared" si="6"/>
        <v>12315200</v>
      </c>
      <c r="BL31" s="145">
        <f t="shared" si="6"/>
        <v>19719200</v>
      </c>
      <c r="BM31" s="145">
        <f t="shared" si="6"/>
        <v>21519200</v>
      </c>
      <c r="BN31" s="145">
        <f t="shared" si="6"/>
        <v>23319200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28572000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26772000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1971200</v>
      </c>
      <c r="BA48" s="145">
        <f t="shared" si="19"/>
        <v>2127200</v>
      </c>
      <c r="BB48" s="145">
        <f t="shared" si="19"/>
        <v>2283200</v>
      </c>
      <c r="BC48" s="145">
        <f t="shared" si="19"/>
        <v>2283200</v>
      </c>
      <c r="BD48" s="145">
        <f t="shared" si="19"/>
        <v>2283200</v>
      </c>
      <c r="BE48" s="145">
        <f t="shared" si="19"/>
        <v>2055200</v>
      </c>
      <c r="BF48" s="145">
        <f t="shared" si="19"/>
        <v>1983200</v>
      </c>
      <c r="BG48" s="145">
        <f t="shared" si="19"/>
        <v>1827200</v>
      </c>
      <c r="BH48" s="145">
        <f t="shared" si="19"/>
        <v>1587200</v>
      </c>
      <c r="BI48" s="145">
        <f t="shared" si="19"/>
        <v>6951200</v>
      </c>
      <c r="BJ48" s="145">
        <f t="shared" si="19"/>
        <v>12315200</v>
      </c>
      <c r="BK48" s="145">
        <f t="shared" si="19"/>
        <v>19719200</v>
      </c>
      <c r="BL48" s="145">
        <f t="shared" si="19"/>
        <v>21519200</v>
      </c>
      <c r="BM48" s="145">
        <f t="shared" si="19"/>
        <v>23319200</v>
      </c>
      <c r="BN48" s="145">
        <f t="shared" si="19"/>
        <v>23319200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25990400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12190400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13777600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719800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36372000</v>
      </c>
      <c r="BN65" s="9">
        <f t="shared" si="22"/>
        <v>30372000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28572000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730400</v>
      </c>
      <c r="BA67" s="9">
        <f t="shared" si="26"/>
        <v>1511800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42372000</v>
      </c>
      <c r="BM67" s="9">
        <f t="shared" si="26"/>
        <v>38172000</v>
      </c>
      <c r="BN67" s="9">
        <f t="shared" si="26"/>
        <v>30372000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28572000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719800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36372000</v>
      </c>
      <c r="BM69" s="9">
        <f t="shared" si="30"/>
        <v>30372000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697400</v>
      </c>
      <c r="BA70" s="9">
        <f t="shared" si="32"/>
        <v>780200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22572000</v>
      </c>
      <c r="BM70" s="9">
        <f t="shared" si="32"/>
        <v>-6000000</v>
      </c>
      <c r="BN70" s="9">
        <f t="shared" si="32"/>
        <v>-28572000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51"/>
  <sheetViews>
    <sheetView tabSelected="1" zoomScale="110" zoomScaleNormal="11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2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2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2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2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2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2" x14ac:dyDescent="0.15"/>
    <row r="10" spans="1:7" outlineLevel="2" x14ac:dyDescent="0.15">
      <c r="A10" s="14" t="s">
        <v>1236</v>
      </c>
      <c r="B10" s="91"/>
      <c r="D10" s="91"/>
      <c r="E10" s="91"/>
      <c r="F10" s="3"/>
      <c r="G10" s="94"/>
    </row>
    <row r="11" spans="1:7" outlineLevel="2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2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2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2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2" x14ac:dyDescent="0.15">
      <c r="A15" s="47"/>
      <c r="B15" s="96"/>
      <c r="C15" s="4"/>
      <c r="D15" s="93"/>
      <c r="F15" s="93"/>
      <c r="G15" s="4"/>
    </row>
    <row r="16" spans="1:7" outlineLevel="2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2" x14ac:dyDescent="0.15">
      <c r="A17" s="47"/>
      <c r="B17" s="96"/>
      <c r="C17" s="4"/>
      <c r="D17" s="93"/>
      <c r="F17" s="93"/>
      <c r="G17" s="4"/>
    </row>
    <row r="18" spans="1:7" outlineLevel="2" x14ac:dyDescent="0.15">
      <c r="A18" s="14" t="s">
        <v>1237</v>
      </c>
      <c r="B18" s="91"/>
      <c r="D18" s="91"/>
      <c r="E18" s="91"/>
      <c r="F18" s="3"/>
      <c r="G18" s="94"/>
    </row>
    <row r="19" spans="1:7" outlineLevel="2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2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2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2" x14ac:dyDescent="0.15">
      <c r="A22" s="47" t="s">
        <v>344</v>
      </c>
      <c r="B22" s="312">
        <v>0.25</v>
      </c>
      <c r="C22" s="4"/>
      <c r="D22" s="93"/>
      <c r="F22" s="93"/>
      <c r="G22" s="4"/>
    </row>
    <row r="23" spans="1:7" outlineLevel="2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2" x14ac:dyDescent="0.15">
      <c r="A24" s="47"/>
      <c r="B24" s="312"/>
      <c r="C24" s="4"/>
      <c r="D24" s="93"/>
      <c r="F24" s="93"/>
      <c r="G24" s="4"/>
    </row>
    <row r="25" spans="1:7" s="14" customFormat="1" outlineLevel="2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2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2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2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2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2" x14ac:dyDescent="0.15">
      <c r="A32" s="47" t="s">
        <v>344</v>
      </c>
      <c r="B32" s="312">
        <v>0.3</v>
      </c>
      <c r="C32" s="4"/>
      <c r="D32" s="93"/>
      <c r="E32" s="6"/>
      <c r="F32" s="93"/>
      <c r="G32" s="4"/>
    </row>
    <row r="33" spans="1:7" s="14" customFormat="1" outlineLevel="2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2" x14ac:dyDescent="0.15">
      <c r="A34"/>
      <c r="B34" s="6"/>
      <c r="C34" s="6"/>
      <c r="D34" s="6"/>
      <c r="E34" s="6"/>
      <c r="F34" s="6"/>
      <c r="G34" s="6"/>
    </row>
    <row r="35" spans="1:7" s="14" customFormat="1" outlineLevel="2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2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2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2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2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2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2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2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2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2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2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2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2" x14ac:dyDescent="0.15">
      <c r="A47" s="47" t="s">
        <v>344</v>
      </c>
      <c r="B47" s="312">
        <v>0.25</v>
      </c>
      <c r="C47" s="4"/>
      <c r="D47" s="93"/>
      <c r="E47" s="6"/>
      <c r="F47" s="93"/>
      <c r="G47" s="4"/>
    </row>
    <row r="48" spans="1:7" s="14" customFormat="1" outlineLevel="2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2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2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outlineLevel="2" x14ac:dyDescent="0.15">
      <c r="A54" s="47" t="s">
        <v>1234</v>
      </c>
      <c r="B54" s="280">
        <v>18000</v>
      </c>
      <c r="C54" s="312">
        <v>0</v>
      </c>
      <c r="D54" s="93">
        <f>B54*(1-C54)</f>
        <v>18000</v>
      </c>
      <c r="E54" s="280">
        <v>12000</v>
      </c>
      <c r="F54" s="93">
        <f>D54-E54</f>
        <v>6000</v>
      </c>
      <c r="G54" s="4">
        <f>F54/D54</f>
        <v>0.33333333333333331</v>
      </c>
    </row>
    <row r="55" spans="1:7" outlineLevel="2" x14ac:dyDescent="0.15">
      <c r="A55" s="47" t="s">
        <v>1233</v>
      </c>
      <c r="B55" s="280" t="s">
        <v>329</v>
      </c>
      <c r="C55" s="93"/>
      <c r="D55" s="93"/>
      <c r="E55" s="280">
        <v>500</v>
      </c>
      <c r="F55" s="93">
        <f>D55-E55</f>
        <v>-500</v>
      </c>
      <c r="G55" s="4"/>
    </row>
    <row r="56" spans="1:7" outlineLevel="2" x14ac:dyDescent="0.15">
      <c r="A56" s="17" t="s">
        <v>328</v>
      </c>
      <c r="B56" s="280" t="s">
        <v>329</v>
      </c>
      <c r="C56" s="93"/>
      <c r="D56" s="93"/>
      <c r="E56" s="280">
        <v>0</v>
      </c>
      <c r="F56" s="93">
        <f>D56-E56</f>
        <v>0</v>
      </c>
      <c r="G56" s="4"/>
    </row>
    <row r="57" spans="1:7" outlineLevel="2" x14ac:dyDescent="0.15">
      <c r="A57" s="17" t="s">
        <v>326</v>
      </c>
      <c r="B57" s="280" t="s">
        <v>329</v>
      </c>
      <c r="C57" s="93"/>
      <c r="D57" s="93"/>
      <c r="E57" s="280"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18000</v>
      </c>
      <c r="C58" s="92"/>
      <c r="D58" s="92">
        <f>SUM(D54:D57)</f>
        <v>18000</v>
      </c>
      <c r="E58" s="92">
        <f>SUM(E54:E57)</f>
        <v>12500</v>
      </c>
      <c r="F58" s="93">
        <f>SUM(F54:F57)</f>
        <v>5500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1236</v>
      </c>
      <c r="B60" s="91"/>
      <c r="D60" s="91"/>
      <c r="E60" s="91"/>
      <c r="F60" s="3"/>
      <c r="G60" s="94"/>
    </row>
    <row r="61" spans="1:7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18000</v>
      </c>
      <c r="C66" s="64"/>
      <c r="D66" s="27">
        <f>D64+D58</f>
        <v>18000</v>
      </c>
      <c r="E66" s="27">
        <f>E64+E58</f>
        <v>12500</v>
      </c>
      <c r="F66" s="27">
        <f>F64+F58</f>
        <v>5500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1237</v>
      </c>
      <c r="B68" s="91"/>
      <c r="D68" s="91"/>
      <c r="E68" s="91"/>
      <c r="F68" s="3"/>
      <c r="G68" s="94"/>
    </row>
    <row r="69" spans="1:7" outlineLevel="2" x14ac:dyDescent="0.15">
      <c r="A69" s="47" t="s">
        <v>1232</v>
      </c>
      <c r="B69" s="280">
        <v>2500</v>
      </c>
      <c r="C69" s="312">
        <v>0</v>
      </c>
      <c r="D69" s="93">
        <f>B69*(1-C69)</f>
        <v>2500</v>
      </c>
      <c r="E69" s="280">
        <v>0</v>
      </c>
      <c r="F69" s="93">
        <f>D69-E69</f>
        <v>2500</v>
      </c>
      <c r="G69" s="4">
        <f>IFERROR(F69/D69, 0)</f>
        <v>1</v>
      </c>
    </row>
    <row r="70" spans="1:7" outlineLevel="2" x14ac:dyDescent="0.15">
      <c r="A70" s="47" t="s">
        <v>1230</v>
      </c>
      <c r="B70" s="280" t="s">
        <v>329</v>
      </c>
      <c r="C70" s="312"/>
      <c r="D70" s="93"/>
      <c r="E70" s="280">
        <v>1000</v>
      </c>
      <c r="F70" s="93">
        <f>D70-E70</f>
        <v>-1000</v>
      </c>
      <c r="G70" s="4">
        <f>IFERROR(F70/D70, 0)</f>
        <v>0</v>
      </c>
    </row>
    <row r="71" spans="1:7" s="14" customFormat="1" outlineLevel="2" x14ac:dyDescent="0.15">
      <c r="A71" s="47" t="s">
        <v>1231</v>
      </c>
      <c r="B71" s="280" t="s">
        <v>329</v>
      </c>
      <c r="C71" s="312"/>
      <c r="D71" s="93"/>
      <c r="E71" s="280">
        <v>200</v>
      </c>
      <c r="F71" s="93">
        <f>D71-E71</f>
        <v>-200</v>
      </c>
      <c r="G71" s="4"/>
    </row>
    <row r="72" spans="1:7" outlineLevel="2" x14ac:dyDescent="0.15">
      <c r="A72" s="47" t="s">
        <v>344</v>
      </c>
      <c r="B72" s="312">
        <v>0.25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2500</v>
      </c>
      <c r="C73" s="92"/>
      <c r="D73" s="92">
        <f>SUM(D69:D71)</f>
        <v>2500</v>
      </c>
      <c r="E73" s="92">
        <f>SUM(E69:E71)</f>
        <v>1200</v>
      </c>
      <c r="F73" s="93">
        <f>SUM(F69:F71)</f>
        <v>1300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20500</v>
      </c>
      <c r="C75" s="64"/>
      <c r="D75" s="27">
        <f>D73+D58</f>
        <v>20500</v>
      </c>
      <c r="E75" s="27">
        <f>E73+E58</f>
        <v>13700</v>
      </c>
      <c r="F75" s="27">
        <f>F73+F58</f>
        <v>6800</v>
      </c>
      <c r="G75" s="179">
        <f>F75/D75</f>
        <v>0.33170731707317075</v>
      </c>
    </row>
    <row r="76" spans="1:7" outlineLevel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2" x14ac:dyDescent="0.15">
      <c r="A78" s="47" t="s">
        <v>1234</v>
      </c>
      <c r="B78" s="280">
        <v>23000</v>
      </c>
      <c r="C78" s="312">
        <v>0.09</v>
      </c>
      <c r="D78" s="93">
        <f>B78*(1-C78)</f>
        <v>20930</v>
      </c>
      <c r="E78" s="280">
        <v>13000</v>
      </c>
      <c r="F78" s="93">
        <f>D78-E78</f>
        <v>7930</v>
      </c>
      <c r="G78" s="4">
        <f>F78/D78</f>
        <v>0.37888198757763975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v>500</v>
      </c>
      <c r="F79" s="93">
        <f>D79-E79</f>
        <v>-500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v>0</v>
      </c>
      <c r="F81" s="93">
        <f>D81-E81</f>
        <v>0</v>
      </c>
      <c r="G81" s="4"/>
    </row>
    <row r="82" spans="1:7" outlineLevel="2" x14ac:dyDescent="0.15">
      <c r="A82" s="47" t="s">
        <v>344</v>
      </c>
      <c r="B82" s="312">
        <v>0.3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23000</v>
      </c>
      <c r="C83" s="92"/>
      <c r="D83" s="92">
        <f>SUM(D78:D81)</f>
        <v>20930</v>
      </c>
      <c r="E83" s="92">
        <f>SUM(E78:E81)</f>
        <v>13500</v>
      </c>
      <c r="F83" s="93">
        <f>SUM(F78:F81)</f>
        <v>7430</v>
      </c>
      <c r="G83" s="4">
        <f>F83/D83</f>
        <v>0.35499283325370284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23000</v>
      </c>
      <c r="C91" s="64"/>
      <c r="D91" s="27">
        <f>D89+D83</f>
        <v>20930</v>
      </c>
      <c r="E91" s="27">
        <f>E89+E83</f>
        <v>13500</v>
      </c>
      <c r="F91" s="27">
        <f>F89+F83</f>
        <v>7430</v>
      </c>
      <c r="G91" s="179">
        <f>F91/D91</f>
        <v>0.35499283325370284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v>2500</v>
      </c>
      <c r="C94" s="312">
        <v>0</v>
      </c>
      <c r="D94" s="93">
        <f>B94*(1-C94)</f>
        <v>2500</v>
      </c>
      <c r="E94" s="280">
        <v>0</v>
      </c>
      <c r="F94" s="93">
        <f>D94-E94</f>
        <v>2500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v>1000</v>
      </c>
      <c r="F95" s="93">
        <f>D95-E95</f>
        <v>-1000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v>200</v>
      </c>
      <c r="F96" s="93">
        <f>D96-E96</f>
        <v>-200</v>
      </c>
      <c r="G96" s="4"/>
    </row>
    <row r="97" spans="1:7" outlineLevel="2" x14ac:dyDescent="0.15">
      <c r="A97" s="47" t="s">
        <v>344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2500</v>
      </c>
      <c r="C98" s="92"/>
      <c r="D98" s="92">
        <f>SUM(D94:D96)</f>
        <v>2500</v>
      </c>
      <c r="E98" s="92">
        <f>SUM(E94:E96)</f>
        <v>1200</v>
      </c>
      <c r="F98" s="93">
        <f>SUM(F94:F96)</f>
        <v>1300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25500</v>
      </c>
      <c r="C100" s="64"/>
      <c r="D100" s="27">
        <f>D98+D83</f>
        <v>23430</v>
      </c>
      <c r="E100" s="27">
        <f>E98+E83</f>
        <v>14700</v>
      </c>
      <c r="F100" s="27">
        <f>F98+F83</f>
        <v>8730</v>
      </c>
      <c r="G100" s="179">
        <f>F100/D100</f>
        <v>0.37259923175416132</v>
      </c>
    </row>
    <row r="101" spans="1:7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344</v>
      </c>
      <c r="B122" s="312">
        <v>0.3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2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outlineLevel="2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344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outlineLevel="2" x14ac:dyDescent="0.15"/>
    <row r="135" spans="1:7" outlineLevel="2" x14ac:dyDescent="0.15">
      <c r="A135" s="14" t="s">
        <v>1236</v>
      </c>
      <c r="B135" s="91"/>
      <c r="D135" s="91"/>
      <c r="E135" s="91"/>
      <c r="F135" s="3"/>
      <c r="G135" s="94"/>
    </row>
    <row r="136" spans="1:7" outlineLevel="2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1237</v>
      </c>
      <c r="B143" s="91"/>
      <c r="D143" s="91"/>
      <c r="E143" s="91"/>
      <c r="F143" s="3"/>
      <c r="G143" s="94"/>
    </row>
    <row r="144" spans="1:7" outlineLevel="2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288000</v>
      </c>
      <c r="R44" s="63">
        <f>'COGS-PRICE-MARGIN_CWS'!$B54*R43</f>
        <v>468000</v>
      </c>
      <c r="S44" s="63">
        <f>'COGS-PRICE-MARGIN_CWS'!$B54*S43</f>
        <v>522000</v>
      </c>
      <c r="T44" s="63">
        <f>'COGS-PRICE-MARGIN_CWS'!$B54*T43</f>
        <v>522000</v>
      </c>
      <c r="U44" s="63">
        <f>'COGS-PRICE-MARGIN_CWS'!$B54*U43</f>
        <v>576000</v>
      </c>
      <c r="V44" s="63">
        <f>'COGS-PRICE-MARGIN_CWS'!$B54*V43</f>
        <v>630000</v>
      </c>
      <c r="W44" s="63">
        <f>'COGS-PRICE-MARGIN_CWS'!$B54*W43</f>
        <v>522000</v>
      </c>
      <c r="X44" s="63">
        <f>'COGS-PRICE-MARGIN_CWS'!$B54*X43</f>
        <v>576000</v>
      </c>
      <c r="Y44" s="63">
        <f>'COGS-PRICE-MARGIN_CWS'!$B54*Y43</f>
        <v>468000</v>
      </c>
      <c r="Z44" s="63">
        <f>'COGS-PRICE-MARGIN_CWS'!$B54*Z43</f>
        <v>468000</v>
      </c>
      <c r="AA44" s="63">
        <f>'COGS-PRICE-MARGIN_CWS'!$B54*AA43</f>
        <v>468000</v>
      </c>
      <c r="AB44" s="63">
        <f>'COGS-PRICE-MARGIN_CWS'!$B54*AB43</f>
        <v>288000</v>
      </c>
      <c r="AC44" s="63">
        <f>'COGS-PRICE-MARGIN_CWS'!$B75*AC43</f>
        <v>594500</v>
      </c>
      <c r="AD44" s="63">
        <f>'COGS-PRICE-MARGIN_CWS'!$B75*AD43</f>
        <v>963500</v>
      </c>
      <c r="AE44" s="63">
        <f>'COGS-PRICE-MARGIN_CWS'!$B75*AE43</f>
        <v>1086500</v>
      </c>
      <c r="AF44" s="63">
        <f>'COGS-PRICE-MARGIN_CWS'!$B75*AF43</f>
        <v>1086500</v>
      </c>
      <c r="AG44" s="63">
        <f>'COGS-PRICE-MARGIN_CWS'!$B75*AG43</f>
        <v>1189000</v>
      </c>
      <c r="AH44" s="63">
        <f>'COGS-PRICE-MARGIN_CWS'!$B75*AH43</f>
        <v>1312000</v>
      </c>
      <c r="AI44" s="63">
        <f>'COGS-PRICE-MARGIN_CWS'!$B75*AI43</f>
        <v>1086500</v>
      </c>
      <c r="AJ44" s="63">
        <f>'COGS-PRICE-MARGIN_CWS'!$B75*AJ43</f>
        <v>1189000</v>
      </c>
      <c r="AK44" s="63">
        <f>'COGS-PRICE-MARGIN_CWS'!$B75*AK43</f>
        <v>963500</v>
      </c>
      <c r="AL44" s="63">
        <f>'COGS-PRICE-MARGIN_CWS'!$B75*AL43</f>
        <v>963500</v>
      </c>
      <c r="AM44" s="63">
        <f>'COGS-PRICE-MARGIN_CWS'!$B75*AM43</f>
        <v>963500</v>
      </c>
      <c r="AN44" s="63">
        <f>'COGS-PRICE-MARGIN_CWS'!$B75*AN43</f>
        <v>594500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192000</v>
      </c>
      <c r="R52" s="63">
        <f>'COGS-PRICE-MARGIN_CWS'!$E54*R43</f>
        <v>312000</v>
      </c>
      <c r="S52" s="63">
        <f>'COGS-PRICE-MARGIN_CWS'!$E54*S43</f>
        <v>348000</v>
      </c>
      <c r="T52" s="63">
        <f>'COGS-PRICE-MARGIN_CWS'!$E54*T43</f>
        <v>348000</v>
      </c>
      <c r="U52" s="63">
        <f>'COGS-PRICE-MARGIN_CWS'!$E54*U43</f>
        <v>384000</v>
      </c>
      <c r="V52" s="63">
        <f>'COGS-PRICE-MARGIN_CWS'!$E54*V43</f>
        <v>420000</v>
      </c>
      <c r="W52" s="63">
        <f>'COGS-PRICE-MARGIN_CWS'!$E54*W43</f>
        <v>348000</v>
      </c>
      <c r="X52" s="63">
        <f>'COGS-PRICE-MARGIN_CWS'!$E54*X43</f>
        <v>384000</v>
      </c>
      <c r="Y52" s="63">
        <f>'COGS-PRICE-MARGIN_CWS'!$E54*Y43</f>
        <v>312000</v>
      </c>
      <c r="Z52" s="63">
        <f>'COGS-PRICE-MARGIN_CWS'!$E54*Z43</f>
        <v>312000</v>
      </c>
      <c r="AA52" s="63">
        <f>'COGS-PRICE-MARGIN_CWS'!$E54*AA43</f>
        <v>312000</v>
      </c>
      <c r="AB52" s="63">
        <f>'COGS-PRICE-MARGIN_CWS'!$E54*AB43</f>
        <v>192000</v>
      </c>
      <c r="AC52" s="63">
        <f>'COGS-PRICE-MARGIN_CWS'!$E75*AC43</f>
        <v>397300</v>
      </c>
      <c r="AD52" s="63">
        <f>'COGS-PRICE-MARGIN_CWS'!$E75*AD43</f>
        <v>643900</v>
      </c>
      <c r="AE52" s="63">
        <f>'COGS-PRICE-MARGIN_CWS'!$E75*AE43</f>
        <v>726100</v>
      </c>
      <c r="AF52" s="63">
        <f>'COGS-PRICE-MARGIN_CWS'!$E75*AF43</f>
        <v>726100</v>
      </c>
      <c r="AG52" s="63">
        <f>'COGS-PRICE-MARGIN_CWS'!$E75*AG43</f>
        <v>794600</v>
      </c>
      <c r="AH52" s="63">
        <f>'COGS-PRICE-MARGIN_CWS'!$E75*AH43</f>
        <v>876800</v>
      </c>
      <c r="AI52" s="63">
        <f>'COGS-PRICE-MARGIN_CWS'!$E75*AI43</f>
        <v>726100</v>
      </c>
      <c r="AJ52" s="63">
        <f>'COGS-PRICE-MARGIN_CWS'!$E75*AJ43</f>
        <v>794600</v>
      </c>
      <c r="AK52" s="63">
        <f>'COGS-PRICE-MARGIN_CWS'!$E75*AK43</f>
        <v>643900</v>
      </c>
      <c r="AL52" s="63">
        <f>'COGS-PRICE-MARGIN_CWS'!$E75*AL43</f>
        <v>643900</v>
      </c>
      <c r="AM52" s="63">
        <f>'COGS-PRICE-MARGIN_CWS'!$E75*AM43</f>
        <v>643900</v>
      </c>
      <c r="AN52" s="63">
        <f>'COGS-PRICE-MARGIN_CWS'!$E75*AN43</f>
        <v>397300</v>
      </c>
      <c r="AO52" s="63">
        <f>'COGS-PRICE-MARGIN_CWS'!$E96*AO43</f>
        <v>6200</v>
      </c>
      <c r="AP52" s="63">
        <f>'COGS-PRICE-MARGIN_CWS'!$E96*AP43</f>
        <v>10000</v>
      </c>
      <c r="AQ52" s="63">
        <f>'COGS-PRICE-MARGIN_CWS'!$E96*AQ43</f>
        <v>11200</v>
      </c>
      <c r="AR52" s="63">
        <f>'COGS-PRICE-MARGIN_CWS'!$E96*AR43</f>
        <v>11200</v>
      </c>
      <c r="AS52" s="63">
        <f>'COGS-PRICE-MARGIN_CWS'!$E96*AS43</f>
        <v>12400</v>
      </c>
      <c r="AT52" s="63">
        <f>'COGS-PRICE-MARGIN_CWS'!$E96*AT43</f>
        <v>13600</v>
      </c>
      <c r="AU52" s="63">
        <f>'COGS-PRICE-MARGIN_CWS'!$E96*AU43</f>
        <v>11200</v>
      </c>
      <c r="AV52" s="63">
        <f>'COGS-PRICE-MARGIN_CWS'!$E96*AV43</f>
        <v>12400</v>
      </c>
      <c r="AW52" s="63">
        <f>'COGS-PRICE-MARGIN_CWS'!$E96*AW43</f>
        <v>10000</v>
      </c>
      <c r="AX52" s="63">
        <f>'COGS-PRICE-MARGIN_CWS'!$E96*AX43</f>
        <v>10000</v>
      </c>
      <c r="AY52" s="63">
        <f>'COGS-PRICE-MARGIN_CWS'!$E96*AY43</f>
        <v>10000</v>
      </c>
      <c r="AZ52" s="63">
        <f>'COGS-PRICE-MARGIN_CWS'!$E96*AZ43</f>
        <v>6200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23978900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8000</v>
      </c>
      <c r="R53" s="63">
        <f>'COGS-PRICE-MARGIN_CWS'!$E55*R43</f>
        <v>13000</v>
      </c>
      <c r="S53" s="63">
        <f>'COGS-PRICE-MARGIN_CWS'!$E55*S43</f>
        <v>14500</v>
      </c>
      <c r="T53" s="63">
        <f>'COGS-PRICE-MARGIN_CWS'!$E55*T43</f>
        <v>14500</v>
      </c>
      <c r="U53" s="63">
        <f>'COGS-PRICE-MARGIN_CWS'!$E55*U43</f>
        <v>16000</v>
      </c>
      <c r="V53" s="63">
        <f>'COGS-PRICE-MARGIN_CWS'!$E55*V43</f>
        <v>17500</v>
      </c>
      <c r="W53" s="63">
        <f>'COGS-PRICE-MARGIN_CWS'!$E55*W43</f>
        <v>14500</v>
      </c>
      <c r="X53" s="63">
        <f>'COGS-PRICE-MARGIN_CWS'!$E55*X43</f>
        <v>16000</v>
      </c>
      <c r="Y53" s="63">
        <f>'COGS-PRICE-MARGIN_CWS'!$E55*Y43</f>
        <v>13000</v>
      </c>
      <c r="Z53" s="63">
        <f>'COGS-PRICE-MARGIN_CWS'!$E55*Z43</f>
        <v>13000</v>
      </c>
      <c r="AA53" s="63">
        <f>'COGS-PRICE-MARGIN_CWS'!$E55*AA43</f>
        <v>13000</v>
      </c>
      <c r="AB53" s="63">
        <f>'COGS-PRICE-MARGIN_CWS'!$E55*AB43</f>
        <v>8000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660000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37200</v>
      </c>
      <c r="AP54" s="63">
        <f>'COGS-PRICE-MARGIN_CWS'!$E98*AP43</f>
        <v>60000</v>
      </c>
      <c r="AQ54" s="63">
        <f>'COGS-PRICE-MARGIN_CWS'!$E98*AQ43</f>
        <v>67200</v>
      </c>
      <c r="AR54" s="63">
        <f>'COGS-PRICE-MARGIN_CWS'!$E98*AR43</f>
        <v>67200</v>
      </c>
      <c r="AS54" s="63">
        <f>'COGS-PRICE-MARGIN_CWS'!$E98*AS43</f>
        <v>74400</v>
      </c>
      <c r="AT54" s="63">
        <f>'COGS-PRICE-MARGIN_CWS'!$E98*AT43</f>
        <v>81600</v>
      </c>
      <c r="AU54" s="63">
        <f>'COGS-PRICE-MARGIN_CWS'!$E98*AU43</f>
        <v>67200</v>
      </c>
      <c r="AV54" s="63">
        <f>'COGS-PRICE-MARGIN_CWS'!$E98*AV43</f>
        <v>74400</v>
      </c>
      <c r="AW54" s="63">
        <f>'COGS-PRICE-MARGIN_CWS'!$E98*AW43</f>
        <v>60000</v>
      </c>
      <c r="AX54" s="63">
        <f>'COGS-PRICE-MARGIN_CWS'!$E98*AX43</f>
        <v>60000</v>
      </c>
      <c r="AY54" s="63">
        <f>'COGS-PRICE-MARGIN_CWS'!$E98*AY43</f>
        <v>60000</v>
      </c>
      <c r="AZ54" s="63">
        <f>'COGS-PRICE-MARGIN_CWS'!$E98*AZ43</f>
        <v>37200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746400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377000</v>
      </c>
      <c r="AD55" s="63">
        <f>'COGS-PRICE-MARGIN_CWS'!$E78*AD43</f>
        <v>611000</v>
      </c>
      <c r="AE55" s="63">
        <f>'COGS-PRICE-MARGIN_CWS'!$E78*AE43</f>
        <v>689000</v>
      </c>
      <c r="AF55" s="63">
        <f>'COGS-PRICE-MARGIN_CWS'!$E78*AF43</f>
        <v>689000</v>
      </c>
      <c r="AG55" s="63">
        <f>'COGS-PRICE-MARGIN_CWS'!$E78*AG43</f>
        <v>754000</v>
      </c>
      <c r="AH55" s="63">
        <f>'COGS-PRICE-MARGIN_CWS'!$E78*AH43</f>
        <v>832000</v>
      </c>
      <c r="AI55" s="63">
        <f>'COGS-PRICE-MARGIN_CWS'!$E78*AI43</f>
        <v>689000</v>
      </c>
      <c r="AJ55" s="63">
        <f>'COGS-PRICE-MARGIN_CWS'!$E78*AJ43</f>
        <v>754000</v>
      </c>
      <c r="AK55" s="63">
        <f>'COGS-PRICE-MARGIN_CWS'!$E78*AK43</f>
        <v>611000</v>
      </c>
      <c r="AL55" s="63">
        <f>'COGS-PRICE-MARGIN_CWS'!$E78*AL43</f>
        <v>611000</v>
      </c>
      <c r="AM55" s="63">
        <f>'COGS-PRICE-MARGIN_CWS'!$E78*AM43</f>
        <v>611000</v>
      </c>
      <c r="AN55" s="63">
        <f>'COGS-PRICE-MARGIN_CWS'!$E78*AN43</f>
        <v>377000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32990300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2500</v>
      </c>
      <c r="R65" s="172">
        <f>'COGS-PRICE-MARGIN_CWS'!$B69</f>
        <v>2500</v>
      </c>
      <c r="S65" s="172">
        <f>'COGS-PRICE-MARGIN_CWS'!$B69</f>
        <v>2500</v>
      </c>
      <c r="T65" s="172">
        <f>'COGS-PRICE-MARGIN_CWS'!$B69</f>
        <v>2500</v>
      </c>
      <c r="U65" s="172">
        <f>'COGS-PRICE-MARGIN_CWS'!$B69</f>
        <v>2500</v>
      </c>
      <c r="V65" s="172">
        <f>'COGS-PRICE-MARGIN_CWS'!$B69</f>
        <v>2500</v>
      </c>
      <c r="W65" s="172">
        <f>'COGS-PRICE-MARGIN_CWS'!$B69</f>
        <v>2500</v>
      </c>
      <c r="X65" s="172">
        <f>'COGS-PRICE-MARGIN_CWS'!$B69</f>
        <v>2500</v>
      </c>
      <c r="Y65" s="172">
        <f>'COGS-PRICE-MARGIN_CWS'!$B69</f>
        <v>2500</v>
      </c>
      <c r="Z65" s="172">
        <f>'COGS-PRICE-MARGIN_CWS'!$B69</f>
        <v>2500</v>
      </c>
      <c r="AA65" s="172">
        <f>'COGS-PRICE-MARGIN_CWS'!$B69</f>
        <v>2500</v>
      </c>
      <c r="AB65" s="172">
        <f>'COGS-PRICE-MARGIN_CWS'!$B69</f>
        <v>2500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8.6999999999999993</v>
      </c>
      <c r="AD71" s="108">
        <f>'COGS-PRICE-MARGIN_CWS'!$B82*AD66</f>
        <v>14.1</v>
      </c>
      <c r="AE71" s="108">
        <f>'COGS-PRICE-MARGIN_CWS'!$B82*AE66</f>
        <v>15.899999999999999</v>
      </c>
      <c r="AF71" s="108">
        <f>'COGS-PRICE-MARGIN_CWS'!$B82*AF66</f>
        <v>15.899999999999999</v>
      </c>
      <c r="AG71" s="108">
        <f>'COGS-PRICE-MARGIN_CWS'!$B82*AG66</f>
        <v>17.399999999999999</v>
      </c>
      <c r="AH71" s="108">
        <f>'COGS-PRICE-MARGIN_CWS'!$B82*AH66</f>
        <v>19.2</v>
      </c>
      <c r="AI71" s="108">
        <f>'COGS-PRICE-MARGIN_CWS'!$B82*AI66</f>
        <v>15.899999999999999</v>
      </c>
      <c r="AJ71" s="108">
        <f>'COGS-PRICE-MARGIN_CWS'!$B82*AJ66</f>
        <v>17.399999999999999</v>
      </c>
      <c r="AK71" s="108">
        <f>'COGS-PRICE-MARGIN_CWS'!$B82*AK66</f>
        <v>14.1</v>
      </c>
      <c r="AL71" s="108">
        <f>'COGS-PRICE-MARGIN_CWS'!$B82*AL66</f>
        <v>14.1</v>
      </c>
      <c r="AM71" s="108">
        <f>'COGS-PRICE-MARGIN_CWS'!$B82*AM66</f>
        <v>14.1</v>
      </c>
      <c r="AN71" s="108">
        <f>'COGS-PRICE-MARGIN_CWS'!$B82*AN66</f>
        <v>8.6999999999999993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1971200</v>
      </c>
      <c r="BB49" s="9">
        <f>'COGS-INVENTORY_CWS'!BB31</f>
        <v>2127200</v>
      </c>
      <c r="BC49" s="9">
        <f>'COGS-INVENTORY_CWS'!BC31</f>
        <v>2283200</v>
      </c>
      <c r="BD49" s="9">
        <f>'COGS-INVENTORY_CWS'!BD31</f>
        <v>2283200</v>
      </c>
      <c r="BE49" s="9">
        <f>'COGS-INVENTORY_CWS'!BE31</f>
        <v>2283200</v>
      </c>
      <c r="BF49" s="9">
        <f>'COGS-INVENTORY_CWS'!BF31</f>
        <v>2055200</v>
      </c>
      <c r="BG49" s="9">
        <f>'COGS-INVENTORY_CWS'!BG31</f>
        <v>1983200</v>
      </c>
      <c r="BH49" s="9">
        <f>'COGS-INVENTORY_CWS'!BH31</f>
        <v>1827200</v>
      </c>
      <c r="BI49" s="9">
        <f>'COGS-INVENTORY_CWS'!BI31</f>
        <v>1587200</v>
      </c>
      <c r="BJ49" s="9">
        <f>'COGS-INVENTORY_CWS'!BJ31</f>
        <v>6951200</v>
      </c>
      <c r="BK49" s="9">
        <f>'COGS-INVENTORY_CWS'!BK31</f>
        <v>12315200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1971200</v>
      </c>
      <c r="BA52" s="9">
        <f>'COGS-INVENTORY_CWS'!BA48</f>
        <v>2127200</v>
      </c>
      <c r="BB52" s="9">
        <f>'COGS-INVENTORY_CWS'!BB48</f>
        <v>2283200</v>
      </c>
      <c r="BC52" s="9">
        <f>'COGS-INVENTORY_CWS'!BC48</f>
        <v>2283200</v>
      </c>
      <c r="BD52" s="9">
        <f>'COGS-INVENTORY_CWS'!BD48</f>
        <v>2283200</v>
      </c>
      <c r="BE52" s="9">
        <f>'COGS-INVENTORY_CWS'!BE48</f>
        <v>2055200</v>
      </c>
      <c r="BF52" s="9">
        <f>'COGS-INVENTORY_CWS'!BF48</f>
        <v>1983200</v>
      </c>
      <c r="BG52" s="9">
        <f>'COGS-INVENTORY_CWS'!BG48</f>
        <v>1827200</v>
      </c>
      <c r="BH52" s="9">
        <f>'COGS-INVENTORY_CWS'!BH48</f>
        <v>1587200</v>
      </c>
      <c r="BI52" s="9">
        <f>'COGS-INVENTORY_CWS'!BI48</f>
        <v>6951200</v>
      </c>
      <c r="BJ52" s="9">
        <f>'COGS-INVENTORY_CWS'!BJ48</f>
        <v>12315200</v>
      </c>
      <c r="BK52" s="9">
        <f>'COGS-INVENTORY_CWS'!BK48</f>
        <v>19719200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719800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1971200</v>
      </c>
      <c r="BA58" s="9">
        <f>'COGS-INVENTORY_CWS'!BA48</f>
        <v>2127200</v>
      </c>
      <c r="BB58" s="9">
        <f>'COGS-INVENTORY_CWS'!BB48</f>
        <v>2283200</v>
      </c>
      <c r="BC58" s="9">
        <f>'COGS-INVENTORY_CWS'!BC48</f>
        <v>2283200</v>
      </c>
      <c r="BD58" s="9">
        <f>'COGS-INVENTORY_CWS'!BD48</f>
        <v>2283200</v>
      </c>
      <c r="BE58" s="9">
        <f>'COGS-INVENTORY_CWS'!BE48</f>
        <v>2055200</v>
      </c>
      <c r="BF58" s="9">
        <f>'COGS-INVENTORY_CWS'!BF48</f>
        <v>1983200</v>
      </c>
      <c r="BG58" s="9">
        <f>'COGS-INVENTORY_CWS'!BG48</f>
        <v>1827200</v>
      </c>
      <c r="BH58" s="9">
        <f>'COGS-INVENTORY_CWS'!BH48</f>
        <v>1587200</v>
      </c>
      <c r="BI58" s="9">
        <f>'COGS-INVENTORY_CWS'!BI48</f>
        <v>6951200</v>
      </c>
      <c r="BJ58" s="9">
        <f>'COGS-INVENTORY_CWS'!BJ48</f>
        <v>12315200</v>
      </c>
      <c r="BK58" s="9">
        <f>'COGS-INVENTORY_CWS'!BK48</f>
        <v>19719200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719800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344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</v>
      </c>
      <c r="P7" s="96">
        <f>'COGS-PRICE-MARGIN_CWS'!$B82</f>
        <v>0.3</v>
      </c>
      <c r="Q7" s="96">
        <f>'COGS-PRICE-MARGIN_CWS'!$B82</f>
        <v>0.3</v>
      </c>
      <c r="R7" s="96">
        <f>'COGS-PRICE-MARGIN_CWS'!$B82</f>
        <v>0.3</v>
      </c>
      <c r="S7" s="96">
        <f>'COGS-PRICE-MARGIN_CWS'!$B82</f>
        <v>0.3</v>
      </c>
      <c r="T7" s="96">
        <f>'COGS-PRICE-MARGIN_CWS'!$B82</f>
        <v>0.3</v>
      </c>
      <c r="U7" s="96">
        <f>'COGS-PRICE-MARGIN_CWS'!$B82</f>
        <v>0.3</v>
      </c>
      <c r="V7" s="96">
        <f>'COGS-PRICE-MARGIN_CWS'!$B82</f>
        <v>0.3</v>
      </c>
      <c r="W7" s="96">
        <f>'COGS-PRICE-MARGIN_CWS'!$B82</f>
        <v>0.3</v>
      </c>
      <c r="X7" s="96">
        <f>'COGS-PRICE-MARGIN_CWS'!$B82</f>
        <v>0.3</v>
      </c>
      <c r="Y7" s="96">
        <f>'COGS-PRICE-MARGIN_CWS'!$B82</f>
        <v>0.3</v>
      </c>
      <c r="Z7" s="96">
        <f>'COGS-PRICE-MARGIN_CWS'!$B82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288000</v>
      </c>
      <c r="P14" s="97">
        <f>'COGS-PRICE-MARGIN_CWS'!$B54*P13</f>
        <v>468000</v>
      </c>
      <c r="Q14" s="97">
        <f>'COGS-PRICE-MARGIN_CWS'!$B54*Q13</f>
        <v>522000</v>
      </c>
      <c r="R14" s="97">
        <f>'COGS-PRICE-MARGIN_CWS'!$B54*R13</f>
        <v>522000</v>
      </c>
      <c r="S14" s="97">
        <f>'COGS-PRICE-MARGIN_CWS'!$B54*S13</f>
        <v>576000</v>
      </c>
      <c r="T14" s="97">
        <f>'COGS-PRICE-MARGIN_CWS'!$B54*T13</f>
        <v>630000</v>
      </c>
      <c r="U14" s="97">
        <f>'COGS-PRICE-MARGIN_CWS'!$B54*U13</f>
        <v>522000</v>
      </c>
      <c r="V14" s="97">
        <f>'COGS-PRICE-MARGIN_CWS'!$B54*V13</f>
        <v>576000</v>
      </c>
      <c r="W14" s="97">
        <f>'COGS-PRICE-MARGIN_CWS'!$B54*W13</f>
        <v>468000</v>
      </c>
      <c r="X14" s="97">
        <f>'COGS-PRICE-MARGIN_CWS'!$B54*X13</f>
        <v>468000</v>
      </c>
      <c r="Y14" s="97">
        <f>'COGS-PRICE-MARGIN_CWS'!$B54*Y13</f>
        <v>468000</v>
      </c>
      <c r="Z14" s="97">
        <f>'COGS-PRICE-MARGIN_CWS'!$B54*Z13</f>
        <v>288000</v>
      </c>
      <c r="AA14" s="97">
        <f>'COGS-PRICE-MARGIN_CWS'!$B75*AA13</f>
        <v>594500</v>
      </c>
      <c r="AB14" s="97">
        <f>'COGS-PRICE-MARGIN_CWS'!$B75*AB13</f>
        <v>963500</v>
      </c>
      <c r="AC14" s="97">
        <f>'COGS-PRICE-MARGIN_CWS'!$B75*AC13</f>
        <v>1086500</v>
      </c>
      <c r="AD14" s="97">
        <f>'COGS-PRICE-MARGIN_CWS'!$B75*AD13</f>
        <v>1086500</v>
      </c>
      <c r="AE14" s="97">
        <f>'COGS-PRICE-MARGIN_CWS'!$B75*AE13</f>
        <v>1189000</v>
      </c>
      <c r="AF14" s="97">
        <f>'COGS-PRICE-MARGIN_CWS'!$B75*AF13</f>
        <v>1312000</v>
      </c>
      <c r="AG14" s="97">
        <f>'COGS-PRICE-MARGIN_CWS'!$B75*AG13</f>
        <v>1086500</v>
      </c>
      <c r="AH14" s="97">
        <f>'COGS-PRICE-MARGIN_CWS'!$B75*AH13</f>
        <v>1189000</v>
      </c>
      <c r="AI14" s="97">
        <f>'COGS-PRICE-MARGIN_CWS'!$B75*AI13</f>
        <v>963500</v>
      </c>
      <c r="AJ14" s="97">
        <f>'COGS-PRICE-MARGIN_CWS'!$B75*AJ13</f>
        <v>963500</v>
      </c>
      <c r="AK14" s="97">
        <f>'COGS-PRICE-MARGIN_CWS'!$B75*AK13</f>
        <v>963500</v>
      </c>
      <c r="AL14" s="97">
        <f>'COGS-PRICE-MARGIN_CWS'!$B75*AL13</f>
        <v>594500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594000</v>
      </c>
      <c r="AZ17" s="99">
        <f t="shared" si="6"/>
        <v>954000</v>
      </c>
      <c r="BA17" s="99">
        <f t="shared" si="6"/>
        <v>1062000</v>
      </c>
      <c r="BB17" s="99">
        <f t="shared" si="6"/>
        <v>1062000</v>
      </c>
      <c r="BC17" s="99">
        <f t="shared" si="6"/>
        <v>1188000</v>
      </c>
      <c r="BD17" s="99">
        <f t="shared" si="6"/>
        <v>1296000</v>
      </c>
      <c r="BE17" s="99">
        <f t="shared" si="6"/>
        <v>1062000</v>
      </c>
      <c r="BF17" s="99">
        <f t="shared" si="6"/>
        <v>1188000</v>
      </c>
      <c r="BG17" s="99">
        <f t="shared" si="6"/>
        <v>954000</v>
      </c>
      <c r="BH17" s="99">
        <f t="shared" si="6"/>
        <v>954000</v>
      </c>
      <c r="BI17" s="99">
        <f t="shared" si="6"/>
        <v>954000</v>
      </c>
      <c r="BJ17" s="99">
        <f t="shared" si="6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192000</v>
      </c>
      <c r="P21" s="97">
        <f>'COGS-PRICE-MARGIN_CWS'!$E54*P13</f>
        <v>312000</v>
      </c>
      <c r="Q21" s="97">
        <f>'COGS-PRICE-MARGIN_CWS'!$E54*Q13</f>
        <v>348000</v>
      </c>
      <c r="R21" s="97">
        <f>'COGS-PRICE-MARGIN_CWS'!$E54*R13</f>
        <v>348000</v>
      </c>
      <c r="S21" s="97">
        <f>'COGS-PRICE-MARGIN_CWS'!$E54*S13</f>
        <v>384000</v>
      </c>
      <c r="T21" s="97">
        <f>'COGS-PRICE-MARGIN_CWS'!$E54*T13</f>
        <v>420000</v>
      </c>
      <c r="U21" s="97">
        <f>'COGS-PRICE-MARGIN_CWS'!$E54*U13</f>
        <v>348000</v>
      </c>
      <c r="V21" s="97">
        <f>'COGS-PRICE-MARGIN_CWS'!$E54*V13</f>
        <v>384000</v>
      </c>
      <c r="W21" s="97">
        <f>'COGS-PRICE-MARGIN_CWS'!$E54*W13</f>
        <v>312000</v>
      </c>
      <c r="X21" s="97">
        <f>'COGS-PRICE-MARGIN_CWS'!$E54*X13</f>
        <v>312000</v>
      </c>
      <c r="Y21" s="97">
        <f>'COGS-PRICE-MARGIN_CWS'!$E54*Y13</f>
        <v>312000</v>
      </c>
      <c r="Z21" s="97">
        <f>'COGS-PRICE-MARGIN_CWS'!$E54*Z13</f>
        <v>192000</v>
      </c>
      <c r="AA21" s="97">
        <f>'COGS-PRICE-MARGIN_CWS'!$E75*AA13</f>
        <v>397300</v>
      </c>
      <c r="AB21" s="97">
        <f>'COGS-PRICE-MARGIN_CWS'!$E75*AB13</f>
        <v>643900</v>
      </c>
      <c r="AC21" s="97">
        <f>'COGS-PRICE-MARGIN_CWS'!$E75*AC13</f>
        <v>726100</v>
      </c>
      <c r="AD21" s="97">
        <f>'COGS-PRICE-MARGIN_CWS'!$E75*AD13</f>
        <v>726100</v>
      </c>
      <c r="AE21" s="97">
        <f>'COGS-PRICE-MARGIN_CWS'!$E75*AE13</f>
        <v>794600</v>
      </c>
      <c r="AF21" s="97">
        <f>'COGS-PRICE-MARGIN_CWS'!$E75*AF13</f>
        <v>876800</v>
      </c>
      <c r="AG21" s="97">
        <f>'COGS-PRICE-MARGIN_CWS'!$E75*AG13</f>
        <v>726100</v>
      </c>
      <c r="AH21" s="97">
        <f>'COGS-PRICE-MARGIN_CWS'!$E75*AH13</f>
        <v>794600</v>
      </c>
      <c r="AI21" s="97">
        <f>'COGS-PRICE-MARGIN_CWS'!$E75*AI13</f>
        <v>643900</v>
      </c>
      <c r="AJ21" s="97">
        <f>'COGS-PRICE-MARGIN_CWS'!$E75*AJ13</f>
        <v>643900</v>
      </c>
      <c r="AK21" s="97">
        <f>'COGS-PRICE-MARGIN_CWS'!$E75*AK13</f>
        <v>643900</v>
      </c>
      <c r="AL21" s="97">
        <f>'COGS-PRICE-MARGIN_CWS'!$E75*AL13</f>
        <v>397300</v>
      </c>
      <c r="AM21" s="97">
        <f>'COGS-PRICE-MARGIN_CWS'!$E96*AM13</f>
        <v>6200</v>
      </c>
      <c r="AN21" s="97">
        <f>'COGS-PRICE-MARGIN_CWS'!$E96*AN13</f>
        <v>10000</v>
      </c>
      <c r="AO21" s="97">
        <f>'COGS-PRICE-MARGIN_CWS'!$E96*AO13</f>
        <v>11200</v>
      </c>
      <c r="AP21" s="97">
        <f>'COGS-PRICE-MARGIN_CWS'!$E96*AP13</f>
        <v>11200</v>
      </c>
      <c r="AQ21" s="97">
        <f>'COGS-PRICE-MARGIN_CWS'!$E96*AQ13</f>
        <v>12400</v>
      </c>
      <c r="AR21" s="97">
        <f>'COGS-PRICE-MARGIN_CWS'!$E96*AR13</f>
        <v>13600</v>
      </c>
      <c r="AS21" s="97">
        <f>'COGS-PRICE-MARGIN_CWS'!$E96*AS13</f>
        <v>11200</v>
      </c>
      <c r="AT21" s="97">
        <f>'COGS-PRICE-MARGIN_CWS'!$E96*AT13</f>
        <v>12400</v>
      </c>
      <c r="AU21" s="97">
        <f>'COGS-PRICE-MARGIN_CWS'!$E96*AU13</f>
        <v>10000</v>
      </c>
      <c r="AV21" s="97">
        <f>'COGS-PRICE-MARGIN_CWS'!$E96*AV13</f>
        <v>10000</v>
      </c>
      <c r="AW21" s="97">
        <f>'COGS-PRICE-MARGIN_CWS'!$E96*AW13</f>
        <v>10000</v>
      </c>
      <c r="AX21" s="97">
        <f>'COGS-PRICE-MARGIN_CWS'!$E96*AX13</f>
        <v>6200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20426900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8000</v>
      </c>
      <c r="P22" s="97">
        <f>'COGS-PRICE-MARGIN_CWS'!$E55*P13</f>
        <v>13000</v>
      </c>
      <c r="Q22" s="97">
        <f>'COGS-PRICE-MARGIN_CWS'!$E55*Q13</f>
        <v>14500</v>
      </c>
      <c r="R22" s="97">
        <f>'COGS-PRICE-MARGIN_CWS'!$E55*R13</f>
        <v>14500</v>
      </c>
      <c r="S22" s="97">
        <f>'COGS-PRICE-MARGIN_CWS'!$E55*S13</f>
        <v>16000</v>
      </c>
      <c r="T22" s="97">
        <f>'COGS-PRICE-MARGIN_CWS'!$E55*T13</f>
        <v>17500</v>
      </c>
      <c r="U22" s="97">
        <f>'COGS-PRICE-MARGIN_CWS'!$E55*U13</f>
        <v>14500</v>
      </c>
      <c r="V22" s="97">
        <f>'COGS-PRICE-MARGIN_CWS'!$E55*V13</f>
        <v>16000</v>
      </c>
      <c r="W22" s="97">
        <f>'COGS-PRICE-MARGIN_CWS'!$E55*W13</f>
        <v>13000</v>
      </c>
      <c r="X22" s="97">
        <f>'COGS-PRICE-MARGIN_CWS'!$E55*X13</f>
        <v>13000</v>
      </c>
      <c r="Y22" s="97">
        <f>'COGS-PRICE-MARGIN_CWS'!$E55*Y13</f>
        <v>13000</v>
      </c>
      <c r="Z22" s="97">
        <f>'COGS-PRICE-MARGIN_CWS'!$E55*Z13</f>
        <v>8000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512000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37200</v>
      </c>
      <c r="AN23" s="97">
        <f>'COGS-PRICE-MARGIN_CWS'!$E98*AN13</f>
        <v>60000</v>
      </c>
      <c r="AO23" s="97">
        <f>'COGS-PRICE-MARGIN_CWS'!$E98*AO13</f>
        <v>67200</v>
      </c>
      <c r="AP23" s="97">
        <f>'COGS-PRICE-MARGIN_CWS'!$E98*AP13</f>
        <v>67200</v>
      </c>
      <c r="AQ23" s="97">
        <f>'COGS-PRICE-MARGIN_CWS'!$E98*AQ13</f>
        <v>74400</v>
      </c>
      <c r="AR23" s="97">
        <f>'COGS-PRICE-MARGIN_CWS'!$E98*AR13</f>
        <v>81600</v>
      </c>
      <c r="AS23" s="97">
        <f>'COGS-PRICE-MARGIN_CWS'!$E98*AS13</f>
        <v>67200</v>
      </c>
      <c r="AT23" s="97">
        <f>'COGS-PRICE-MARGIN_CWS'!$E98*AT13</f>
        <v>74400</v>
      </c>
      <c r="AU23" s="97">
        <f>'COGS-PRICE-MARGIN_CWS'!$E98*AU13</f>
        <v>60000</v>
      </c>
      <c r="AV23" s="97">
        <f>'COGS-PRICE-MARGIN_CWS'!$E98*AV13</f>
        <v>60000</v>
      </c>
      <c r="AW23" s="97">
        <f>'COGS-PRICE-MARGIN_CWS'!$E98*AW13</f>
        <v>60000</v>
      </c>
      <c r="AX23" s="97">
        <f>'COGS-PRICE-MARGIN_CWS'!$E98*AX13</f>
        <v>37200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746400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377000</v>
      </c>
      <c r="AB24" s="97">
        <f>'COGS-PRICE-MARGIN_CWS'!$E78*AB13</f>
        <v>611000</v>
      </c>
      <c r="AC24" s="97">
        <f>'COGS-PRICE-MARGIN_CWS'!$E78*AC13</f>
        <v>689000</v>
      </c>
      <c r="AD24" s="97">
        <f>'COGS-PRICE-MARGIN_CWS'!$E78*AD13</f>
        <v>689000</v>
      </c>
      <c r="AE24" s="97">
        <f>'COGS-PRICE-MARGIN_CWS'!$E78*AE13</f>
        <v>754000</v>
      </c>
      <c r="AF24" s="97">
        <f>'COGS-PRICE-MARGIN_CWS'!$E78*AF13</f>
        <v>832000</v>
      </c>
      <c r="AG24" s="97">
        <f>'COGS-PRICE-MARGIN_CWS'!$E78*AG13</f>
        <v>689000</v>
      </c>
      <c r="AH24" s="97">
        <f>'COGS-PRICE-MARGIN_CWS'!$E78*AH13</f>
        <v>754000</v>
      </c>
      <c r="AI24" s="97">
        <f>'COGS-PRICE-MARGIN_CWS'!$E78*AI13</f>
        <v>611000</v>
      </c>
      <c r="AJ24" s="97">
        <f>'COGS-PRICE-MARGIN_CWS'!$E78*AJ13</f>
        <v>611000</v>
      </c>
      <c r="AK24" s="97">
        <f>'COGS-PRICE-MARGIN_CWS'!$E78*AK13</f>
        <v>611000</v>
      </c>
      <c r="AL24" s="97">
        <f>'COGS-PRICE-MARGIN_CWS'!$E78*AL13</f>
        <v>377000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412500</v>
      </c>
      <c r="AZ26" s="99">
        <f t="shared" si="9"/>
        <v>662500</v>
      </c>
      <c r="BA26" s="99">
        <f t="shared" si="9"/>
        <v>737500</v>
      </c>
      <c r="BB26" s="99">
        <f t="shared" si="9"/>
        <v>737500</v>
      </c>
      <c r="BC26" s="99">
        <f t="shared" si="9"/>
        <v>825000</v>
      </c>
      <c r="BD26" s="99">
        <f t="shared" si="9"/>
        <v>900000</v>
      </c>
      <c r="BE26" s="99">
        <f t="shared" si="9"/>
        <v>737500</v>
      </c>
      <c r="BF26" s="99">
        <f t="shared" si="9"/>
        <v>825000</v>
      </c>
      <c r="BG26" s="99">
        <f t="shared" si="9"/>
        <v>662500</v>
      </c>
      <c r="BH26" s="99">
        <f t="shared" si="9"/>
        <v>662500</v>
      </c>
      <c r="BI26" s="99">
        <f t="shared" si="9"/>
        <v>662500</v>
      </c>
      <c r="BJ26" s="99">
        <f t="shared" si="9"/>
        <v>412500</v>
      </c>
      <c r="BK26" s="118">
        <f>SUM(C26:BJ26)</f>
        <v>29290300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181500</v>
      </c>
      <c r="AZ28" s="99">
        <f t="shared" si="11"/>
        <v>291500</v>
      </c>
      <c r="BA28" s="99">
        <f t="shared" si="11"/>
        <v>324500</v>
      </c>
      <c r="BB28" s="99">
        <f t="shared" si="11"/>
        <v>324500</v>
      </c>
      <c r="BC28" s="99">
        <f t="shared" si="11"/>
        <v>363000</v>
      </c>
      <c r="BD28" s="99">
        <f t="shared" si="11"/>
        <v>396000</v>
      </c>
      <c r="BE28" s="99">
        <f t="shared" si="11"/>
        <v>324500</v>
      </c>
      <c r="BF28" s="99">
        <f t="shared" si="11"/>
        <v>363000</v>
      </c>
      <c r="BG28" s="99">
        <f t="shared" si="11"/>
        <v>291500</v>
      </c>
      <c r="BH28" s="99">
        <f t="shared" si="11"/>
        <v>291500</v>
      </c>
      <c r="BI28" s="99">
        <f t="shared" si="11"/>
        <v>291500</v>
      </c>
      <c r="BJ28" s="99">
        <f t="shared" si="11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0.30555555555555558</v>
      </c>
      <c r="AZ29" s="100">
        <f t="shared" si="12"/>
        <v>0.30555555555555558</v>
      </c>
      <c r="BA29" s="100">
        <f t="shared" si="12"/>
        <v>0.30555555555555558</v>
      </c>
      <c r="BB29" s="100">
        <f t="shared" si="12"/>
        <v>0.30555555555555558</v>
      </c>
      <c r="BC29" s="100">
        <f t="shared" si="12"/>
        <v>0.30555555555555558</v>
      </c>
      <c r="BD29" s="100">
        <f t="shared" si="12"/>
        <v>0.30555555555555558</v>
      </c>
      <c r="BE29" s="100">
        <f t="shared" si="12"/>
        <v>0.30555555555555558</v>
      </c>
      <c r="BF29" s="100">
        <f t="shared" si="12"/>
        <v>0.30555555555555558</v>
      </c>
      <c r="BG29" s="100">
        <f t="shared" si="12"/>
        <v>0.30555555555555558</v>
      </c>
      <c r="BH29" s="100">
        <f t="shared" si="12"/>
        <v>0.30555555555555558</v>
      </c>
      <c r="BI29" s="100">
        <f t="shared" si="12"/>
        <v>0.30555555555555558</v>
      </c>
      <c r="BJ29" s="100">
        <f t="shared" si="12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">
        <v>344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'COGS-PRICE-MARGIN_CWS'!$B69</f>
        <v>2500</v>
      </c>
      <c r="P33" s="98">
        <f>'COGS-PRICE-MARGIN_CWS'!$B69</f>
        <v>2500</v>
      </c>
      <c r="Q33" s="98">
        <f>'COGS-PRICE-MARGIN_CWS'!$B69</f>
        <v>2500</v>
      </c>
      <c r="R33" s="98">
        <f>'COGS-PRICE-MARGIN_CWS'!$B69</f>
        <v>2500</v>
      </c>
      <c r="S33" s="98">
        <f>'COGS-PRICE-MARGIN_CWS'!$B69</f>
        <v>2500</v>
      </c>
      <c r="T33" s="98">
        <f>'COGS-PRICE-MARGIN_CWS'!$B69</f>
        <v>2500</v>
      </c>
      <c r="U33" s="98">
        <f>'COGS-PRICE-MARGIN_CWS'!$B69</f>
        <v>2500</v>
      </c>
      <c r="V33" s="98">
        <f>'COGS-PRICE-MARGIN_CWS'!$B69</f>
        <v>2500</v>
      </c>
      <c r="W33" s="98">
        <f>'COGS-PRICE-MARGIN_CWS'!$B69</f>
        <v>2500</v>
      </c>
      <c r="X33" s="98">
        <f>'COGS-PRICE-MARGIN_CWS'!$B69</f>
        <v>2500</v>
      </c>
      <c r="Y33" s="98">
        <f>'COGS-PRICE-MARGIN_CWS'!$B69</f>
        <v>2500</v>
      </c>
      <c r="Z33" s="98">
        <f>'COGS-PRICE-MARGIN_CWS'!$B69</f>
        <v>2500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-82467</v>
      </c>
      <c r="AZ34" s="102">
        <f t="shared" si="14"/>
        <v>-132447</v>
      </c>
      <c r="BA34" s="102">
        <f t="shared" si="14"/>
        <v>-147441</v>
      </c>
      <c r="BB34" s="102">
        <f t="shared" si="14"/>
        <v>-147441</v>
      </c>
      <c r="BC34" s="102">
        <f t="shared" si="14"/>
        <v>-164934</v>
      </c>
      <c r="BD34" s="102">
        <f t="shared" si="14"/>
        <v>-179928</v>
      </c>
      <c r="BE34" s="102">
        <f t="shared" si="14"/>
        <v>-147441</v>
      </c>
      <c r="BF34" s="102">
        <f t="shared" si="14"/>
        <v>-164934</v>
      </c>
      <c r="BG34" s="102">
        <f t="shared" si="14"/>
        <v>-132447</v>
      </c>
      <c r="BH34" s="102">
        <f t="shared" si="14"/>
        <v>-132447</v>
      </c>
      <c r="BI34" s="102">
        <f t="shared" si="14"/>
        <v>-132447</v>
      </c>
      <c r="BJ34" s="102">
        <f t="shared" si="14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82500</v>
      </c>
      <c r="AZ35" s="102">
        <f t="shared" si="16"/>
        <v>132500</v>
      </c>
      <c r="BA35" s="102">
        <f t="shared" si="16"/>
        <v>147500</v>
      </c>
      <c r="BB35" s="102">
        <f t="shared" si="16"/>
        <v>147500</v>
      </c>
      <c r="BC35" s="102">
        <f t="shared" si="16"/>
        <v>165000</v>
      </c>
      <c r="BD35" s="102">
        <f t="shared" si="16"/>
        <v>180000</v>
      </c>
      <c r="BE35" s="102">
        <f t="shared" si="16"/>
        <v>147500</v>
      </c>
      <c r="BF35" s="102">
        <f t="shared" si="16"/>
        <v>165000</v>
      </c>
      <c r="BG35" s="102">
        <f t="shared" si="16"/>
        <v>132500</v>
      </c>
      <c r="BH35" s="102">
        <f t="shared" si="16"/>
        <v>132500</v>
      </c>
      <c r="BI35" s="102">
        <f t="shared" si="16"/>
        <v>132500</v>
      </c>
      <c r="BJ35" s="102">
        <f t="shared" si="16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8.6999999999999993</v>
      </c>
      <c r="AB38" s="90">
        <f>'COGS-PRICE-MARGIN_CWS'!$B82*AB34</f>
        <v>14.1</v>
      </c>
      <c r="AC38" s="90">
        <f>'COGS-PRICE-MARGIN_CWS'!$B82*AC34</f>
        <v>15.899999999999999</v>
      </c>
      <c r="AD38" s="90">
        <f>'COGS-PRICE-MARGIN_CWS'!$B82*AD34</f>
        <v>15.899999999999999</v>
      </c>
      <c r="AE38" s="90">
        <f>'COGS-PRICE-MARGIN_CWS'!$B82*AE34</f>
        <v>17.399999999999999</v>
      </c>
      <c r="AF38" s="90">
        <f>'COGS-PRICE-MARGIN_CWS'!$B82*AF34</f>
        <v>19.2</v>
      </c>
      <c r="AG38" s="90">
        <f>'COGS-PRICE-MARGIN_CWS'!$B82*AG34</f>
        <v>15.899999999999999</v>
      </c>
      <c r="AH38" s="90">
        <f>'COGS-PRICE-MARGIN_CWS'!$B82*AH34</f>
        <v>17.399999999999999</v>
      </c>
      <c r="AI38" s="90">
        <f>'COGS-PRICE-MARGIN_CWS'!$B82*AI34</f>
        <v>14.1</v>
      </c>
      <c r="AJ38" s="90">
        <f>'COGS-PRICE-MARGIN_CWS'!$B82*AJ34</f>
        <v>14.1</v>
      </c>
      <c r="AK38" s="90">
        <f>'COGS-PRICE-MARGIN_CWS'!$B82*AK34</f>
        <v>14.1</v>
      </c>
      <c r="AL38" s="90">
        <f>'COGS-PRICE-MARGIN_CWS'!$B82*AL34</f>
        <v>8.6999999999999993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0</v>
      </c>
      <c r="AZ40" s="90">
        <f t="shared" si="18"/>
        <v>0</v>
      </c>
      <c r="BA40" s="90">
        <f t="shared" si="18"/>
        <v>0</v>
      </c>
      <c r="BB40" s="90">
        <f t="shared" si="18"/>
        <v>0</v>
      </c>
      <c r="BC40" s="90">
        <f t="shared" si="18"/>
        <v>0</v>
      </c>
      <c r="BD40" s="90">
        <f t="shared" si="18"/>
        <v>0</v>
      </c>
      <c r="BE40" s="90">
        <f t="shared" si="18"/>
        <v>0</v>
      </c>
      <c r="BF40" s="90">
        <f t="shared" si="18"/>
        <v>0</v>
      </c>
      <c r="BG40" s="90">
        <f t="shared" si="18"/>
        <v>0</v>
      </c>
      <c r="BH40" s="90">
        <f t="shared" si="18"/>
        <v>0</v>
      </c>
      <c r="BI40" s="90">
        <f t="shared" si="18"/>
        <v>0</v>
      </c>
      <c r="BJ40" s="90">
        <f t="shared" si="18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'COGS-PRICE-MARGIN_CWS'!$B67*O35</f>
        <v>0</v>
      </c>
      <c r="P44" s="90">
        <f>'COGS-PRICE-MARGIN_CWS'!$B67*P35</f>
        <v>0</v>
      </c>
      <c r="Q44" s="90">
        <f>'COGS-PRICE-MARGIN_CWS'!$B67*Q35</f>
        <v>0</v>
      </c>
      <c r="R44" s="90">
        <f>'COGS-PRICE-MARGIN_CWS'!$B67*R35</f>
        <v>0</v>
      </c>
      <c r="S44" s="90">
        <f>'COGS-PRICE-MARGIN_CWS'!$B67*S35</f>
        <v>0</v>
      </c>
      <c r="T44" s="90">
        <f>'COGS-PRICE-MARGIN_CWS'!$B67*T35</f>
        <v>0</v>
      </c>
      <c r="U44" s="90">
        <f>'COGS-PRICE-MARGIN_CWS'!$B67*U35</f>
        <v>0</v>
      </c>
      <c r="V44" s="90">
        <f>'COGS-PRICE-MARGIN_CWS'!$B67*V35</f>
        <v>0</v>
      </c>
      <c r="W44" s="90">
        <f>'COGS-PRICE-MARGIN_CWS'!$B67*W35</f>
        <v>0</v>
      </c>
      <c r="X44" s="90">
        <f>'COGS-PRICE-MARGIN_CWS'!$B67*X35</f>
        <v>0</v>
      </c>
      <c r="Y44" s="90">
        <f>'COGS-PRICE-MARGIN_CWS'!$B67*Y35</f>
        <v>0</v>
      </c>
      <c r="Z44" s="90">
        <f>'COGS-PRICE-MARGIN_CWS'!$B67*Z35</f>
        <v>0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'COGS-PRICE-MARGIN_CWS'!$B90*O50</f>
        <v>0</v>
      </c>
      <c r="P51" s="97">
        <f>'COGS-PRICE-MARGIN_CWS'!$B90*P50</f>
        <v>0</v>
      </c>
      <c r="Q51" s="97">
        <f>'COGS-PRICE-MARGIN_CWS'!$B90*Q50</f>
        <v>0</v>
      </c>
      <c r="R51" s="97">
        <f>'COGS-PRICE-MARGIN_CWS'!$B90*R50</f>
        <v>0</v>
      </c>
      <c r="S51" s="97">
        <f>'COGS-PRICE-MARGIN_CWS'!$B90*S50</f>
        <v>0</v>
      </c>
      <c r="T51" s="97">
        <f>'COGS-PRICE-MARGIN_CWS'!$B90*T50</f>
        <v>0</v>
      </c>
      <c r="U51" s="97">
        <f>'COGS-PRICE-MARGIN_CWS'!$B90*U50</f>
        <v>0</v>
      </c>
      <c r="V51" s="97">
        <f>'COGS-PRICE-MARGIN_CWS'!$B90*V50</f>
        <v>0</v>
      </c>
      <c r="W51" s="97">
        <f>'COGS-PRICE-MARGIN_CWS'!$B90*W50</f>
        <v>0</v>
      </c>
      <c r="X51" s="97">
        <f>'COGS-PRICE-MARGIN_CWS'!$B90*X50</f>
        <v>0</v>
      </c>
      <c r="Y51" s="97">
        <f>'COGS-PRICE-MARGIN_CWS'!$B90*Y50</f>
        <v>0</v>
      </c>
      <c r="Z51" s="97">
        <f>'COGS-PRICE-MARGIN_CWS'!$B90*Z50</f>
        <v>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'COGS-PRICE-MARGIN_CWS'!$C90</f>
        <v>0</v>
      </c>
      <c r="P52" s="98">
        <f>'COGS-PRICE-MARGIN_CWS'!$C90</f>
        <v>0</v>
      </c>
      <c r="Q52" s="98">
        <f>'COGS-PRICE-MARGIN_CWS'!$C90</f>
        <v>0</v>
      </c>
      <c r="R52" s="98">
        <f>'COGS-PRICE-MARGIN_CWS'!$C90</f>
        <v>0</v>
      </c>
      <c r="S52" s="98">
        <f>'COGS-PRICE-MARGIN_CWS'!$C90</f>
        <v>0</v>
      </c>
      <c r="T52" s="98">
        <f>'COGS-PRICE-MARGIN_CWS'!$C90</f>
        <v>0</v>
      </c>
      <c r="U52" s="98">
        <f>'COGS-PRICE-MARGIN_CWS'!$C90</f>
        <v>0</v>
      </c>
      <c r="V52" s="98">
        <f>'COGS-PRICE-MARGIN_CWS'!$C90</f>
        <v>0</v>
      </c>
      <c r="W52" s="98">
        <f>'COGS-PRICE-MARGIN_CWS'!$C90</f>
        <v>0</v>
      </c>
      <c r="X52" s="98">
        <f>'COGS-PRICE-MARGIN_CWS'!$C90</f>
        <v>0</v>
      </c>
      <c r="Y52" s="98">
        <f>'COGS-PRICE-MARGIN_CWS'!$C90</f>
        <v>0</v>
      </c>
      <c r="Z52" s="98">
        <f>'COGS-PRICE-MARGIN_CWS'!$C90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0">C51*(1-C52)</f>
        <v>0</v>
      </c>
      <c r="D54" s="369">
        <f t="shared" si="20"/>
        <v>0</v>
      </c>
      <c r="E54" s="369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'COGS-PRICE-MARGIN_CWS'!$E90*O50</f>
        <v>0</v>
      </c>
      <c r="P58" s="97">
        <f>'COGS-PRICE-MARGIN_CWS'!$E90*P50</f>
        <v>0</v>
      </c>
      <c r="Q58" s="97">
        <f>'COGS-PRICE-MARGIN_CWS'!$E90*Q50</f>
        <v>0</v>
      </c>
      <c r="R58" s="97">
        <f>'COGS-PRICE-MARGIN_CWS'!$E90*R50</f>
        <v>0</v>
      </c>
      <c r="S58" s="97">
        <f>'COGS-PRICE-MARGIN_CWS'!$E90*S50</f>
        <v>0</v>
      </c>
      <c r="T58" s="97">
        <f>'COGS-PRICE-MARGIN_CWS'!$E90*T50</f>
        <v>0</v>
      </c>
      <c r="U58" s="97">
        <f>'COGS-PRICE-MARGIN_CWS'!$E90*U50</f>
        <v>0</v>
      </c>
      <c r="V58" s="97">
        <f>'COGS-PRICE-MARGIN_CWS'!$E90*V50</f>
        <v>0</v>
      </c>
      <c r="W58" s="97">
        <f>'COGS-PRICE-MARGIN_CWS'!$E90*W50</f>
        <v>0</v>
      </c>
      <c r="X58" s="97">
        <f>'COGS-PRICE-MARGIN_CWS'!$E90*X50</f>
        <v>0</v>
      </c>
      <c r="Y58" s="97">
        <f>'COGS-PRICE-MARGIN_CWS'!$E90*Y50</f>
        <v>0</v>
      </c>
      <c r="Z58" s="97">
        <f>'COGS-PRICE-MARGIN_CWS'!$E90*Z50</f>
        <v>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'COGS-PRICE-MARGIN_CWS'!$E91*O50</f>
        <v>0</v>
      </c>
      <c r="P59" s="97">
        <f>'COGS-PRICE-MARGIN_CWS'!$E91*P50</f>
        <v>0</v>
      </c>
      <c r="Q59" s="97">
        <f>'COGS-PRICE-MARGIN_CWS'!$E91*Q50</f>
        <v>0</v>
      </c>
      <c r="R59" s="97">
        <f>'COGS-PRICE-MARGIN_CWS'!$E91*R50</f>
        <v>0</v>
      </c>
      <c r="S59" s="97">
        <f>'COGS-PRICE-MARGIN_CWS'!$E91*S50</f>
        <v>0</v>
      </c>
      <c r="T59" s="97">
        <f>'COGS-PRICE-MARGIN_CWS'!$E91*T50</f>
        <v>0</v>
      </c>
      <c r="U59" s="97">
        <f>'COGS-PRICE-MARGIN_CWS'!$E91*U50</f>
        <v>0</v>
      </c>
      <c r="V59" s="97">
        <f>'COGS-PRICE-MARGIN_CWS'!$E91*V50</f>
        <v>0</v>
      </c>
      <c r="W59" s="97">
        <f>'COGS-PRICE-MARGIN_CWS'!$E91*W50</f>
        <v>0</v>
      </c>
      <c r="X59" s="97">
        <f>'COGS-PRICE-MARGIN_CWS'!$E91*X50</f>
        <v>0</v>
      </c>
      <c r="Y59" s="97">
        <f>'COGS-PRICE-MARGIN_CWS'!$E91*Y50</f>
        <v>0</v>
      </c>
      <c r="Z59" s="97">
        <f>'COGS-PRICE-MARGIN_CWS'!$E91*Z50</f>
        <v>0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'COGS-PRICE-MARGIN_CWS'!$E92*O50</f>
        <v>0</v>
      </c>
      <c r="P60" s="97">
        <f>'COGS-PRICE-MARGIN_CWS'!$E92*P50</f>
        <v>0</v>
      </c>
      <c r="Q60" s="97">
        <f>'COGS-PRICE-MARGIN_CWS'!$E92*Q50</f>
        <v>0</v>
      </c>
      <c r="R60" s="97">
        <f>'COGS-PRICE-MARGIN_CWS'!$E92*R50</f>
        <v>0</v>
      </c>
      <c r="S60" s="97">
        <f>'COGS-PRICE-MARGIN_CWS'!$E92*S50</f>
        <v>0</v>
      </c>
      <c r="T60" s="97">
        <f>'COGS-PRICE-MARGIN_CWS'!$E92*T50</f>
        <v>0</v>
      </c>
      <c r="U60" s="97">
        <f>'COGS-PRICE-MARGIN_CWS'!$E92*U50</f>
        <v>0</v>
      </c>
      <c r="V60" s="97">
        <f>'COGS-PRICE-MARGIN_CWS'!$E92*V50</f>
        <v>0</v>
      </c>
      <c r="W60" s="97">
        <f>'COGS-PRICE-MARGIN_CWS'!$E92*W50</f>
        <v>0</v>
      </c>
      <c r="X60" s="97">
        <f>'COGS-PRICE-MARGIN_CWS'!$E92*X50</f>
        <v>0</v>
      </c>
      <c r="Y60" s="97">
        <f>'COGS-PRICE-MARGIN_CWS'!$E92*Y50</f>
        <v>0</v>
      </c>
      <c r="Z60" s="97">
        <f>'COGS-PRICE-MARGIN_CWS'!$E92*Z50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'COGS-PRICE-MARGIN_CWS'!$E93*O50</f>
        <v>0</v>
      </c>
      <c r="P61" s="97">
        <f>'COGS-PRICE-MARGIN_CWS'!$E93*P50</f>
        <v>0</v>
      </c>
      <c r="Q61" s="97">
        <f>'COGS-PRICE-MARGIN_CWS'!$E93*Q50</f>
        <v>0</v>
      </c>
      <c r="R61" s="97">
        <f>'COGS-PRICE-MARGIN_CWS'!$E93*R50</f>
        <v>0</v>
      </c>
      <c r="S61" s="97">
        <f>'COGS-PRICE-MARGIN_CWS'!$E93*S50</f>
        <v>0</v>
      </c>
      <c r="T61" s="97">
        <f>'COGS-PRICE-MARGIN_CWS'!$E93*T50</f>
        <v>0</v>
      </c>
      <c r="U61" s="97">
        <f>'COGS-PRICE-MARGIN_CWS'!$E93*U50</f>
        <v>0</v>
      </c>
      <c r="V61" s="97">
        <f>'COGS-PRICE-MARGIN_CWS'!$E93*V50</f>
        <v>0</v>
      </c>
      <c r="W61" s="97">
        <f>'COGS-PRICE-MARGIN_CWS'!$E93*W50</f>
        <v>0</v>
      </c>
      <c r="X61" s="97">
        <f>'COGS-PRICE-MARGIN_CWS'!$E93*X50</f>
        <v>0</v>
      </c>
      <c r="Y61" s="97">
        <f>'COGS-PRICE-MARGIN_CWS'!$E93*Y50</f>
        <v>0</v>
      </c>
      <c r="Z61" s="97">
        <f>'COGS-PRICE-MARGIN_CWS'!$E93*Z50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1">SUM(D58:D61)</f>
        <v>0</v>
      </c>
      <c r="E63" s="369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3">C54-C63</f>
        <v>0</v>
      </c>
      <c r="D65" s="369">
        <f t="shared" si="23"/>
        <v>0</v>
      </c>
      <c r="E65" s="369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">
        <v>344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>
        <f>'COGS-PRICE-MARGIN_CWS'!$B155</f>
        <v>0</v>
      </c>
      <c r="AZ70" s="98">
        <f>'COGS-PRICE-MARGIN_CWS'!$B155</f>
        <v>0</v>
      </c>
      <c r="BA70" s="98">
        <f>'COGS-PRICE-MARGIN_CWS'!$B155</f>
        <v>0</v>
      </c>
      <c r="BB70" s="98">
        <f>'COGS-PRICE-MARGIN_CWS'!$B155</f>
        <v>0</v>
      </c>
      <c r="BC70" s="98">
        <f>'COGS-PRICE-MARGIN_CWS'!$B155</f>
        <v>0</v>
      </c>
      <c r="BD70" s="98">
        <f>'COGS-PRICE-MARGIN_CWS'!$B155</f>
        <v>0</v>
      </c>
      <c r="BE70" s="98">
        <f>'COGS-PRICE-MARGIN_CWS'!$B155</f>
        <v>0</v>
      </c>
      <c r="BF70" s="98">
        <f>'COGS-PRICE-MARGIN_CWS'!$B155</f>
        <v>0</v>
      </c>
      <c r="BG70" s="98">
        <f>'COGS-PRICE-MARGIN_CWS'!$B155</f>
        <v>0</v>
      </c>
      <c r="BH70" s="98">
        <f>'COGS-PRICE-MARGIN_CWS'!$B155</f>
        <v>0</v>
      </c>
      <c r="BI70" s="98">
        <f>'COGS-PRICE-MARGIN_CWS'!$B155</f>
        <v>0</v>
      </c>
      <c r="BJ70" s="98">
        <f>'COGS-PRICE-MARGIN_CWS'!$B155</f>
        <v>0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'COGS-PRICE-MARGIN_CWS'!$B97*O71</f>
        <v>0</v>
      </c>
      <c r="P75" s="169">
        <f>'COGS-PRICE-MARGIN_CWS'!$B97*P71</f>
        <v>0</v>
      </c>
      <c r="Q75" s="169">
        <f>'COGS-PRICE-MARGIN_CWS'!$B97*Q71</f>
        <v>0</v>
      </c>
      <c r="R75" s="169">
        <f>'COGS-PRICE-MARGIN_CWS'!$B97*R71</f>
        <v>0</v>
      </c>
      <c r="S75" s="90">
        <f>'COGS-PRICE-MARGIN_CWS'!$B97*S71</f>
        <v>0</v>
      </c>
      <c r="T75" s="90">
        <f>'COGS-PRICE-MARGIN_CWS'!$B97*T71</f>
        <v>0</v>
      </c>
      <c r="U75" s="90">
        <f>'COGS-PRICE-MARGIN_CWS'!$B97*U71</f>
        <v>0</v>
      </c>
      <c r="V75" s="90">
        <f>'COGS-PRICE-MARGIN_CWS'!$B97*V71</f>
        <v>0</v>
      </c>
      <c r="W75" s="90">
        <f>'COGS-PRICE-MARGIN_CWS'!$B97*W71</f>
        <v>0</v>
      </c>
      <c r="X75" s="90">
        <f>'COGS-PRICE-MARGIN_CWS'!$B97*X71</f>
        <v>0</v>
      </c>
      <c r="Y75" s="90">
        <f>'COGS-PRICE-MARGIN_CWS'!$B97*Y71</f>
        <v>0</v>
      </c>
      <c r="Z75" s="90">
        <f>'COGS-PRICE-MARGIN_CWS'!$B97*Z71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>
        <f>'COGS-PRICE-MARGIN_CWS'!$B147*AY71</f>
        <v>0</v>
      </c>
      <c r="AZ75" s="90">
        <f>'COGS-PRICE-MARGIN_CWS'!$B147*AZ71</f>
        <v>0</v>
      </c>
      <c r="BA75" s="90">
        <f>'COGS-PRICE-MARGIN_CWS'!$B147*BA71</f>
        <v>0</v>
      </c>
      <c r="BB75" s="90">
        <f>'COGS-PRICE-MARGIN_CWS'!$B147*BB71</f>
        <v>0</v>
      </c>
      <c r="BC75" s="90">
        <f>'COGS-PRICE-MARGIN_CWS'!$B147*BC71</f>
        <v>0</v>
      </c>
      <c r="BD75" s="90">
        <f>'COGS-PRICE-MARGIN_CWS'!$B147*BD71</f>
        <v>0</v>
      </c>
      <c r="BE75" s="90">
        <f>'COGS-PRICE-MARGIN_CWS'!$B147*BE71</f>
        <v>0</v>
      </c>
      <c r="BF75" s="90">
        <f>'COGS-PRICE-MARGIN_CWS'!$B147*BF71</f>
        <v>0</v>
      </c>
      <c r="BG75" s="90">
        <f>'COGS-PRICE-MARGIN_CWS'!$B147*BG71</f>
        <v>0</v>
      </c>
      <c r="BH75" s="90">
        <f>'COGS-PRICE-MARGIN_CWS'!$B147*BH71</f>
        <v>0</v>
      </c>
      <c r="BI75" s="90">
        <f>'COGS-PRICE-MARGIN_CWS'!$B147*BI71</f>
        <v>0</v>
      </c>
      <c r="BJ75" s="90">
        <f>'COGS-PRICE-MARGIN_CWS'!$B147*BJ71</f>
        <v>0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'COGS-PRICE-MARGIN_CWS'!$C97</f>
        <v>0</v>
      </c>
      <c r="P76" s="98">
        <f>'COGS-PRICE-MARGIN_CWS'!$C97</f>
        <v>0</v>
      </c>
      <c r="Q76" s="98">
        <f>'COGS-PRICE-MARGIN_CWS'!$C97</f>
        <v>0</v>
      </c>
      <c r="R76" s="98">
        <f>'COGS-PRICE-MARGIN_CWS'!$C97</f>
        <v>0</v>
      </c>
      <c r="S76" s="98">
        <f>'COGS-PRICE-MARGIN_CWS'!$C97</f>
        <v>0</v>
      </c>
      <c r="T76" s="98">
        <f>'COGS-PRICE-MARGIN_CWS'!$C97</f>
        <v>0</v>
      </c>
      <c r="U76" s="98">
        <f>'COGS-PRICE-MARGIN_CWS'!$C97</f>
        <v>0</v>
      </c>
      <c r="V76" s="98">
        <f>'COGS-PRICE-MARGIN_CWS'!$C97</f>
        <v>0</v>
      </c>
      <c r="W76" s="98">
        <f>'COGS-PRICE-MARGIN_CWS'!$C97</f>
        <v>0</v>
      </c>
      <c r="X76" s="98">
        <f>'COGS-PRICE-MARGIN_CWS'!$C97</f>
        <v>0</v>
      </c>
      <c r="Y76" s="98">
        <f>'COGS-PRICE-MARGIN_CWS'!$C97</f>
        <v>0</v>
      </c>
      <c r="Z76" s="98">
        <f>'COGS-PRICE-MARGIN_CWS'!$C97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0</v>
      </c>
      <c r="P81" s="169">
        <f>'COGS-PRICE-MARGIN_CWS'!$B98*P72</f>
        <v>0</v>
      </c>
      <c r="Q81" s="169">
        <f>'COGS-PRICE-MARGIN_CWS'!$B98*Q72</f>
        <v>0</v>
      </c>
      <c r="R81" s="169">
        <f>'COGS-PRICE-MARGIN_CWS'!$B98*R72</f>
        <v>0</v>
      </c>
      <c r="S81" s="169">
        <f>'COGS-PRICE-MARGIN_CWS'!$B98*S72</f>
        <v>0</v>
      </c>
      <c r="T81" s="169">
        <f>'COGS-PRICE-MARGIN_CWS'!$B98*T72</f>
        <v>0</v>
      </c>
      <c r="U81" s="169">
        <f>'COGS-PRICE-MARGIN_CWS'!$B98*U72</f>
        <v>0</v>
      </c>
      <c r="V81" s="169">
        <f>'COGS-PRICE-MARGIN_CWS'!$B98*V72</f>
        <v>0</v>
      </c>
      <c r="W81" s="169">
        <f>'COGS-PRICE-MARGIN_CWS'!$B98*W72</f>
        <v>0</v>
      </c>
      <c r="X81" s="169">
        <f>'COGS-PRICE-MARGIN_CWS'!$B98*X72</f>
        <v>0</v>
      </c>
      <c r="Y81" s="169">
        <f>'COGS-PRICE-MARGIN_CWS'!$B98*Y72</f>
        <v>0</v>
      </c>
      <c r="Z81" s="169">
        <f>'COGS-PRICE-MARGIN_CWS'!$B98*Z72</f>
        <v>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>
        <f>'COGS-PRICE-MARGIN_CWS'!$B153*AY72</f>
        <v>0</v>
      </c>
      <c r="AZ81" s="90">
        <f>'COGS-PRICE-MARGIN_CWS'!$B153*AZ72</f>
        <v>0</v>
      </c>
      <c r="BA81" s="90">
        <f>'COGS-PRICE-MARGIN_CWS'!$B153*BA72</f>
        <v>0</v>
      </c>
      <c r="BB81" s="90">
        <f>'COGS-PRICE-MARGIN_CWS'!$B153*BB72</f>
        <v>0</v>
      </c>
      <c r="BC81" s="90">
        <f>'COGS-PRICE-MARGIN_CWS'!$B153*BC72</f>
        <v>0</v>
      </c>
      <c r="BD81" s="90">
        <f>'COGS-PRICE-MARGIN_CWS'!$B153*BD72</f>
        <v>0</v>
      </c>
      <c r="BE81" s="90">
        <f>'COGS-PRICE-MARGIN_CWS'!$B153*BE72</f>
        <v>0</v>
      </c>
      <c r="BF81" s="90">
        <f>'COGS-PRICE-MARGIN_CWS'!$B153*BF72</f>
        <v>0</v>
      </c>
      <c r="BG81" s="90">
        <f>'COGS-PRICE-MARGIN_CWS'!$B153*BG72</f>
        <v>0</v>
      </c>
      <c r="BH81" s="90">
        <f>'COGS-PRICE-MARGIN_CWS'!$B153*BH72</f>
        <v>0</v>
      </c>
      <c r="BI81" s="90">
        <f>'COGS-PRICE-MARGIN_CWS'!$B153*BI72</f>
        <v>0</v>
      </c>
      <c r="BJ81" s="90">
        <f>'COGS-PRICE-MARGIN_CWS'!$B153*BJ72</f>
        <v>0</v>
      </c>
      <c r="BK81" s="118">
        <f>SUM(C81:BJ81)</f>
        <v>22500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#REF!</v>
      </c>
      <c r="AZ86" s="97" t="e">
        <f t="shared" si="29"/>
        <v>#REF!</v>
      </c>
      <c r="BA86" s="97" t="e">
        <f t="shared" si="29"/>
        <v>#REF!</v>
      </c>
      <c r="BB86" s="97" t="e">
        <f t="shared" si="29"/>
        <v>#REF!</v>
      </c>
      <c r="BC86" s="97" t="e">
        <f t="shared" si="29"/>
        <v>#REF!</v>
      </c>
      <c r="BD86" s="97" t="e">
        <f t="shared" si="29"/>
        <v>#REF!</v>
      </c>
      <c r="BE86" s="97" t="e">
        <f t="shared" si="29"/>
        <v>#REF!</v>
      </c>
      <c r="BF86" s="97" t="e">
        <f t="shared" si="29"/>
        <v>#REF!</v>
      </c>
      <c r="BG86" s="97" t="e">
        <f t="shared" si="29"/>
        <v>#REF!</v>
      </c>
      <c r="BH86" s="97" t="e">
        <f t="shared" si="29"/>
        <v>#REF!</v>
      </c>
      <c r="BI86" s="97" t="e">
        <f t="shared" si="29"/>
        <v>#REF!</v>
      </c>
      <c r="BJ86" s="97" t="e">
        <f t="shared" si="29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#REF!</v>
      </c>
      <c r="AZ87" s="97" t="e">
        <f t="shared" si="30"/>
        <v>#REF!</v>
      </c>
      <c r="BA87" s="97" t="e">
        <f t="shared" si="30"/>
        <v>#REF!</v>
      </c>
      <c r="BB87" s="97" t="e">
        <f t="shared" si="30"/>
        <v>#REF!</v>
      </c>
      <c r="BC87" s="97" t="e">
        <f t="shared" si="30"/>
        <v>#REF!</v>
      </c>
      <c r="BD87" s="97" t="e">
        <f t="shared" si="30"/>
        <v>#REF!</v>
      </c>
      <c r="BE87" s="97" t="e">
        <f t="shared" si="30"/>
        <v>#REF!</v>
      </c>
      <c r="BF87" s="97" t="e">
        <f t="shared" si="30"/>
        <v>#REF!</v>
      </c>
      <c r="BG87" s="97" t="e">
        <f t="shared" si="30"/>
        <v>#REF!</v>
      </c>
      <c r="BH87" s="97" t="e">
        <f t="shared" si="30"/>
        <v>#REF!</v>
      </c>
      <c r="BI87" s="97" t="e">
        <f t="shared" si="30"/>
        <v>#REF!</v>
      </c>
      <c r="BJ87" s="97" t="e">
        <f t="shared" si="30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#REF!</v>
      </c>
      <c r="AB88" s="97" t="e">
        <f t="shared" si="31"/>
        <v>#REF!</v>
      </c>
      <c r="AC88" s="97" t="e">
        <f t="shared" si="31"/>
        <v>#REF!</v>
      </c>
      <c r="AD88" s="97" t="e">
        <f t="shared" si="31"/>
        <v>#REF!</v>
      </c>
      <c r="AE88" s="97" t="e">
        <f t="shared" si="31"/>
        <v>#REF!</v>
      </c>
      <c r="AF88" s="97" t="e">
        <f t="shared" si="31"/>
        <v>#REF!</v>
      </c>
      <c r="AG88" s="97" t="e">
        <f t="shared" si="31"/>
        <v>#REF!</v>
      </c>
      <c r="AH88" s="97" t="e">
        <f t="shared" si="31"/>
        <v>#REF!</v>
      </c>
      <c r="AI88" s="97" t="e">
        <f t="shared" si="31"/>
        <v>#REF!</v>
      </c>
      <c r="AJ88" s="97" t="e">
        <f t="shared" si="31"/>
        <v>#REF!</v>
      </c>
      <c r="AK88" s="97" t="e">
        <f t="shared" si="31"/>
        <v>#REF!</v>
      </c>
      <c r="AL88" s="97" t="e">
        <f t="shared" si="31"/>
        <v>#REF!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#REF!</v>
      </c>
      <c r="AB89" s="97" t="e">
        <f t="shared" si="32"/>
        <v>#REF!</v>
      </c>
      <c r="AC89" s="97" t="e">
        <f t="shared" si="32"/>
        <v>#REF!</v>
      </c>
      <c r="AD89" s="97" t="e">
        <f t="shared" si="32"/>
        <v>#REF!</v>
      </c>
      <c r="AE89" s="97" t="e">
        <f t="shared" si="32"/>
        <v>#REF!</v>
      </c>
      <c r="AF89" s="97" t="e">
        <f t="shared" si="32"/>
        <v>#REF!</v>
      </c>
      <c r="AG89" s="97" t="e">
        <f t="shared" si="32"/>
        <v>#REF!</v>
      </c>
      <c r="AH89" s="97" t="e">
        <f t="shared" si="32"/>
        <v>#REF!</v>
      </c>
      <c r="AI89" s="97" t="e">
        <f t="shared" si="32"/>
        <v>#REF!</v>
      </c>
      <c r="AJ89" s="97" t="e">
        <f t="shared" si="32"/>
        <v>#REF!</v>
      </c>
      <c r="AK89" s="97" t="e">
        <f t="shared" si="32"/>
        <v>#REF!</v>
      </c>
      <c r="AL89" s="97" t="e">
        <f t="shared" si="32"/>
        <v>#REF!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369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#REF!</v>
      </c>
      <c r="AB90" s="97" t="e">
        <f t="shared" si="33"/>
        <v>#REF!</v>
      </c>
      <c r="AC90" s="97" t="e">
        <f t="shared" si="33"/>
        <v>#REF!</v>
      </c>
      <c r="AD90" s="97" t="e">
        <f t="shared" si="33"/>
        <v>#REF!</v>
      </c>
      <c r="AE90" s="97" t="e">
        <f t="shared" si="33"/>
        <v>#REF!</v>
      </c>
      <c r="AF90" s="97" t="e">
        <f t="shared" si="33"/>
        <v>#REF!</v>
      </c>
      <c r="AG90" s="97" t="e">
        <f t="shared" si="33"/>
        <v>#REF!</v>
      </c>
      <c r="AH90" s="97" t="e">
        <f t="shared" si="33"/>
        <v>#REF!</v>
      </c>
      <c r="AI90" s="97" t="e">
        <f t="shared" ref="AI90:BJ90" si="34">AI45+AI44+AI41+AI40+AI17+AI54+AI77+AI78+AI81+AI82</f>
        <v>#REF!</v>
      </c>
      <c r="AJ90" s="97" t="e">
        <f t="shared" si="34"/>
        <v>#REF!</v>
      </c>
      <c r="AK90" s="97" t="e">
        <f t="shared" si="34"/>
        <v>#REF!</v>
      </c>
      <c r="AL90" s="97" t="e">
        <f t="shared" si="34"/>
        <v>#REF!</v>
      </c>
      <c r="AM90" s="97" t="e">
        <f t="shared" si="34"/>
        <v>#REF!</v>
      </c>
      <c r="AN90" s="97" t="e">
        <f t="shared" si="34"/>
        <v>#REF!</v>
      </c>
      <c r="AO90" s="97" t="e">
        <f t="shared" si="34"/>
        <v>#REF!</v>
      </c>
      <c r="AP90" s="97" t="e">
        <f t="shared" si="34"/>
        <v>#REF!</v>
      </c>
      <c r="AQ90" s="97" t="e">
        <f t="shared" si="34"/>
        <v>#REF!</v>
      </c>
      <c r="AR90" s="97" t="e">
        <f t="shared" si="34"/>
        <v>#REF!</v>
      </c>
      <c r="AS90" s="97" t="e">
        <f t="shared" si="34"/>
        <v>#REF!</v>
      </c>
      <c r="AT90" s="97" t="e">
        <f t="shared" si="34"/>
        <v>#REF!</v>
      </c>
      <c r="AU90" s="97" t="e">
        <f t="shared" si="34"/>
        <v>#REF!</v>
      </c>
      <c r="AV90" s="97" t="e">
        <f t="shared" si="34"/>
        <v>#REF!</v>
      </c>
      <c r="AW90" s="97" t="e">
        <f t="shared" si="34"/>
        <v>#REF!</v>
      </c>
      <c r="AX90" s="97" t="e">
        <f t="shared" si="34"/>
        <v>#REF!</v>
      </c>
      <c r="AY90" s="97" t="e">
        <f t="shared" si="34"/>
        <v>#REF!</v>
      </c>
      <c r="AZ90" s="97" t="e">
        <f t="shared" si="34"/>
        <v>#REF!</v>
      </c>
      <c r="BA90" s="97" t="e">
        <f t="shared" si="34"/>
        <v>#REF!</v>
      </c>
      <c r="BB90" s="97" t="e">
        <f t="shared" si="34"/>
        <v>#REF!</v>
      </c>
      <c r="BC90" s="97" t="e">
        <f t="shared" si="34"/>
        <v>#REF!</v>
      </c>
      <c r="BD90" s="97" t="e">
        <f t="shared" si="34"/>
        <v>#REF!</v>
      </c>
      <c r="BE90" s="97" t="e">
        <f t="shared" si="34"/>
        <v>#REF!</v>
      </c>
      <c r="BF90" s="97" t="e">
        <f t="shared" si="34"/>
        <v>#REF!</v>
      </c>
      <c r="BG90" s="97" t="e">
        <f t="shared" si="34"/>
        <v>#REF!</v>
      </c>
      <c r="BH90" s="97" t="e">
        <f t="shared" si="34"/>
        <v>#REF!</v>
      </c>
      <c r="BI90" s="97" t="e">
        <f t="shared" si="34"/>
        <v>#REF!</v>
      </c>
      <c r="BJ90" s="97" t="e">
        <f t="shared" si="34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#REF!</v>
      </c>
      <c r="AB91" s="97" t="e">
        <f t="shared" si="35"/>
        <v>#REF!</v>
      </c>
      <c r="AC91" s="97" t="e">
        <f t="shared" si="35"/>
        <v>#REF!</v>
      </c>
      <c r="AD91" s="97" t="e">
        <f t="shared" si="35"/>
        <v>#REF!</v>
      </c>
      <c r="AE91" s="97" t="e">
        <f t="shared" si="35"/>
        <v>#REF!</v>
      </c>
      <c r="AF91" s="97" t="e">
        <f t="shared" si="35"/>
        <v>#REF!</v>
      </c>
      <c r="AG91" s="97" t="e">
        <f t="shared" si="35"/>
        <v>#REF!</v>
      </c>
      <c r="AH91" s="97" t="e">
        <f t="shared" si="35"/>
        <v>#REF!</v>
      </c>
      <c r="AI91" s="97" t="e">
        <f t="shared" ref="AI91:BJ91" si="36">AI28+AI40+AI41+AI44+AI45+AI65+AI77+AI78+AI81+AI82</f>
        <v>#REF!</v>
      </c>
      <c r="AJ91" s="97" t="e">
        <f t="shared" si="36"/>
        <v>#REF!</v>
      </c>
      <c r="AK91" s="97" t="e">
        <f t="shared" si="36"/>
        <v>#REF!</v>
      </c>
      <c r="AL91" s="97" t="e">
        <f t="shared" si="36"/>
        <v>#REF!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#REF!</v>
      </c>
      <c r="AZ91" s="97" t="e">
        <f t="shared" si="36"/>
        <v>#REF!</v>
      </c>
      <c r="BA91" s="97" t="e">
        <f t="shared" si="36"/>
        <v>#REF!</v>
      </c>
      <c r="BB91" s="97" t="e">
        <f t="shared" si="36"/>
        <v>#REF!</v>
      </c>
      <c r="BC91" s="97" t="e">
        <f t="shared" si="36"/>
        <v>#REF!</v>
      </c>
      <c r="BD91" s="97" t="e">
        <f t="shared" si="36"/>
        <v>#REF!</v>
      </c>
      <c r="BE91" s="97" t="e">
        <f t="shared" si="36"/>
        <v>#REF!</v>
      </c>
      <c r="BF91" s="97" t="e">
        <f t="shared" si="36"/>
        <v>#REF!</v>
      </c>
      <c r="BG91" s="97" t="e">
        <f t="shared" si="36"/>
        <v>#REF!</v>
      </c>
      <c r="BH91" s="97" t="e">
        <f t="shared" si="36"/>
        <v>#REF!</v>
      </c>
      <c r="BI91" s="97" t="e">
        <f t="shared" si="36"/>
        <v>#REF!</v>
      </c>
      <c r="BJ91" s="97" t="e">
        <f t="shared" si="36"/>
        <v>#REF!</v>
      </c>
      <c r="BK91" s="118" t="e">
        <f>SUM(C91:BJ91)</f>
        <v>#REF!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>N$86+N$88</f>
        <v>79620</v>
      </c>
      <c r="O92" s="103">
        <f>O$86+O$88</f>
        <v>288000</v>
      </c>
      <c r="P92" s="103">
        <f t="shared" ref="P92:Z92" si="39">P$86+P$88</f>
        <v>468000</v>
      </c>
      <c r="Q92" s="103">
        <f t="shared" si="39"/>
        <v>522000</v>
      </c>
      <c r="R92" s="103">
        <f t="shared" si="39"/>
        <v>522000</v>
      </c>
      <c r="S92" s="103">
        <f t="shared" si="39"/>
        <v>576000</v>
      </c>
      <c r="T92" s="103">
        <f t="shared" si="39"/>
        <v>630000</v>
      </c>
      <c r="U92" s="103">
        <f t="shared" si="39"/>
        <v>522000</v>
      </c>
      <c r="V92" s="103">
        <f t="shared" si="39"/>
        <v>576000</v>
      </c>
      <c r="W92" s="103">
        <f t="shared" si="39"/>
        <v>468000</v>
      </c>
      <c r="X92" s="103">
        <f t="shared" si="39"/>
        <v>468000</v>
      </c>
      <c r="Y92" s="103">
        <f t="shared" si="39"/>
        <v>468000</v>
      </c>
      <c r="Z92" s="103">
        <f t="shared" si="39"/>
        <v>288000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>N$87+N$89</f>
        <v>27620</v>
      </c>
      <c r="O93" s="103">
        <f>O$87+O$89</f>
        <v>88000</v>
      </c>
      <c r="P93" s="103">
        <f t="shared" ref="P93:Z93" si="40">P$87+P$89</f>
        <v>143000</v>
      </c>
      <c r="Q93" s="103">
        <f t="shared" si="40"/>
        <v>159500</v>
      </c>
      <c r="R93" s="103">
        <f t="shared" si="40"/>
        <v>159500</v>
      </c>
      <c r="S93" s="103">
        <f t="shared" si="40"/>
        <v>176000</v>
      </c>
      <c r="T93" s="103">
        <f t="shared" si="40"/>
        <v>192500</v>
      </c>
      <c r="U93" s="103">
        <f t="shared" si="40"/>
        <v>159500</v>
      </c>
      <c r="V93" s="103">
        <f t="shared" si="40"/>
        <v>176000</v>
      </c>
      <c r="W93" s="103">
        <f t="shared" si="40"/>
        <v>143000</v>
      </c>
      <c r="X93" s="103">
        <f t="shared" si="40"/>
        <v>143000</v>
      </c>
      <c r="Y93" s="103">
        <f t="shared" si="40"/>
        <v>143000</v>
      </c>
      <c r="Z93" s="103">
        <f t="shared" si="40"/>
        <v>88000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20930</v>
      </c>
      <c r="AE67" s="102">
        <f>'COGS-PRICE-MARGIN_CWS'!$D83</f>
        <v>20930</v>
      </c>
      <c r="AF67" s="102">
        <f>'COGS-PRICE-MARGIN_CWS'!$D83</f>
        <v>20930</v>
      </c>
      <c r="AG67" s="102">
        <f>'COGS-PRICE-MARGIN_CWS'!$D83</f>
        <v>20930</v>
      </c>
      <c r="AH67" s="102">
        <f>'COGS-PRICE-MARGIN_CWS'!$D83</f>
        <v>20930</v>
      </c>
      <c r="AI67" s="102">
        <f>'COGS-PRICE-MARGIN_CWS'!$D83</f>
        <v>20930</v>
      </c>
      <c r="AJ67" s="102">
        <f>'COGS-PRICE-MARGIN_CWS'!$D83</f>
        <v>20930</v>
      </c>
      <c r="AK67" s="102">
        <f>'COGS-PRICE-MARGIN_CWS'!$D83</f>
        <v>20930</v>
      </c>
      <c r="AL67" s="102">
        <f>'COGS-PRICE-MARGIN_CWS'!$D83</f>
        <v>20930</v>
      </c>
      <c r="AM67" s="102">
        <f>'COGS-PRICE-MARGIN_CWS'!$D83</f>
        <v>20930</v>
      </c>
      <c r="AN67" s="102">
        <f>'COGS-PRICE-MARGIN_CWS'!$D83</f>
        <v>20930</v>
      </c>
      <c r="AO67" s="102">
        <f>'COGS-PRICE-MARGIN_CWS'!$D83</f>
        <v>20930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2023-04-08T05:06:13Z</dcterms:modified>
</cp:coreProperties>
</file>