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94330637-533F-0C47-A65D-59228FDBC9B3}" xr6:coauthVersionLast="47" xr6:coauthVersionMax="47" xr10:uidLastSave="{00000000-0000-0000-0000-000000000000}"/>
  <bookViews>
    <workbookView xWindow="0" yWindow="500" windowWidth="28560" windowHeight="20500" firstSheet="30" activeTab="36" xr2:uid="{360FB051-2420-3E49-AAF6-CD5C2BC7BA3E}"/>
    <workbookView xWindow="8380" yWindow="2000" windowWidth="22440" windowHeight="16940" firstSheet="23" activeTab="29" xr2:uid="{58786023-626A-2B4E-BA66-46DB9DCEE17B}"/>
    <workbookView xWindow="13700" yWindow="-22460" windowWidth="17320" windowHeight="16440" firstSheet="29" activeTab="35" xr2:uid="{F9DCB1FB-AEB1-3144-9950-69EF8B1DFE8C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PorcAceptacionFusionAñ4">'COGS-PRICE-MARGIN_CWS'!$B$182</definedName>
    <definedName name="PorcAceptacionFusionAñ5">'COGS-PRICE-MARGIN_CWS'!$B$232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X53" i="82" l="1"/>
  <c r="AW53" i="82"/>
  <c r="AV53" i="82"/>
  <c r="AU53" i="82"/>
  <c r="AT53" i="82"/>
  <c r="AS53" i="82"/>
  <c r="AR53" i="82"/>
  <c r="AQ53" i="82"/>
  <c r="AP53" i="82"/>
  <c r="AO53" i="82"/>
  <c r="AN53" i="82"/>
  <c r="AX52" i="82"/>
  <c r="AW52" i="82"/>
  <c r="AV52" i="82"/>
  <c r="AU52" i="82"/>
  <c r="AT52" i="82"/>
  <c r="AS52" i="82"/>
  <c r="AR52" i="82"/>
  <c r="AQ52" i="82"/>
  <c r="AP52" i="82"/>
  <c r="AO52" i="82"/>
  <c r="AN52" i="82"/>
  <c r="AM53" i="82"/>
  <c r="AM52" i="82"/>
  <c r="AX51" i="82"/>
  <c r="AW51" i="82"/>
  <c r="AV51" i="82"/>
  <c r="AU51" i="82"/>
  <c r="AT51" i="82"/>
  <c r="AS51" i="82"/>
  <c r="AR51" i="82"/>
  <c r="AQ51" i="82"/>
  <c r="AP51" i="82"/>
  <c r="AO51" i="82"/>
  <c r="AN51" i="82"/>
  <c r="AM51" i="82"/>
  <c r="AX47" i="82"/>
  <c r="AW47" i="82"/>
  <c r="AV47" i="82"/>
  <c r="AU47" i="82"/>
  <c r="AU46" i="82" s="1"/>
  <c r="AU19" i="82" s="1"/>
  <c r="AU35" i="82" s="1"/>
  <c r="AT47" i="82"/>
  <c r="AT46" i="82" s="1"/>
  <c r="AT19" i="82" s="1"/>
  <c r="AT35" i="82" s="1"/>
  <c r="AS47" i="82"/>
  <c r="AS46" i="82" s="1"/>
  <c r="AS19" i="82" s="1"/>
  <c r="AR47" i="82"/>
  <c r="AR27" i="82" s="1"/>
  <c r="AQ47" i="82"/>
  <c r="AP47" i="82"/>
  <c r="AO47" i="82"/>
  <c r="AN47" i="82"/>
  <c r="AM47" i="82"/>
  <c r="AM46" i="82" s="1"/>
  <c r="AM19" i="82" s="1"/>
  <c r="AM35" i="82" s="1"/>
  <c r="AX46" i="82"/>
  <c r="AX19" i="82" s="1"/>
  <c r="AX35" i="82" s="1"/>
  <c r="AW46" i="82"/>
  <c r="AV46" i="82"/>
  <c r="AQ46" i="82"/>
  <c r="AQ19" i="82" s="1"/>
  <c r="AQ35" i="82" s="1"/>
  <c r="AP46" i="82"/>
  <c r="AP19" i="82" s="1"/>
  <c r="AP35" i="82" s="1"/>
  <c r="AO46" i="82"/>
  <c r="AN46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M44" i="82" a="1"/>
  <c r="AM44" i="82" s="1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Q27" i="82"/>
  <c r="AP27" i="82"/>
  <c r="AO27" i="82"/>
  <c r="AN27" i="82"/>
  <c r="AM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W19" i="82"/>
  <c r="AV19" i="82"/>
  <c r="AO19" i="82"/>
  <c r="AN19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N108" i="82"/>
  <c r="AN29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BJ114" i="82"/>
  <c r="BJ116" i="82" s="1"/>
  <c r="BJ115" i="82" s="1"/>
  <c r="BI114" i="82"/>
  <c r="BI116" i="82" s="1"/>
  <c r="BI115" i="82" s="1"/>
  <c r="BH114" i="82"/>
  <c r="BH116" i="82" s="1"/>
  <c r="BH126" i="82" s="1"/>
  <c r="BH128" i="82" s="1"/>
  <c r="BG114" i="82"/>
  <c r="BG116" i="82" s="1"/>
  <c r="BG126" i="82" s="1"/>
  <c r="BG128" i="82" s="1"/>
  <c r="BF114" i="82"/>
  <c r="BE114" i="82"/>
  <c r="BD114" i="82"/>
  <c r="BD116" i="82" s="1"/>
  <c r="BC114" i="82"/>
  <c r="BB114" i="82"/>
  <c r="BA114" i="82"/>
  <c r="BA116" i="82" s="1"/>
  <c r="BA115" i="82" s="1"/>
  <c r="AZ114" i="82"/>
  <c r="AZ116" i="82" s="1"/>
  <c r="AZ115" i="82" s="1"/>
  <c r="AY114" i="82"/>
  <c r="AY116" i="82" s="1"/>
  <c r="AX114" i="82"/>
  <c r="AW114" i="82"/>
  <c r="AW116" i="82" s="1"/>
  <c r="AV114" i="82"/>
  <c r="AU114" i="82"/>
  <c r="AT114" i="82"/>
  <c r="AS114" i="82"/>
  <c r="AR114" i="82"/>
  <c r="AR116" i="82" s="1"/>
  <c r="AQ114" i="82"/>
  <c r="AQ116" i="82" s="1"/>
  <c r="AP114" i="82"/>
  <c r="AO114" i="82"/>
  <c r="AO116" i="82" s="1"/>
  <c r="AN114" i="82"/>
  <c r="AM114" i="82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BJ92" i="82"/>
  <c r="BJ101" i="82"/>
  <c r="BI92" i="82"/>
  <c r="BI101" i="82"/>
  <c r="BH92" i="82"/>
  <c r="BH101" i="82"/>
  <c r="BG92" i="82"/>
  <c r="BG96" i="82"/>
  <c r="BG28" i="82" s="1"/>
  <c r="BF92" i="82"/>
  <c r="BF96" i="82"/>
  <c r="BF28" i="82" s="1"/>
  <c r="BE92" i="82"/>
  <c r="BE101" i="82"/>
  <c r="BD92" i="82"/>
  <c r="BD103" i="82"/>
  <c r="BC92" i="82"/>
  <c r="BC93" i="82"/>
  <c r="BC97" i="82" s="1"/>
  <c r="BB92" i="82"/>
  <c r="BB93" i="82"/>
  <c r="BB97" i="82" s="1"/>
  <c r="BA92" i="82"/>
  <c r="BA96" i="82"/>
  <c r="BA28" i="82" s="1"/>
  <c r="AZ92" i="82"/>
  <c r="AZ96" i="82"/>
  <c r="AZ28" i="82" s="1"/>
  <c r="AY92" i="82"/>
  <c r="AY104" i="82"/>
  <c r="AX92" i="82"/>
  <c r="AX96" i="82"/>
  <c r="AX28" i="82" s="1"/>
  <c r="AW92" i="82"/>
  <c r="AW96" i="82"/>
  <c r="AW28" i="82" s="1"/>
  <c r="AV92" i="82"/>
  <c r="AV96" i="82"/>
  <c r="AV28" i="82" s="1"/>
  <c r="AU92" i="82"/>
  <c r="AU102" i="82"/>
  <c r="AT92" i="82"/>
  <c r="AT96" i="82"/>
  <c r="AS92" i="82"/>
  <c r="AS96" i="82"/>
  <c r="AR92" i="82"/>
  <c r="AR96" i="82"/>
  <c r="AQ92" i="82"/>
  <c r="AQ96" i="82"/>
  <c r="AQ28" i="82" s="1"/>
  <c r="AP92" i="82"/>
  <c r="AP96" i="82"/>
  <c r="AP28" i="82" s="1"/>
  <c r="AO92" i="82"/>
  <c r="AO96" i="82"/>
  <c r="AO28" i="82" s="1"/>
  <c r="AN92" i="82"/>
  <c r="AN96" i="82"/>
  <c r="AN28" i="82" s="1"/>
  <c r="AM92" i="82"/>
  <c r="AM102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AU108" i="82"/>
  <c r="AU29" i="82" s="1"/>
  <c r="AV108" i="82"/>
  <c r="BC108" i="82"/>
  <c r="BC29" i="82" s="1"/>
  <c r="AM103" i="82"/>
  <c r="BD108" i="82"/>
  <c r="BD29" i="82" s="1"/>
  <c r="AM108" i="82"/>
  <c r="AM29" i="82" s="1"/>
  <c r="AT108" i="82"/>
  <c r="AT29" i="82" s="1"/>
  <c r="BB108" i="82"/>
  <c r="BB29" i="82" s="1"/>
  <c r="BJ108" i="82"/>
  <c r="BJ29" i="82" s="1"/>
  <c r="AX108" i="82"/>
  <c r="AX29" i="82" s="1"/>
  <c r="AW108" i="82"/>
  <c r="AO103" i="82"/>
  <c r="AQ108" i="82"/>
  <c r="AQ29" i="82" s="1"/>
  <c r="AY108" i="82"/>
  <c r="AY29" i="82" s="1"/>
  <c r="BG108" i="82"/>
  <c r="BG29" i="82" s="1"/>
  <c r="BE108" i="82"/>
  <c r="BE29" i="82" s="1"/>
  <c r="BF108" i="82"/>
  <c r="BF29" i="82" s="1"/>
  <c r="AR108" i="82"/>
  <c r="AZ108" i="82"/>
  <c r="AZ29" i="82" s="1"/>
  <c r="BH108" i="82"/>
  <c r="BH29" i="82" s="1"/>
  <c r="AO108" i="82"/>
  <c r="AP108" i="82"/>
  <c r="AP29" i="82" s="1"/>
  <c r="AS108" i="82"/>
  <c r="BA108" i="82"/>
  <c r="BA29" i="82" s="1"/>
  <c r="BI108" i="82"/>
  <c r="BI29" i="82" s="1"/>
  <c r="BE103" i="82"/>
  <c r="AU93" i="82"/>
  <c r="AU97" i="82" s="1"/>
  <c r="AU96" i="82"/>
  <c r="AM93" i="82"/>
  <c r="AM97" i="82" s="1"/>
  <c r="AO93" i="82"/>
  <c r="AO97" i="82" s="1"/>
  <c r="AO101" i="82"/>
  <c r="AT93" i="82"/>
  <c r="AT97" i="82"/>
  <c r="AM96" i="82"/>
  <c r="BJ93" i="82"/>
  <c r="BJ97" i="82" s="1"/>
  <c r="BC96" i="82"/>
  <c r="BC28" i="82" s="1"/>
  <c r="BI96" i="82"/>
  <c r="BI28" i="82" s="1"/>
  <c r="BD93" i="82"/>
  <c r="BD97" i="82"/>
  <c r="AY96" i="82"/>
  <c r="AY28" i="82" s="1"/>
  <c r="AN93" i="82"/>
  <c r="AN97" i="82" s="1"/>
  <c r="BE93" i="82"/>
  <c r="BE97" i="82" s="1"/>
  <c r="BF103" i="82"/>
  <c r="BH96" i="82"/>
  <c r="BH28" i="82" s="1"/>
  <c r="BK122" i="82"/>
  <c r="AP101" i="82"/>
  <c r="AN103" i="82"/>
  <c r="BB96" i="82"/>
  <c r="BB28" i="82" s="1"/>
  <c r="BJ96" i="82"/>
  <c r="BJ28" i="82" s="1"/>
  <c r="AV93" i="82"/>
  <c r="AV97" i="82" s="1"/>
  <c r="AP103" i="82"/>
  <c r="BD96" i="82"/>
  <c r="BD28" i="82" s="1"/>
  <c r="AW93" i="82"/>
  <c r="AW97" i="82" s="1"/>
  <c r="BC103" i="82"/>
  <c r="BE96" i="82"/>
  <c r="BE28" i="82" s="1"/>
  <c r="AQ103" i="82"/>
  <c r="AQ102" i="82"/>
  <c r="AQ93" i="82"/>
  <c r="AQ97" i="82" s="1"/>
  <c r="BG103" i="82"/>
  <c r="BG104" i="82"/>
  <c r="BG93" i="82"/>
  <c r="BG97" i="82" s="1"/>
  <c r="BG101" i="82"/>
  <c r="AZ103" i="82"/>
  <c r="AZ93" i="82"/>
  <c r="AZ97" i="82" s="1"/>
  <c r="AS103" i="82"/>
  <c r="AS102" i="82"/>
  <c r="AS116" i="82"/>
  <c r="AS115" i="82" s="1"/>
  <c r="AS119" i="82" s="1"/>
  <c r="AS121" i="82" s="1"/>
  <c r="AS93" i="82"/>
  <c r="BA103" i="82"/>
  <c r="BA104" i="82"/>
  <c r="BA93" i="82"/>
  <c r="BA97" i="82" s="1"/>
  <c r="BI103" i="82"/>
  <c r="BI126" i="82"/>
  <c r="BI128" i="82" s="1"/>
  <c r="BI93" i="82"/>
  <c r="BI97" i="82" s="1"/>
  <c r="AS101" i="82"/>
  <c r="BB101" i="82"/>
  <c r="BI104" i="82"/>
  <c r="AY101" i="82"/>
  <c r="AQ101" i="82"/>
  <c r="AR103" i="82"/>
  <c r="AR93" i="82"/>
  <c r="AR97" i="82" s="1"/>
  <c r="AR102" i="82"/>
  <c r="BH103" i="82"/>
  <c r="BH93" i="82"/>
  <c r="BH97" i="82"/>
  <c r="BH104" i="82"/>
  <c r="AZ101" i="82"/>
  <c r="AY103" i="82"/>
  <c r="AY93" i="82"/>
  <c r="AY97" i="82" s="1"/>
  <c r="AR101" i="82"/>
  <c r="AT103" i="82"/>
  <c r="AT102" i="82"/>
  <c r="AT101" i="82"/>
  <c r="BB104" i="82"/>
  <c r="BB103" i="82"/>
  <c r="BB116" i="82"/>
  <c r="BB126" i="82" s="1"/>
  <c r="BB128" i="82" s="1"/>
  <c r="BJ104" i="82"/>
  <c r="BJ103" i="82"/>
  <c r="BA101" i="82"/>
  <c r="AZ104" i="82"/>
  <c r="AT116" i="82"/>
  <c r="AT126" i="82" s="1"/>
  <c r="AT128" i="82" s="1"/>
  <c r="AP102" i="82"/>
  <c r="AP116" i="82"/>
  <c r="AP115" i="82" s="1"/>
  <c r="AP119" i="82" s="1"/>
  <c r="AP121" i="82" s="1"/>
  <c r="AP123" i="82" s="1"/>
  <c r="AX102" i="82"/>
  <c r="AX116" i="82"/>
  <c r="BF116" i="82"/>
  <c r="BF126" i="82" s="1"/>
  <c r="BF128" i="82" s="1"/>
  <c r="AX101" i="82"/>
  <c r="AX103" i="82"/>
  <c r="BK127" i="82"/>
  <c r="AU116" i="82"/>
  <c r="AU115" i="82" s="1"/>
  <c r="AU119" i="82" s="1"/>
  <c r="AU121" i="82" s="1"/>
  <c r="AU123" i="82" s="1"/>
  <c r="BF93" i="82"/>
  <c r="AU103" i="82"/>
  <c r="AM116" i="82"/>
  <c r="BC104" i="82"/>
  <c r="BC116" i="82"/>
  <c r="BC126" i="82"/>
  <c r="BC128" i="82" s="1"/>
  <c r="AX93" i="82"/>
  <c r="BC101" i="82"/>
  <c r="AN101" i="82"/>
  <c r="AN116" i="82"/>
  <c r="AN126" i="82" s="1"/>
  <c r="AN128" i="82" s="1"/>
  <c r="AN102" i="82"/>
  <c r="AV101" i="82"/>
  <c r="AV116" i="82"/>
  <c r="AV115" i="82" s="1"/>
  <c r="AV119" i="82" s="1"/>
  <c r="AV121" i="82" s="1"/>
  <c r="AV123" i="82" s="1"/>
  <c r="AV102" i="82"/>
  <c r="BD104" i="82"/>
  <c r="BD101" i="82"/>
  <c r="AU101" i="82"/>
  <c r="AV103" i="82"/>
  <c r="BF104" i="82"/>
  <c r="AP93" i="82"/>
  <c r="AO102" i="82"/>
  <c r="AW102" i="82"/>
  <c r="BE116" i="82"/>
  <c r="BE126" i="82" s="1"/>
  <c r="BE128" i="82" s="1"/>
  <c r="BE104" i="82"/>
  <c r="AM101" i="82"/>
  <c r="AW101" i="82"/>
  <c r="BF101" i="82"/>
  <c r="AW103" i="82"/>
  <c r="BF115" i="82"/>
  <c r="BE115" i="82"/>
  <c r="AS123" i="82"/>
  <c r="BC115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8" i="46" s="1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F56" i="46" s="1"/>
  <c r="E55" i="46"/>
  <c r="E54" i="46"/>
  <c r="E58" i="46" s="1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F79" i="46" s="1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E250" i="46" s="1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D239" i="46" s="1"/>
  <c r="D241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B200" i="46" s="1"/>
  <c r="A198" i="46"/>
  <c r="F196" i="46"/>
  <c r="F195" i="46"/>
  <c r="G195" i="46" s="1"/>
  <c r="D194" i="46"/>
  <c r="D198" i="46" s="1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 s="1"/>
  <c r="D200" i="46" s="1"/>
  <c r="A175" i="46"/>
  <c r="E173" i="46"/>
  <c r="B173" i="46"/>
  <c r="B175" i="46" s="1"/>
  <c r="A173" i="46"/>
  <c r="F171" i="46"/>
  <c r="F170" i="46"/>
  <c r="G170" i="46" s="1"/>
  <c r="D169" i="46"/>
  <c r="D173" i="46" s="1"/>
  <c r="D175" i="46" s="1"/>
  <c r="A166" i="46"/>
  <c r="E164" i="46"/>
  <c r="AN104" i="82" s="1"/>
  <c r="B164" i="46"/>
  <c r="A164" i="46"/>
  <c r="D163" i="46"/>
  <c r="F163" i="46" s="1"/>
  <c r="F162" i="46"/>
  <c r="D161" i="46"/>
  <c r="F161" i="46" s="1"/>
  <c r="G161" i="46" s="1"/>
  <c r="E158" i="46"/>
  <c r="E175" i="46" s="1"/>
  <c r="B158" i="46"/>
  <c r="B166" i="46" s="1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D148" i="46" s="1"/>
  <c r="A141" i="46"/>
  <c r="E139" i="46"/>
  <c r="B139" i="46"/>
  <c r="A139" i="46"/>
  <c r="D138" i="46"/>
  <c r="F138" i="46" s="1"/>
  <c r="G138" i="46" s="1"/>
  <c r="F137" i="46"/>
  <c r="D136" i="46"/>
  <c r="D139" i="46" s="1"/>
  <c r="D141" i="46" s="1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E116" i="46" s="1"/>
  <c r="B108" i="46"/>
  <c r="A108" i="46"/>
  <c r="F107" i="46"/>
  <c r="F106" i="46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AM67" i="49"/>
  <c r="AO67" i="49"/>
  <c r="B191" i="46"/>
  <c r="E191" i="46"/>
  <c r="E241" i="46"/>
  <c r="F228" i="46"/>
  <c r="G219" i="46"/>
  <c r="F248" i="46"/>
  <c r="G244" i="46"/>
  <c r="F236" i="46"/>
  <c r="G236" i="46" s="1"/>
  <c r="D223" i="46"/>
  <c r="D248" i="46"/>
  <c r="D250" i="46" s="1"/>
  <c r="F186" i="46"/>
  <c r="D123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B98" i="46"/>
  <c r="A98" i="46"/>
  <c r="A91" i="46"/>
  <c r="E89" i="46"/>
  <c r="B89" i="46"/>
  <c r="A89" i="46"/>
  <c r="D88" i="46"/>
  <c r="F88" i="46" s="1"/>
  <c r="G88" i="46" s="1"/>
  <c r="F87" i="46"/>
  <c r="D86" i="46"/>
  <c r="B83" i="46"/>
  <c r="A83" i="46"/>
  <c r="D78" i="46"/>
  <c r="A75" i="46"/>
  <c r="A73" i="46"/>
  <c r="A66" i="46"/>
  <c r="E64" i="46"/>
  <c r="B64" i="46"/>
  <c r="A64" i="46"/>
  <c r="D63" i="46"/>
  <c r="F63" i="46" s="1"/>
  <c r="G63" i="46" s="1"/>
  <c r="F62" i="46"/>
  <c r="D61" i="46"/>
  <c r="F61" i="46" s="1"/>
  <c r="A58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F72" i="48" s="1"/>
  <c r="BF81" i="48" s="1"/>
  <c r="BE70" i="48"/>
  <c r="BD70" i="48"/>
  <c r="BD72" i="48" s="1"/>
  <c r="BD81" i="48" s="1"/>
  <c r="BC70" i="48"/>
  <c r="BC72" i="48" s="1"/>
  <c r="BB70" i="48"/>
  <c r="BB72" i="48" s="1"/>
  <c r="BB81" i="48" s="1"/>
  <c r="BA70" i="48"/>
  <c r="BA72" i="48" s="1"/>
  <c r="BA81" i="48" s="1"/>
  <c r="AZ70" i="48"/>
  <c r="AZ72" i="48" s="1"/>
  <c r="AZ81" i="48" s="1"/>
  <c r="AY70" i="48"/>
  <c r="AY72" i="48" s="1"/>
  <c r="AX70" i="48"/>
  <c r="AX72" i="48" s="1"/>
  <c r="AW70" i="48"/>
  <c r="AV70" i="48"/>
  <c r="AU70" i="48"/>
  <c r="AU72" i="48" s="1"/>
  <c r="AU81" i="48" s="1"/>
  <c r="AT70" i="48"/>
  <c r="AT72" i="48" s="1"/>
  <c r="AS70" i="48"/>
  <c r="AS72" i="48" s="1"/>
  <c r="AS71" i="48" s="1"/>
  <c r="AS75" i="48" s="1"/>
  <c r="AR70" i="48"/>
  <c r="AR72" i="48" s="1"/>
  <c r="AR81" i="48" s="1"/>
  <c r="AQ70" i="48"/>
  <c r="AQ72" i="48" s="1"/>
  <c r="AQ71" i="48" s="1"/>
  <c r="AQ75" i="48" s="1"/>
  <c r="AQ77" i="48" s="1"/>
  <c r="AP70" i="48"/>
  <c r="AO70" i="48"/>
  <c r="AN70" i="48"/>
  <c r="AN72" i="48" s="1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N54" i="48" s="1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X54" i="48" s="1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E41" i="46" s="1"/>
  <c r="B39" i="46"/>
  <c r="A39" i="46"/>
  <c r="D38" i="46"/>
  <c r="F38" i="46" s="1"/>
  <c r="G38" i="46" s="1"/>
  <c r="F37" i="46"/>
  <c r="D36" i="46"/>
  <c r="F36" i="46" s="1"/>
  <c r="G36" i="46" s="1"/>
  <c r="E33" i="46"/>
  <c r="B33" i="46"/>
  <c r="A33" i="46"/>
  <c r="F31" i="46"/>
  <c r="F30" i="46"/>
  <c r="F29" i="46"/>
  <c r="D28" i="46"/>
  <c r="F28" i="46" s="1"/>
  <c r="F33" i="46" s="1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U67" i="49"/>
  <c r="W67" i="49"/>
  <c r="AB67" i="49"/>
  <c r="T67" i="49"/>
  <c r="S67" i="49"/>
  <c r="X67" i="49"/>
  <c r="A37" i="48"/>
  <c r="B41" i="51" s="1"/>
  <c r="B38" i="51"/>
  <c r="A43" i="48"/>
  <c r="A85" i="82" s="1"/>
  <c r="D98" i="46"/>
  <c r="AS59" i="48"/>
  <c r="BI72" i="48"/>
  <c r="BI81" i="48" s="1"/>
  <c r="AO51" i="48"/>
  <c r="BI58" i="48"/>
  <c r="AS54" i="48"/>
  <c r="AZ51" i="48"/>
  <c r="AS58" i="48"/>
  <c r="BA51" i="48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J51" i="48"/>
  <c r="BJ54" i="48" s="1"/>
  <c r="BA58" i="48"/>
  <c r="BH61" i="48"/>
  <c r="AP72" i="48"/>
  <c r="AP71" i="48" s="1"/>
  <c r="AP75" i="48" s="1"/>
  <c r="AP77" i="48" s="1"/>
  <c r="AP59" i="48"/>
  <c r="AP58" i="48"/>
  <c r="BF60" i="48"/>
  <c r="BF51" i="48"/>
  <c r="BF54" i="48" s="1"/>
  <c r="AX59" i="48"/>
  <c r="AX61" i="48"/>
  <c r="AQ61" i="48"/>
  <c r="AQ51" i="48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63" i="48" s="1"/>
  <c r="AM58" i="48"/>
  <c r="AM51" i="48"/>
  <c r="BC61" i="48"/>
  <c r="BC58" i="48"/>
  <c r="BC51" i="48"/>
  <c r="BB51" i="48"/>
  <c r="BB54" i="48" s="1"/>
  <c r="AO58" i="48"/>
  <c r="AN59" i="48"/>
  <c r="AN61" i="48"/>
  <c r="AN58" i="48"/>
  <c r="AN51" i="48"/>
  <c r="AV72" i="48"/>
  <c r="AV81" i="48" s="1"/>
  <c r="AV59" i="48"/>
  <c r="AV61" i="48"/>
  <c r="AV58" i="48"/>
  <c r="AV63" i="48" s="1"/>
  <c r="AV65" i="48" s="1"/>
  <c r="AV51" i="48"/>
  <c r="AV54" i="48" s="1"/>
  <c r="BD61" i="48"/>
  <c r="BD58" i="48"/>
  <c r="BD51" i="48"/>
  <c r="BE51" i="48"/>
  <c r="BE54" i="48" s="1"/>
  <c r="BE60" i="48"/>
  <c r="AW61" i="48"/>
  <c r="AZ61" i="48"/>
  <c r="AS61" i="48"/>
  <c r="BA61" i="48"/>
  <c r="BA60" i="48"/>
  <c r="BI61" i="48"/>
  <c r="BI60" i="48"/>
  <c r="D48" i="46"/>
  <c r="BH71" i="48"/>
  <c r="BH75" i="48" s="1"/>
  <c r="BH77" i="48" s="1"/>
  <c r="BG71" i="48"/>
  <c r="BG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 s="1"/>
  <c r="AJ131" i="91" s="1"/>
  <c r="AJ132" i="91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T323" i="6" s="1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U333" i="6" s="1"/>
  <c r="AS93" i="68"/>
  <c r="AU323" i="6" s="1"/>
  <c r="AQ131" i="91" s="1"/>
  <c r="AQ132" i="91" s="1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AA333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N323" i="6" s="1"/>
  <c r="J131" i="91" s="1"/>
  <c r="J132" i="91" s="1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B39" i="48"/>
  <c r="AS80" i="82"/>
  <c r="AX39" i="48"/>
  <c r="H43" i="51"/>
  <c r="AW39" i="48"/>
  <c r="AR80" i="82"/>
  <c r="AG39" i="48"/>
  <c r="AH39" i="48"/>
  <c r="AO39" i="48"/>
  <c r="AI39" i="48"/>
  <c r="AP39" i="48"/>
  <c r="AJ39" i="48"/>
  <c r="AW80" i="82"/>
  <c r="AO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T39" i="48"/>
  <c r="AD39" i="48"/>
  <c r="AL39" i="48"/>
  <c r="G43" i="51" s="1"/>
  <c r="P27" i="50"/>
  <c r="AU80" i="82"/>
  <c r="AM80" i="82"/>
  <c r="AM39" i="48"/>
  <c r="AU39" i="48"/>
  <c r="AE39" i="48"/>
  <c r="AT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F8" i="47" s="1"/>
  <c r="B9" i="47"/>
  <c r="Q333" i="6"/>
  <c r="X323" i="6"/>
  <c r="T131" i="91" s="1"/>
  <c r="T132" i="91" s="1"/>
  <c r="AK333" i="6"/>
  <c r="AB138" i="91"/>
  <c r="AB139" i="91" s="1"/>
  <c r="AY324" i="6"/>
  <c r="AU131" i="91"/>
  <c r="AU132" i="91" s="1"/>
  <c r="BH333" i="6"/>
  <c r="G96" i="68"/>
  <c r="O323" i="6"/>
  <c r="K131" i="91" s="1"/>
  <c r="K132" i="91" s="1"/>
  <c r="AS333" i="6"/>
  <c r="AN131" i="91"/>
  <c r="AN132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 s="1"/>
  <c r="X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R60" i="48"/>
  <c r="AX60" i="48"/>
  <c r="AX63" i="48" s="1"/>
  <c r="AP60" i="48"/>
  <c r="AP63" i="48" s="1"/>
  <c r="AP65" i="48" s="1"/>
  <c r="AP66" i="48" s="1"/>
  <c r="AW60" i="48"/>
  <c r="AT60" i="48"/>
  <c r="AT63" i="48" s="1"/>
  <c r="AN60" i="48"/>
  <c r="AV60" i="48"/>
  <c r="AQ60" i="48"/>
  <c r="AM60" i="48"/>
  <c r="AS60" i="48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BG35" i="82"/>
  <c r="BJ35" i="82"/>
  <c r="AY35" i="82"/>
  <c r="BE35" i="82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BF35" i="82"/>
  <c r="BB35" i="82"/>
  <c r="BC35" i="82"/>
  <c r="BI35" i="82"/>
  <c r="BD35" i="82"/>
  <c r="BA35" i="82"/>
  <c r="BH35" i="82"/>
  <c r="AZ35" i="82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AV35" i="82"/>
  <c r="AN35" i="82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AW35" i="82"/>
  <c r="AO35" i="82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AM28" i="82" l="1"/>
  <c r="AR29" i="82"/>
  <c r="AV29" i="82"/>
  <c r="AS27" i="82"/>
  <c r="AS35" i="82" s="1"/>
  <c r="AR28" i="82"/>
  <c r="AO29" i="82"/>
  <c r="AT28" i="82"/>
  <c r="AR46" i="82"/>
  <c r="AR19" i="82" s="1"/>
  <c r="AR35" i="82" s="1"/>
  <c r="AU28" i="82"/>
  <c r="AW29" i="82"/>
  <c r="F204" i="46"/>
  <c r="D225" i="46"/>
  <c r="B250" i="46"/>
  <c r="B241" i="46"/>
  <c r="F233" i="46"/>
  <c r="G233" i="46" s="1"/>
  <c r="AX81" i="48"/>
  <c r="AX71" i="48"/>
  <c r="AX75" i="48" s="1"/>
  <c r="AX77" i="48" s="1"/>
  <c r="AS63" i="48"/>
  <c r="AS65" i="48" s="1"/>
  <c r="AS66" i="48" s="1"/>
  <c r="AG67" i="49"/>
  <c r="AX65" i="48"/>
  <c r="AK96" i="68"/>
  <c r="AQ54" i="48"/>
  <c r="AN67" i="49"/>
  <c r="AO63" i="48"/>
  <c r="BD54" i="48"/>
  <c r="AL67" i="49"/>
  <c r="B125" i="46"/>
  <c r="D150" i="46"/>
  <c r="AY126" i="82"/>
  <c r="AY128" i="82" s="1"/>
  <c r="AY115" i="82"/>
  <c r="AY81" i="48"/>
  <c r="AY71" i="48"/>
  <c r="AY75" i="48" s="1"/>
  <c r="AY77" i="48" s="1"/>
  <c r="AY88" i="48" s="1"/>
  <c r="AP126" i="82"/>
  <c r="AP128" i="82" s="1"/>
  <c r="AP30" i="82" s="1"/>
  <c r="BE71" i="48"/>
  <c r="BE75" i="48" s="1"/>
  <c r="BE77" i="48" s="1"/>
  <c r="F178" i="46"/>
  <c r="BA119" i="82"/>
  <c r="BA121" i="82" s="1"/>
  <c r="BA123" i="82" s="1"/>
  <c r="E200" i="46"/>
  <c r="F154" i="46"/>
  <c r="G154" i="46" s="1"/>
  <c r="E166" i="46"/>
  <c r="BA126" i="82"/>
  <c r="BA128" i="82" s="1"/>
  <c r="D189" i="46"/>
  <c r="AP104" i="82"/>
  <c r="AP106" i="82" s="1"/>
  <c r="AP97" i="82"/>
  <c r="BF97" i="82"/>
  <c r="BC81" i="48"/>
  <c r="BC71" i="48"/>
  <c r="BC75" i="48" s="1"/>
  <c r="BC77" i="48" s="1"/>
  <c r="AN81" i="48"/>
  <c r="AN71" i="48"/>
  <c r="AN75" i="48" s="1"/>
  <c r="AN77" i="48" s="1"/>
  <c r="AQ115" i="82"/>
  <c r="AQ119" i="82" s="1"/>
  <c r="AQ121" i="82" s="1"/>
  <c r="AQ123" i="82" s="1"/>
  <c r="AQ126" i="82"/>
  <c r="AQ128" i="82" s="1"/>
  <c r="AR126" i="82"/>
  <c r="AR128" i="82" s="1"/>
  <c r="AR115" i="82"/>
  <c r="AR119" i="82" s="1"/>
  <c r="AR121" i="82" s="1"/>
  <c r="AR123" i="82" s="1"/>
  <c r="BD115" i="82"/>
  <c r="BD126" i="82"/>
  <c r="BD128" i="82" s="1"/>
  <c r="AO115" i="82"/>
  <c r="AO119" i="82" s="1"/>
  <c r="AO121" i="82" s="1"/>
  <c r="AO123" i="82" s="1"/>
  <c r="AO126" i="82"/>
  <c r="AO128" i="82" s="1"/>
  <c r="AW126" i="82"/>
  <c r="AW128" i="82" s="1"/>
  <c r="AW115" i="82"/>
  <c r="AW119" i="82" s="1"/>
  <c r="AW121" i="82" s="1"/>
  <c r="AW123" i="82" s="1"/>
  <c r="AW30" i="82" s="1"/>
  <c r="AU71" i="48"/>
  <c r="AU75" i="48" s="1"/>
  <c r="AU77" i="48" s="1"/>
  <c r="BI71" i="48"/>
  <c r="BI75" i="48" s="1"/>
  <c r="BI77" i="48" s="1"/>
  <c r="F96" i="46"/>
  <c r="F194" i="46"/>
  <c r="F198" i="46" s="1"/>
  <c r="AY119" i="82"/>
  <c r="AY121" i="82" s="1"/>
  <c r="AY123" i="82" s="1"/>
  <c r="AY30" i="82" s="1"/>
  <c r="BH115" i="82"/>
  <c r="BG115" i="82"/>
  <c r="AX97" i="82"/>
  <c r="AS97" i="82"/>
  <c r="Y96" i="68"/>
  <c r="D191" i="46"/>
  <c r="F108" i="46"/>
  <c r="F238" i="46"/>
  <c r="F239" i="46" s="1"/>
  <c r="AU126" i="82"/>
  <c r="AU128" i="82" s="1"/>
  <c r="AU30" i="82" s="1"/>
  <c r="BF71" i="48"/>
  <c r="BF75" i="48" s="1"/>
  <c r="BF77" i="48" s="1"/>
  <c r="D33" i="46"/>
  <c r="D50" i="46" s="1"/>
  <c r="F48" i="46"/>
  <c r="D69" i="46"/>
  <c r="D73" i="46" s="1"/>
  <c r="D164" i="46"/>
  <c r="D166" i="46" s="1"/>
  <c r="F223" i="46"/>
  <c r="G223" i="46" s="1"/>
  <c r="E150" i="46"/>
  <c r="F144" i="46"/>
  <c r="G144" i="46" s="1"/>
  <c r="AN115" i="82"/>
  <c r="AN119" i="82" s="1"/>
  <c r="AN121" i="82" s="1"/>
  <c r="AN123" i="82" s="1"/>
  <c r="AN30" i="82" s="1"/>
  <c r="AT115" i="82"/>
  <c r="AT119" i="82" s="1"/>
  <c r="AT121" i="82" s="1"/>
  <c r="AT123" i="82" s="1"/>
  <c r="AT30" i="82" s="1"/>
  <c r="AU104" i="82"/>
  <c r="G33" i="46"/>
  <c r="G228" i="46"/>
  <c r="AR71" i="48"/>
  <c r="AR75" i="48" s="1"/>
  <c r="AR77" i="48" s="1"/>
  <c r="AR88" i="48" s="1"/>
  <c r="F78" i="46"/>
  <c r="G78" i="46" s="1"/>
  <c r="AM104" i="82"/>
  <c r="AM106" i="82" s="1"/>
  <c r="AM109" i="82" s="1"/>
  <c r="AM110" i="82" s="1"/>
  <c r="AX88" i="48"/>
  <c r="G119" i="46"/>
  <c r="AN106" i="82"/>
  <c r="E225" i="46"/>
  <c r="BB115" i="82"/>
  <c r="P131" i="91"/>
  <c r="P132" i="91" s="1"/>
  <c r="T324" i="6"/>
  <c r="D10" i="47"/>
  <c r="E9" i="47"/>
  <c r="D8" i="47"/>
  <c r="C8" i="47"/>
  <c r="C10" i="47" s="1"/>
  <c r="G6" i="47"/>
  <c r="E8" i="47"/>
  <c r="AF96" i="68"/>
  <c r="AJ333" i="6"/>
  <c r="S333" i="6"/>
  <c r="H138" i="91"/>
  <c r="H139" i="91" s="1"/>
  <c r="AZ54" i="48"/>
  <c r="AS81" i="48"/>
  <c r="F136" i="46"/>
  <c r="E141" i="46"/>
  <c r="BF59" i="48" s="1"/>
  <c r="BF63" i="48" s="1"/>
  <c r="BF65" i="48" s="1"/>
  <c r="BG77" i="48"/>
  <c r="BA54" i="48"/>
  <c r="F128" i="46"/>
  <c r="F133" i="46" s="1"/>
  <c r="G133" i="46" s="1"/>
  <c r="AW71" i="48"/>
  <c r="AW75" i="48" s="1"/>
  <c r="AW77" i="48" s="1"/>
  <c r="BH54" i="48"/>
  <c r="BH88" i="48" s="1"/>
  <c r="W138" i="91"/>
  <c r="W139" i="91" s="1"/>
  <c r="AT333" i="6"/>
  <c r="AS96" i="68"/>
  <c r="BG96" i="68"/>
  <c r="Y67" i="49"/>
  <c r="Z67" i="49"/>
  <c r="R67" i="49"/>
  <c r="AL96" i="68"/>
  <c r="AA67" i="49"/>
  <c r="AC67" i="49"/>
  <c r="V67" i="49"/>
  <c r="V131" i="91"/>
  <c r="V132" i="91" s="1"/>
  <c r="Q96" i="68"/>
  <c r="AF323" i="6"/>
  <c r="AF324" i="6" s="1"/>
  <c r="I96" i="68"/>
  <c r="K96" i="68"/>
  <c r="S131" i="91"/>
  <c r="S132" i="91" s="1"/>
  <c r="AP96" i="68"/>
  <c r="M324" i="6"/>
  <c r="T96" i="68"/>
  <c r="D39" i="46"/>
  <c r="B39" i="51"/>
  <c r="B27" i="51"/>
  <c r="B58" i="46"/>
  <c r="B66" i="46" s="1"/>
  <c r="A77" i="82"/>
  <c r="N67" i="49"/>
  <c r="D23" i="46"/>
  <c r="G67" i="49"/>
  <c r="D14" i="46"/>
  <c r="Q67" i="49"/>
  <c r="F39" i="46"/>
  <c r="F41" i="46" s="1"/>
  <c r="F13" i="46"/>
  <c r="G13" i="46" s="1"/>
  <c r="BC96" i="68"/>
  <c r="D89" i="46"/>
  <c r="AU96" i="68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83" i="46"/>
  <c r="BA131" i="91"/>
  <c r="BA132" i="91" s="1"/>
  <c r="BE324" i="6"/>
  <c r="F50" i="46"/>
  <c r="C7" i="52"/>
  <c r="F23" i="46"/>
  <c r="G23" i="46" s="1"/>
  <c r="G44" i="46"/>
  <c r="B42" i="51"/>
  <c r="K67" i="49"/>
  <c r="F67" i="49"/>
  <c r="E73" i="46"/>
  <c r="E75" i="46" s="1"/>
  <c r="AJ27" i="50" s="1"/>
  <c r="E83" i="46"/>
  <c r="E91" i="46" s="1"/>
  <c r="G28" i="46"/>
  <c r="A40" i="48"/>
  <c r="M67" i="49"/>
  <c r="I67" i="49"/>
  <c r="B50" i="46"/>
  <c r="A77" i="48"/>
  <c r="A121" i="82" s="1"/>
  <c r="O67" i="49"/>
  <c r="E50" i="46"/>
  <c r="H67" i="49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L131" i="91"/>
  <c r="L132" i="91" s="1"/>
  <c r="P96" i="68"/>
  <c r="AC96" i="68"/>
  <c r="D23" i="59"/>
  <c r="C33" i="116" s="1"/>
  <c r="AY332" i="6"/>
  <c r="AY333" i="6" s="1"/>
  <c r="AW54" i="48"/>
  <c r="AW88" i="48" s="1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I88" i="48" s="1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S77" i="48"/>
  <c r="AD67" i="49"/>
  <c r="AY131" i="91"/>
  <c r="AY132" i="91" s="1"/>
  <c r="BF138" i="91"/>
  <c r="BF139" i="91" s="1"/>
  <c r="AJ67" i="49"/>
  <c r="F113" i="46"/>
  <c r="G113" i="46" s="1"/>
  <c r="AW63" i="48"/>
  <c r="AQ63" i="48"/>
  <c r="AQ65" i="48" s="1"/>
  <c r="BL96" i="68"/>
  <c r="AQ138" i="91"/>
  <c r="AQ139" i="91" s="1"/>
  <c r="BD332" i="6"/>
  <c r="B116" i="46"/>
  <c r="BJ96" i="68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V66" i="48"/>
  <c r="AX66" i="48"/>
  <c r="AX89" i="48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K324" i="6"/>
  <c r="G131" i="91"/>
  <c r="G132" i="91" s="1"/>
  <c r="BL333" i="6"/>
  <c r="BH138" i="91"/>
  <c r="BH139" i="91" s="1"/>
  <c r="AT65" i="48"/>
  <c r="BJ59" i="48"/>
  <c r="BJ63" i="48" s="1"/>
  <c r="BJ65" i="48" s="1"/>
  <c r="BA59" i="48"/>
  <c r="BA63" i="48" s="1"/>
  <c r="BA65" i="48" s="1"/>
  <c r="BA66" i="48" s="1"/>
  <c r="AY59" i="48"/>
  <c r="AY63" i="48" s="1"/>
  <c r="AY65" i="48" s="1"/>
  <c r="BB59" i="48"/>
  <c r="BB63" i="48" s="1"/>
  <c r="BB65" i="48" s="1"/>
  <c r="V324" i="6"/>
  <c r="R131" i="91"/>
  <c r="R132" i="91" s="1"/>
  <c r="R324" i="6"/>
  <c r="N131" i="91"/>
  <c r="N132" i="91" s="1"/>
  <c r="T332" i="6"/>
  <c r="R96" i="68"/>
  <c r="BF88" i="48"/>
  <c r="BG88" i="48"/>
  <c r="AB323" i="6"/>
  <c r="Z96" i="68"/>
  <c r="S138" i="91"/>
  <c r="S139" i="91" s="1"/>
  <c r="W333" i="6"/>
  <c r="AL323" i="6"/>
  <c r="AJ96" i="68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N109" i="82"/>
  <c r="AN110" i="82" s="1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B141" i="46"/>
  <c r="B150" i="46"/>
  <c r="B225" i="46"/>
  <c r="Y131" i="91"/>
  <c r="Y132" i="91" s="1"/>
  <c r="P333" i="6"/>
  <c r="AI323" i="6"/>
  <c r="B47" i="51"/>
  <c r="F125" i="46"/>
  <c r="B216" i="46"/>
  <c r="BD71" i="48"/>
  <c r="BD75" i="48" s="1"/>
  <c r="BD77" i="48" s="1"/>
  <c r="BD88" i="48" s="1"/>
  <c r="A61" i="82"/>
  <c r="B28" i="51"/>
  <c r="AX126" i="82"/>
  <c r="AX128" i="82" s="1"/>
  <c r="AX115" i="82"/>
  <c r="AX119" i="82" s="1"/>
  <c r="AX121" i="82" s="1"/>
  <c r="AX123" i="82" s="1"/>
  <c r="AX30" i="82" s="1"/>
  <c r="AU54" i="48"/>
  <c r="AQ81" i="48"/>
  <c r="AQ88" i="48" s="1"/>
  <c r="D108" i="46"/>
  <c r="F111" i="46"/>
  <c r="E125" i="46"/>
  <c r="F169" i="46"/>
  <c r="BG102" i="82"/>
  <c r="BG106" i="82" s="1"/>
  <c r="BG109" i="82" s="1"/>
  <c r="BG110" i="82" s="1"/>
  <c r="BI102" i="82"/>
  <c r="BI106" i="82" s="1"/>
  <c r="AZ102" i="82"/>
  <c r="AZ106" i="82" s="1"/>
  <c r="AZ109" i="82" s="1"/>
  <c r="AZ110" i="82" s="1"/>
  <c r="BC102" i="82"/>
  <c r="BC106" i="82" s="1"/>
  <c r="BC109" i="82" s="1"/>
  <c r="BC110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BH109" i="82" s="1"/>
  <c r="BH110" i="82" s="1"/>
  <c r="A49" i="82"/>
  <c r="A86" i="48"/>
  <c r="G186" i="46"/>
  <c r="F189" i="46"/>
  <c r="D116" i="46"/>
  <c r="F214" i="46"/>
  <c r="G211" i="46"/>
  <c r="A70" i="48"/>
  <c r="A114" i="82" s="1"/>
  <c r="A73" i="82"/>
  <c r="BI109" i="82"/>
  <c r="BI110" i="82" s="1"/>
  <c r="W96" i="68"/>
  <c r="AM54" i="48"/>
  <c r="D58" i="46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AO30" i="82"/>
  <c r="AM126" i="82"/>
  <c r="AM128" i="82" s="1"/>
  <c r="AM115" i="82"/>
  <c r="AM119" i="82" s="1"/>
  <c r="AM121" i="82" s="1"/>
  <c r="AM123" i="82" s="1"/>
  <c r="BJ119" i="82"/>
  <c r="BJ121" i="82" s="1"/>
  <c r="BJ123" i="82" s="1"/>
  <c r="AZ119" i="82"/>
  <c r="AZ121" i="82" s="1"/>
  <c r="AZ123" i="82" s="1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F67" i="49"/>
  <c r="BI119" i="82"/>
  <c r="BI121" i="82" s="1"/>
  <c r="BI123" i="82" s="1"/>
  <c r="BI30" i="82" s="1"/>
  <c r="AU106" i="82"/>
  <c r="AU109" i="82" s="1"/>
  <c r="AU110" i="82" s="1"/>
  <c r="AS104" i="82"/>
  <c r="AS106" i="82" s="1"/>
  <c r="AS109" i="82" s="1"/>
  <c r="AS110" i="82" s="1"/>
  <c r="AS126" i="82"/>
  <c r="AS128" i="82" s="1"/>
  <c r="AS30" i="82" s="1"/>
  <c r="AZ126" i="82"/>
  <c r="AZ128" i="82" s="1"/>
  <c r="BJ126" i="82"/>
  <c r="BJ128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V104" i="82"/>
  <c r="AV106" i="82" s="1"/>
  <c r="AV109" i="82" s="1"/>
  <c r="AV110" i="82" s="1"/>
  <c r="AQ104" i="82"/>
  <c r="AQ106" i="82" s="1"/>
  <c r="AQ109" i="82" s="1"/>
  <c r="AQ110" i="82" s="1"/>
  <c r="AW104" i="82"/>
  <c r="AW106" i="82" s="1"/>
  <c r="AW109" i="82" s="1"/>
  <c r="AW110" i="82" s="1"/>
  <c r="AX104" i="82"/>
  <c r="AX106" i="82" s="1"/>
  <c r="AX109" i="82" s="1"/>
  <c r="AX110" i="82" s="1"/>
  <c r="AR104" i="82"/>
  <c r="AR106" i="82" s="1"/>
  <c r="AR109" i="82" s="1"/>
  <c r="AR110" i="82" s="1"/>
  <c r="AO104" i="82"/>
  <c r="AO106" i="82" s="1"/>
  <c r="AO109" i="82" s="1"/>
  <c r="AO110" i="82" s="1"/>
  <c r="AT104" i="82"/>
  <c r="AT106" i="82" s="1"/>
  <c r="AT109" i="82" s="1"/>
  <c r="AT110" i="82" s="1"/>
  <c r="BD119" i="82"/>
  <c r="BD121" i="82" s="1"/>
  <c r="BD123" i="82" s="1"/>
  <c r="BD30" i="82" s="1"/>
  <c r="AV126" i="82"/>
  <c r="AV128" i="82" s="1"/>
  <c r="AV30" i="82" s="1"/>
  <c r="BJ131" i="91"/>
  <c r="BJ132" i="91" s="1"/>
  <c r="BN324" i="6"/>
  <c r="AN324" i="6"/>
  <c r="C42" i="47"/>
  <c r="C26" i="47"/>
  <c r="J42" i="47"/>
  <c r="K42" i="47"/>
  <c r="D42" i="47"/>
  <c r="M42" i="47"/>
  <c r="L42" i="47"/>
  <c r="G42" i="47"/>
  <c r="F42" i="47"/>
  <c r="E42" i="47"/>
  <c r="AG323" i="6"/>
  <c r="AE96" i="68"/>
  <c r="AB96" i="68"/>
  <c r="AD323" i="6"/>
  <c r="J332" i="6"/>
  <c r="G39" i="68"/>
  <c r="F39" i="68"/>
  <c r="U131" i="91"/>
  <c r="U132" i="91" s="1"/>
  <c r="Y324" i="6"/>
  <c r="AX333" i="6"/>
  <c r="AT138" i="91"/>
  <c r="AT139" i="91" s="1"/>
  <c r="G8" i="47"/>
  <c r="B10" i="47"/>
  <c r="AQ96" i="68"/>
  <c r="I38" i="68"/>
  <c r="AS323" i="6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O131" i="91"/>
  <c r="O132" i="91" s="1"/>
  <c r="S324" i="6"/>
  <c r="I46" i="47"/>
  <c r="N46" i="47"/>
  <c r="C27" i="47"/>
  <c r="M46" i="47"/>
  <c r="H46" i="47"/>
  <c r="G46" i="47"/>
  <c r="F46" i="47"/>
  <c r="D46" i="47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AS28" i="82" l="1"/>
  <c r="AS29" i="82"/>
  <c r="G204" i="46"/>
  <c r="F208" i="46"/>
  <c r="G208" i="46" s="1"/>
  <c r="BD59" i="48"/>
  <c r="BD63" i="48" s="1"/>
  <c r="BD65" i="48" s="1"/>
  <c r="AZ88" i="48"/>
  <c r="AN88" i="48"/>
  <c r="AP32" i="82"/>
  <c r="AP31" i="82"/>
  <c r="AP16" i="82" s="1"/>
  <c r="AP30" i="52" s="1"/>
  <c r="AP109" i="82"/>
  <c r="AP110" i="82" s="1"/>
  <c r="F183" i="46"/>
  <c r="G183" i="46" s="1"/>
  <c r="G178" i="46"/>
  <c r="AM30" i="82"/>
  <c r="AM32" i="82" s="1"/>
  <c r="AR30" i="82"/>
  <c r="AR32" i="82" s="1"/>
  <c r="BA30" i="82"/>
  <c r="AU32" i="82"/>
  <c r="AU31" i="82"/>
  <c r="AU16" i="82" s="1"/>
  <c r="AU30" i="52" s="1"/>
  <c r="AR31" i="82"/>
  <c r="AR16" i="82" s="1"/>
  <c r="AR30" i="52" s="1"/>
  <c r="AY31" i="82"/>
  <c r="AY16" i="82" s="1"/>
  <c r="AY32" i="82"/>
  <c r="BL128" i="82"/>
  <c r="BE59" i="48"/>
  <c r="BE63" i="48" s="1"/>
  <c r="BE65" i="48" s="1"/>
  <c r="BE89" i="48" s="1"/>
  <c r="BI59" i="48"/>
  <c r="BI63" i="48" s="1"/>
  <c r="AS88" i="48"/>
  <c r="G50" i="46"/>
  <c r="G41" i="46"/>
  <c r="AQ30" i="82"/>
  <c r="AT31" i="82"/>
  <c r="AT16" i="82" s="1"/>
  <c r="AT30" i="52" s="1"/>
  <c r="AT32" i="82"/>
  <c r="F25" i="46"/>
  <c r="G25" i="46" s="1"/>
  <c r="BG59" i="48"/>
  <c r="BG63" i="48" s="1"/>
  <c r="BG65" i="48" s="1"/>
  <c r="BH59" i="48"/>
  <c r="BH63" i="48" s="1"/>
  <c r="BH65" i="48" s="1"/>
  <c r="AW65" i="48"/>
  <c r="AW89" i="48" s="1"/>
  <c r="D41" i="46"/>
  <c r="AN31" i="82"/>
  <c r="AN16" i="82" s="1"/>
  <c r="AN30" i="52" s="1"/>
  <c r="AN32" i="82"/>
  <c r="D75" i="46"/>
  <c r="G194" i="46"/>
  <c r="G108" i="46"/>
  <c r="BC59" i="48"/>
  <c r="BC63" i="48" s="1"/>
  <c r="AZ59" i="48"/>
  <c r="AZ63" i="48" s="1"/>
  <c r="AZ65" i="48" s="1"/>
  <c r="AW31" i="82"/>
  <c r="AW16" i="82" s="1"/>
  <c r="AW30" i="52" s="1"/>
  <c r="AW32" i="82"/>
  <c r="AZ30" i="82"/>
  <c r="F69" i="46"/>
  <c r="G69" i="46" s="1"/>
  <c r="F14" i="46"/>
  <c r="G14" i="46" s="1"/>
  <c r="E10" i="47"/>
  <c r="F9" i="47"/>
  <c r="F10" i="47" s="1"/>
  <c r="C46" i="47"/>
  <c r="L46" i="47"/>
  <c r="K46" i="47"/>
  <c r="E46" i="47"/>
  <c r="J46" i="47"/>
  <c r="I42" i="47"/>
  <c r="H42" i="47"/>
  <c r="N42" i="47"/>
  <c r="BI65" i="48"/>
  <c r="BI89" i="48" s="1"/>
  <c r="AQ89" i="48"/>
  <c r="AB131" i="91"/>
  <c r="AB132" i="91" s="1"/>
  <c r="B75" i="46"/>
  <c r="AZ333" i="6"/>
  <c r="G39" i="46"/>
  <c r="AR131" i="91"/>
  <c r="AR132" i="91" s="1"/>
  <c r="G94" i="46"/>
  <c r="F100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 s="1"/>
  <c r="AK27" i="50"/>
  <c r="AC27" i="50"/>
  <c r="AE27" i="50"/>
  <c r="L324" i="6"/>
  <c r="AH27" i="50"/>
  <c r="AB27" i="50"/>
  <c r="BF131" i="91"/>
  <c r="BF132" i="91" s="1"/>
  <c r="AM27" i="50"/>
  <c r="AD27" i="50"/>
  <c r="A81" i="82"/>
  <c r="B44" i="51"/>
  <c r="E100" i="46"/>
  <c r="F73" i="46"/>
  <c r="G73" i="46" s="1"/>
  <c r="F41" i="68"/>
  <c r="F42" i="68" s="1"/>
  <c r="BM43" i="50"/>
  <c r="N333" i="6"/>
  <c r="G41" i="68"/>
  <c r="G42" i="68" s="1"/>
  <c r="AV89" i="48"/>
  <c r="AV88" i="48"/>
  <c r="AT88" i="48"/>
  <c r="AQ66" i="48"/>
  <c r="AE333" i="6"/>
  <c r="C35" i="64"/>
  <c r="D208" i="59"/>
  <c r="C43" i="71" s="1"/>
  <c r="C56" i="71" s="1"/>
  <c r="D103" i="59"/>
  <c r="C42" i="71"/>
  <c r="AW66" i="48"/>
  <c r="AS89" i="48"/>
  <c r="AR89" i="48"/>
  <c r="AR66" i="48"/>
  <c r="AZ138" i="91"/>
  <c r="AZ139" i="91" s="1"/>
  <c r="BD333" i="6"/>
  <c r="AN66" i="48"/>
  <c r="AN89" i="48"/>
  <c r="AV31" i="82"/>
  <c r="AV16" i="82" s="1"/>
  <c r="AV30" i="52" s="1"/>
  <c r="AV32" i="82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AO31" i="82"/>
  <c r="AO16" i="82" s="1"/>
  <c r="AO30" i="52" s="1"/>
  <c r="AO32" i="82"/>
  <c r="G86" i="46"/>
  <c r="F89" i="46"/>
  <c r="BJ66" i="48"/>
  <c r="BJ89" i="48"/>
  <c r="D66" i="46"/>
  <c r="BG66" i="48"/>
  <c r="BG89" i="48"/>
  <c r="AT324" i="6"/>
  <c r="AP131" i="91"/>
  <c r="AP132" i="91" s="1"/>
  <c r="BF32" i="82"/>
  <c r="BF31" i="82"/>
  <c r="BF16" i="82" s="1"/>
  <c r="BF30" i="52" s="1"/>
  <c r="G214" i="46"/>
  <c r="F216" i="46"/>
  <c r="G216" i="46" s="1"/>
  <c r="F173" i="46"/>
  <c r="G169" i="46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G164" i="46"/>
  <c r="F166" i="46"/>
  <c r="G166" i="46" s="1"/>
  <c r="BD66" i="48"/>
  <c r="BD89" i="48"/>
  <c r="AT66" i="48"/>
  <c r="AT89" i="48"/>
  <c r="AX32" i="82"/>
  <c r="AX31" i="82"/>
  <c r="AX16" i="82" s="1"/>
  <c r="AX30" i="52" s="1"/>
  <c r="AY66" i="48"/>
  <c r="AY89" i="48"/>
  <c r="BC31" i="82"/>
  <c r="BC16" i="82" s="1"/>
  <c r="BC30" i="52" s="1"/>
  <c r="BC32" i="82"/>
  <c r="BJ30" i="82"/>
  <c r="G189" i="46"/>
  <c r="F191" i="46"/>
  <c r="G191" i="46" s="1"/>
  <c r="D125" i="46"/>
  <c r="G125" i="46" s="1"/>
  <c r="AH131" i="91"/>
  <c r="AH132" i="91" s="1"/>
  <c r="AL324" i="6"/>
  <c r="AS32" i="82"/>
  <c r="AS31" i="82"/>
  <c r="AS16" i="82" s="1"/>
  <c r="AS30" i="52" s="1"/>
  <c r="BD31" i="82"/>
  <c r="BD16" i="82" s="1"/>
  <c r="BD30" i="52" s="1"/>
  <c r="BD32" i="82"/>
  <c r="G111" i="46"/>
  <c r="F114" i="46"/>
  <c r="BG32" i="82"/>
  <c r="BG31" i="82"/>
  <c r="BG16" i="82" s="1"/>
  <c r="BG30" i="52" s="1"/>
  <c r="G139" i="46"/>
  <c r="F141" i="46"/>
  <c r="G141" i="46" s="1"/>
  <c r="D91" i="46"/>
  <c r="BH66" i="48"/>
  <c r="BH89" i="48"/>
  <c r="BI66" i="48"/>
  <c r="BG131" i="91"/>
  <c r="BG132" i="91" s="1"/>
  <c r="BK324" i="6"/>
  <c r="BN96" i="68"/>
  <c r="AZ32" i="82"/>
  <c r="AZ31" i="82"/>
  <c r="AZ16" i="82" s="1"/>
  <c r="AZ30" i="52" s="1"/>
  <c r="J41" i="68"/>
  <c r="J42" i="68" s="1"/>
  <c r="AU88" i="48"/>
  <c r="AU65" i="48"/>
  <c r="AE131" i="91"/>
  <c r="AE132" i="91" s="1"/>
  <c r="AI324" i="6"/>
  <c r="G58" i="46"/>
  <c r="T333" i="6"/>
  <c r="P138" i="91"/>
  <c r="P139" i="91" s="1"/>
  <c r="BB89" i="48"/>
  <c r="BB66" i="48"/>
  <c r="H41" i="68"/>
  <c r="H42" i="68" s="1"/>
  <c r="AG324" i="6"/>
  <c r="AC131" i="91"/>
  <c r="AC132" i="91" s="1"/>
  <c r="G73" i="52"/>
  <c r="S6" i="48"/>
  <c r="BG324" i="6"/>
  <c r="BC131" i="91"/>
  <c r="BC132" i="91" s="1"/>
  <c r="G74" i="52"/>
  <c r="AE6" i="48"/>
  <c r="D131" i="91"/>
  <c r="D132" i="91" s="1"/>
  <c r="H324" i="6"/>
  <c r="I41" i="68"/>
  <c r="I42" i="68" s="1"/>
  <c r="J73" i="52"/>
  <c r="V6" i="48"/>
  <c r="BA333" i="6"/>
  <c r="AW138" i="91"/>
  <c r="AW139" i="91" s="1"/>
  <c r="M74" i="52"/>
  <c r="AK6" i="48"/>
  <c r="J333" i="6"/>
  <c r="F138" i="91"/>
  <c r="F139" i="91" s="1"/>
  <c r="O6" i="48"/>
  <c r="O42" i="47"/>
  <c r="E26" i="47" s="1"/>
  <c r="C73" i="52"/>
  <c r="AG6" i="48"/>
  <c r="I74" i="52"/>
  <c r="AI131" i="91"/>
  <c r="AI132" i="91" s="1"/>
  <c r="AM324" i="6"/>
  <c r="M73" i="52"/>
  <c r="Y6" i="48"/>
  <c r="Q6" i="48"/>
  <c r="E73" i="52"/>
  <c r="Z131" i="91"/>
  <c r="Z132" i="91" s="1"/>
  <c r="AD324" i="6"/>
  <c r="AC138" i="91"/>
  <c r="AC139" i="91" s="1"/>
  <c r="AG333" i="6"/>
  <c r="N74" i="52"/>
  <c r="AL6" i="48"/>
  <c r="L73" i="52"/>
  <c r="X6" i="48"/>
  <c r="AO131" i="91"/>
  <c r="AO132" i="91" s="1"/>
  <c r="AS324" i="6"/>
  <c r="P6" i="48"/>
  <c r="D73" i="52"/>
  <c r="AF6" i="48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L54" i="47"/>
  <c r="J54" i="47"/>
  <c r="E54" i="47"/>
  <c r="M54" i="47"/>
  <c r="H54" i="47"/>
  <c r="Q324" i="6"/>
  <c r="M131" i="91"/>
  <c r="M132" i="91" s="1"/>
  <c r="AB6" i="48"/>
  <c r="D74" i="52"/>
  <c r="BO333" i="6"/>
  <c r="BK138" i="91"/>
  <c r="BK139" i="91" s="1"/>
  <c r="AD6" i="48"/>
  <c r="F74" i="52"/>
  <c r="BB333" i="6"/>
  <c r="AX138" i="91"/>
  <c r="AX139" i="91" s="1"/>
  <c r="W6" i="48"/>
  <c r="K73" i="52"/>
  <c r="F225" i="46" l="1"/>
  <c r="G225" i="46" s="1"/>
  <c r="BA32" i="82"/>
  <c r="BA31" i="82"/>
  <c r="BA16" i="82" s="1"/>
  <c r="BA30" i="52" s="1"/>
  <c r="AM31" i="82"/>
  <c r="AM16" i="82" s="1"/>
  <c r="AQ31" i="82"/>
  <c r="AQ16" i="82" s="1"/>
  <c r="AQ30" i="52" s="1"/>
  <c r="AQ32" i="82"/>
  <c r="K7" i="82"/>
  <c r="G39" i="52" s="1"/>
  <c r="AY30" i="52"/>
  <c r="F16" i="46"/>
  <c r="G16" i="46" s="1"/>
  <c r="BE66" i="48"/>
  <c r="J74" i="52"/>
  <c r="AH6" i="48"/>
  <c r="E74" i="52"/>
  <c r="AC6" i="48"/>
  <c r="AC9" i="48" s="1"/>
  <c r="AC50" i="48" s="1"/>
  <c r="AC59" i="48" s="1"/>
  <c r="AI6" i="48"/>
  <c r="K74" i="52"/>
  <c r="L74" i="52"/>
  <c r="AJ6" i="48"/>
  <c r="AJ9" i="48" s="1"/>
  <c r="AJ50" i="48" s="1"/>
  <c r="AJ59" i="48" s="1"/>
  <c r="O46" i="47"/>
  <c r="E27" i="47" s="1"/>
  <c r="C74" i="52"/>
  <c r="AA6" i="48"/>
  <c r="AA44" i="82" a="1"/>
  <c r="N73" i="52"/>
  <c r="Z6" i="48"/>
  <c r="Z9" i="48" s="1"/>
  <c r="Z50" i="48" s="1"/>
  <c r="Z72" i="48" s="1"/>
  <c r="Z81" i="48" s="1"/>
  <c r="H73" i="52"/>
  <c r="T6" i="48"/>
  <c r="T9" i="48" s="1"/>
  <c r="T50" i="48" s="1"/>
  <c r="T72" i="48" s="1"/>
  <c r="T81" i="48" s="1"/>
  <c r="H50" i="47"/>
  <c r="N50" i="47"/>
  <c r="G50" i="47"/>
  <c r="L50" i="47"/>
  <c r="C28" i="47"/>
  <c r="D29" i="47" s="1"/>
  <c r="K50" i="47"/>
  <c r="J50" i="47"/>
  <c r="F50" i="47"/>
  <c r="C50" i="47"/>
  <c r="M50" i="47"/>
  <c r="I50" i="47"/>
  <c r="D50" i="47"/>
  <c r="E50" i="47"/>
  <c r="U6" i="48"/>
  <c r="U9" i="48" s="1"/>
  <c r="U50" i="48" s="1"/>
  <c r="U58" i="48" s="1"/>
  <c r="I73" i="52"/>
  <c r="O44" i="82" a="1"/>
  <c r="F75" i="46"/>
  <c r="G75" i="46" s="1"/>
  <c r="C49" i="71"/>
  <c r="C55" i="71"/>
  <c r="C113" i="116"/>
  <c r="D104" i="59"/>
  <c r="C114" i="116" s="1"/>
  <c r="D79" i="63"/>
  <c r="C5" i="64"/>
  <c r="C120" i="116" s="1"/>
  <c r="AM89" i="48"/>
  <c r="AM66" i="48"/>
  <c r="G66" i="46"/>
  <c r="I7" i="82"/>
  <c r="F39" i="52" s="1"/>
  <c r="AM30" i="52"/>
  <c r="BC66" i="48"/>
  <c r="BC89" i="48"/>
  <c r="F175" i="46"/>
  <c r="G175" i="46" s="1"/>
  <c r="G173" i="46"/>
  <c r="F116" i="46"/>
  <c r="G116" i="46" s="1"/>
  <c r="G114" i="46"/>
  <c r="G89" i="46"/>
  <c r="F91" i="46"/>
  <c r="G91" i="46" s="1"/>
  <c r="BJ32" i="82"/>
  <c r="BL30" i="82"/>
  <c r="BL29" i="82"/>
  <c r="BJ31" i="82"/>
  <c r="BJ16" i="82" s="1"/>
  <c r="BJ30" i="52" s="1"/>
  <c r="AU66" i="48"/>
  <c r="AU89" i="48"/>
  <c r="BB13" i="48"/>
  <c r="F76" i="52"/>
  <c r="BB51" i="82"/>
  <c r="F6" i="48"/>
  <c r="O9" i="48"/>
  <c r="O50" i="48" s="1"/>
  <c r="BF13" i="48"/>
  <c r="BF51" i="82"/>
  <c r="J76" i="52"/>
  <c r="AC60" i="48"/>
  <c r="AC61" i="48"/>
  <c r="AC51" i="48"/>
  <c r="AC54" i="48" s="1"/>
  <c r="AC72" i="48"/>
  <c r="AC81" i="48" s="1"/>
  <c r="AD9" i="48"/>
  <c r="AD50" i="48" s="1"/>
  <c r="AZ13" i="48"/>
  <c r="D76" i="52"/>
  <c r="AZ51" i="82"/>
  <c r="G6" i="48"/>
  <c r="C72" i="52"/>
  <c r="O36" i="47"/>
  <c r="E25" i="47" s="1"/>
  <c r="Y9" i="48"/>
  <c r="Y50" i="48" s="1"/>
  <c r="S9" i="48"/>
  <c r="S50" i="48" s="1"/>
  <c r="AF9" i="48"/>
  <c r="AF50" i="48" s="1"/>
  <c r="D25" i="47"/>
  <c r="C30" i="47"/>
  <c r="BA13" i="48"/>
  <c r="BA51" i="82"/>
  <c r="E76" i="52"/>
  <c r="AJ72" i="48"/>
  <c r="AJ81" i="48" s="1"/>
  <c r="BG51" i="82"/>
  <c r="K76" i="52"/>
  <c r="BG13" i="48"/>
  <c r="Q9" i="48"/>
  <c r="Q50" i="48" s="1"/>
  <c r="BH13" i="48"/>
  <c r="L76" i="52"/>
  <c r="BH51" i="82"/>
  <c r="K6" i="48"/>
  <c r="M6" i="48"/>
  <c r="Z59" i="48"/>
  <c r="Z60" i="48"/>
  <c r="Z51" i="48"/>
  <c r="Z54" i="48" s="1"/>
  <c r="AC8" i="48"/>
  <c r="AC13" i="48" s="1"/>
  <c r="I6" i="48"/>
  <c r="O54" i="47"/>
  <c r="E29" i="47" s="1"/>
  <c r="AY51" i="82"/>
  <c r="C76" i="52"/>
  <c r="AY13" i="48"/>
  <c r="BC51" i="82"/>
  <c r="BC13" i="48"/>
  <c r="G76" i="52"/>
  <c r="H6" i="48"/>
  <c r="AL9" i="48"/>
  <c r="AL50" i="48" s="1"/>
  <c r="BJ51" i="82"/>
  <c r="BJ13" i="48"/>
  <c r="N76" i="52"/>
  <c r="AB9" i="48"/>
  <c r="AB50" i="48" s="1"/>
  <c r="R9" i="48"/>
  <c r="R50" i="48" s="1"/>
  <c r="C38" i="47"/>
  <c r="E38" i="47"/>
  <c r="X9" i="48"/>
  <c r="X50" i="48" s="1"/>
  <c r="AG9" i="48"/>
  <c r="AG50" i="48" s="1"/>
  <c r="D26" i="47"/>
  <c r="V9" i="48"/>
  <c r="V50" i="48" s="1"/>
  <c r="AE9" i="48"/>
  <c r="AE50" i="48" s="1"/>
  <c r="BD13" i="48"/>
  <c r="BD51" i="82"/>
  <c r="H76" i="52"/>
  <c r="N6" i="48"/>
  <c r="BI51" i="82"/>
  <c r="M76" i="52"/>
  <c r="BI13" i="48"/>
  <c r="P9" i="48"/>
  <c r="P50" i="48" s="1"/>
  <c r="T51" i="48"/>
  <c r="T54" i="48" s="1"/>
  <c r="T61" i="48"/>
  <c r="L6" i="48"/>
  <c r="D38" i="47"/>
  <c r="W9" i="48"/>
  <c r="W50" i="48" s="1"/>
  <c r="BE13" i="48"/>
  <c r="BE51" i="82"/>
  <c r="I76" i="52"/>
  <c r="J6" i="48"/>
  <c r="D28" i="47"/>
  <c r="AK9" i="48"/>
  <c r="AK50" i="48" s="1"/>
  <c r="AC58" i="48" l="1"/>
  <c r="T8" i="48"/>
  <c r="T13" i="48" s="1"/>
  <c r="T60" i="48"/>
  <c r="Z8" i="48"/>
  <c r="Z13" i="48" s="1"/>
  <c r="Z61" i="48"/>
  <c r="AJ61" i="48"/>
  <c r="AJ8" i="48"/>
  <c r="AJ13" i="48" s="1"/>
  <c r="U72" i="48"/>
  <c r="U81" i="48" s="1"/>
  <c r="Z58" i="48"/>
  <c r="U59" i="48"/>
  <c r="AJ51" i="48"/>
  <c r="AJ54" i="48" s="1"/>
  <c r="T59" i="48"/>
  <c r="AJ58" i="48"/>
  <c r="U51" i="48"/>
  <c r="U54" i="48" s="1"/>
  <c r="AJ60" i="48"/>
  <c r="BL31" i="82"/>
  <c r="T58" i="48"/>
  <c r="T63" i="48" s="1"/>
  <c r="T65" i="48" s="1"/>
  <c r="U8" i="48"/>
  <c r="U13" i="48" s="1"/>
  <c r="U60" i="48"/>
  <c r="AT13" i="48"/>
  <c r="J75" i="52"/>
  <c r="K75" i="52"/>
  <c r="AU13" i="48"/>
  <c r="AO13" i="48"/>
  <c r="E75" i="52"/>
  <c r="D75" i="52"/>
  <c r="AN13" i="48"/>
  <c r="AV13" i="48"/>
  <c r="L75" i="52"/>
  <c r="AA44" i="82"/>
  <c r="AG47" i="82"/>
  <c r="AF47" i="82"/>
  <c r="AE47" i="82"/>
  <c r="AL47" i="82"/>
  <c r="AD47" i="82"/>
  <c r="AK47" i="82"/>
  <c r="AC47" i="82"/>
  <c r="AC46" i="82"/>
  <c r="AJ47" i="82"/>
  <c r="AB47" i="82"/>
  <c r="AB46" i="82" s="1"/>
  <c r="AI47" i="82"/>
  <c r="AI46" i="82" s="1"/>
  <c r="AH47" i="82"/>
  <c r="AI9" i="48"/>
  <c r="AI50" i="48" s="1"/>
  <c r="AS13" i="48"/>
  <c r="I75" i="52"/>
  <c r="AQ13" i="48"/>
  <c r="G75" i="52"/>
  <c r="AA9" i="48"/>
  <c r="AA50" i="48" s="1"/>
  <c r="U61" i="48"/>
  <c r="M75" i="52"/>
  <c r="AW13" i="48"/>
  <c r="AX13" i="48"/>
  <c r="N75" i="52"/>
  <c r="C44" i="82" a="1"/>
  <c r="C44" i="82" s="1"/>
  <c r="C75" i="52"/>
  <c r="AM13" i="48"/>
  <c r="O50" i="47"/>
  <c r="E28" i="47" s="1"/>
  <c r="AR13" i="48"/>
  <c r="H75" i="52"/>
  <c r="AH9" i="48"/>
  <c r="AH50" i="48" s="1"/>
  <c r="V8" i="48"/>
  <c r="V13" i="48" s="1"/>
  <c r="O44" i="82"/>
  <c r="W47" i="82"/>
  <c r="V47" i="82"/>
  <c r="U47" i="82"/>
  <c r="S47" i="82"/>
  <c r="R47" i="82"/>
  <c r="Z47" i="82"/>
  <c r="P47" i="82"/>
  <c r="X47" i="82"/>
  <c r="X46" i="82" s="1"/>
  <c r="V46" i="82"/>
  <c r="Q47" i="82"/>
  <c r="Q46" i="82" s="1"/>
  <c r="Y47" i="82"/>
  <c r="Y46" i="82" s="1"/>
  <c r="W46" i="82"/>
  <c r="T47" i="82"/>
  <c r="AP13" i="48"/>
  <c r="F75" i="52"/>
  <c r="Y8" i="48"/>
  <c r="Y13" i="48" s="1"/>
  <c r="AA111" i="59" s="1"/>
  <c r="D36" i="63"/>
  <c r="C179" i="116" s="1"/>
  <c r="E78" i="63"/>
  <c r="P8" i="48"/>
  <c r="P13" i="48" s="1"/>
  <c r="S8" i="48"/>
  <c r="S13" i="48" s="1"/>
  <c r="X8" i="48"/>
  <c r="X13" i="48" s="1"/>
  <c r="AB8" i="48"/>
  <c r="AB13" i="48" s="1"/>
  <c r="R8" i="48"/>
  <c r="R13" i="48" s="1"/>
  <c r="R22" i="48" s="1"/>
  <c r="W8" i="48"/>
  <c r="W13" i="48" s="1"/>
  <c r="Z71" i="48"/>
  <c r="Z75" i="48" s="1"/>
  <c r="Z77" i="48" s="1"/>
  <c r="Z88" i="48" s="1"/>
  <c r="U63" i="48"/>
  <c r="U65" i="48" s="1"/>
  <c r="Q8" i="48"/>
  <c r="Q13" i="48" s="1"/>
  <c r="S111" i="59" s="1"/>
  <c r="BI63" i="82"/>
  <c r="BI60" i="82"/>
  <c r="BI61" i="82"/>
  <c r="BI75" i="82"/>
  <c r="BI86" i="82" s="1"/>
  <c r="BI62" i="82"/>
  <c r="BI52" i="82"/>
  <c r="BI56" i="82" s="1"/>
  <c r="E6" i="48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P59" i="48"/>
  <c r="P51" i="48"/>
  <c r="P54" i="48" s="1"/>
  <c r="P61" i="48"/>
  <c r="P60" i="48"/>
  <c r="P58" i="48"/>
  <c r="P72" i="48"/>
  <c r="P81" i="48" s="1"/>
  <c r="AE8" i="48"/>
  <c r="AE13" i="48" s="1"/>
  <c r="AZ25" i="50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J9" i="48"/>
  <c r="J50" i="48" s="1"/>
  <c r="W61" i="48"/>
  <c r="W59" i="48"/>
  <c r="W58" i="48"/>
  <c r="W72" i="48"/>
  <c r="W81" i="48" s="1"/>
  <c r="W60" i="48"/>
  <c r="W51" i="48"/>
  <c r="W54" i="48" s="1"/>
  <c r="L9" i="48"/>
  <c r="L50" i="48" s="1"/>
  <c r="I9" i="48"/>
  <c r="I50" i="48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F61" i="48"/>
  <c r="AF72" i="48"/>
  <c r="AF81" i="48" s="1"/>
  <c r="AF60" i="48"/>
  <c r="AF59" i="48"/>
  <c r="AF58" i="48"/>
  <c r="AF51" i="48"/>
  <c r="AF54" i="48" s="1"/>
  <c r="S60" i="48"/>
  <c r="S58" i="48"/>
  <c r="S51" i="48"/>
  <c r="S54" i="48" s="1"/>
  <c r="S61" i="48"/>
  <c r="S59" i="48"/>
  <c r="S72" i="48"/>
  <c r="S81" i="48" s="1"/>
  <c r="G47" i="82"/>
  <c r="G46" i="82" s="1"/>
  <c r="AD8" i="48"/>
  <c r="AD13" i="48" s="1"/>
  <c r="O8" i="48"/>
  <c r="O13" i="48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AZ61" i="82"/>
  <c r="AZ63" i="82"/>
  <c r="AZ75" i="82"/>
  <c r="AZ86" i="82" s="1"/>
  <c r="AZ62" i="82"/>
  <c r="AZ52" i="82"/>
  <c r="AZ56" i="82" s="1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2" i="82"/>
  <c r="BF56" i="82" s="1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Y60" i="48"/>
  <c r="Y58" i="48"/>
  <c r="Y51" i="48"/>
  <c r="Y54" i="48" s="1"/>
  <c r="Y72" i="48"/>
  <c r="Y81" i="48" s="1"/>
  <c r="Y61" i="48"/>
  <c r="Y59" i="48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F9" i="48"/>
  <c r="F50" i="48" s="1"/>
  <c r="J47" i="82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Q35" i="48"/>
  <c r="Q34" i="48" s="1"/>
  <c r="Q23" i="48"/>
  <c r="R38" i="50"/>
  <c r="R39" i="50" s="1"/>
  <c r="R51" i="52" s="1"/>
  <c r="R15" i="92"/>
  <c r="R25" i="50"/>
  <c r="Q21" i="71"/>
  <c r="Q22" i="48"/>
  <c r="Q24" i="48"/>
  <c r="N47" i="82"/>
  <c r="N46" i="82" s="1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K9" i="48"/>
  <c r="K50" i="48" s="1"/>
  <c r="E30" i="47"/>
  <c r="AC63" i="48"/>
  <c r="AC65" i="48" s="1"/>
  <c r="F47" i="82"/>
  <c r="H9" i="48"/>
  <c r="H50" i="48" s="1"/>
  <c r="N9" i="48"/>
  <c r="N50" i="48" s="1"/>
  <c r="AJ63" i="48"/>
  <c r="AJ65" i="48" s="1"/>
  <c r="BE52" i="82"/>
  <c r="BE56" i="82" s="1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52" i="82"/>
  <c r="BD56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L8" i="48"/>
  <c r="AL13" i="48" s="1"/>
  <c r="BC61" i="82"/>
  <c r="BC63" i="82"/>
  <c r="BC75" i="82"/>
  <c r="BC86" i="82" s="1"/>
  <c r="BC52" i="82"/>
  <c r="BC56" i="82" s="1"/>
  <c r="BC55" i="82" s="1"/>
  <c r="BC20" i="82" s="1"/>
  <c r="BC60" i="82"/>
  <c r="BC62" i="82"/>
  <c r="AY61" i="82"/>
  <c r="AY63" i="82"/>
  <c r="AY60" i="82"/>
  <c r="AY52" i="82"/>
  <c r="AY56" i="82" s="1"/>
  <c r="AY55" i="82" s="1"/>
  <c r="AY20" i="82" s="1"/>
  <c r="AY62" i="82"/>
  <c r="AY75" i="82"/>
  <c r="AY86" i="82" s="1"/>
  <c r="Z63" i="48"/>
  <c r="Z65" i="48" s="1"/>
  <c r="K47" i="82"/>
  <c r="K46" i="82" s="1"/>
  <c r="BA75" i="82"/>
  <c r="BA86" i="82" s="1"/>
  <c r="BA61" i="82"/>
  <c r="BA52" i="82"/>
  <c r="BA56" i="82" s="1"/>
  <c r="BA55" i="82" s="1"/>
  <c r="BA20" i="82" s="1"/>
  <c r="BA60" i="82"/>
  <c r="BA62" i="82"/>
  <c r="BA63" i="82"/>
  <c r="BB60" i="82"/>
  <c r="BB62" i="82"/>
  <c r="BB75" i="82"/>
  <c r="BB86" i="82" s="1"/>
  <c r="BB61" i="82"/>
  <c r="BB63" i="82"/>
  <c r="BB52" i="82"/>
  <c r="BB56" i="82" s="1"/>
  <c r="BB55" i="82" s="1"/>
  <c r="BB20" i="8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2" i="82"/>
  <c r="BG56" i="82" s="1"/>
  <c r="BG55" i="82" s="1"/>
  <c r="BG20" i="82" s="1"/>
  <c r="BG63" i="82"/>
  <c r="BG62" i="82"/>
  <c r="BJ62" i="82"/>
  <c r="BJ75" i="82"/>
  <c r="BJ86" i="82" s="1"/>
  <c r="BJ61" i="82"/>
  <c r="BJ52" i="82"/>
  <c r="BJ56" i="82" s="1"/>
  <c r="BJ60" i="82"/>
  <c r="BJ63" i="82"/>
  <c r="M9" i="48"/>
  <c r="M50" i="48" s="1"/>
  <c r="Q72" i="48"/>
  <c r="Q81" i="48" s="1"/>
  <c r="Q51" i="48"/>
  <c r="Q54" i="48" s="1"/>
  <c r="Q60" i="48"/>
  <c r="Q58" i="48"/>
  <c r="Q61" i="48"/>
  <c r="Q59" i="48"/>
  <c r="AK60" i="48"/>
  <c r="AK72" i="48"/>
  <c r="AK81" i="48" s="1"/>
  <c r="AK61" i="48"/>
  <c r="AK51" i="48"/>
  <c r="AK54" i="48" s="1"/>
  <c r="AK58" i="48"/>
  <c r="AK59" i="48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D6" i="48"/>
  <c r="BJ15" i="92"/>
  <c r="BK111" i="59"/>
  <c r="BI21" i="48"/>
  <c r="BI24" i="48"/>
  <c r="BI21" i="71"/>
  <c r="BI14" i="48"/>
  <c r="BI17" i="48" s="1"/>
  <c r="BI23" i="48"/>
  <c r="BI35" i="48"/>
  <c r="BI34" i="48" s="1"/>
  <c r="BI22" i="48"/>
  <c r="BJ25" i="50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BH61" i="82"/>
  <c r="BH75" i="82"/>
  <c r="BH86" i="82" s="1"/>
  <c r="BH52" i="82"/>
  <c r="BH56" i="82" s="1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AF8" i="48"/>
  <c r="AF13" i="48" s="1"/>
  <c r="G9" i="48"/>
  <c r="G50" i="48" s="1"/>
  <c r="AC71" i="48"/>
  <c r="AC75" i="48" s="1"/>
  <c r="AC77" i="48" s="1"/>
  <c r="AC88" i="48" s="1"/>
  <c r="AH8" i="48" l="1"/>
  <c r="AH13" i="48" s="1"/>
  <c r="AI8" i="48"/>
  <c r="AI13" i="48" s="1"/>
  <c r="U71" i="48"/>
  <c r="U75" i="48" s="1"/>
  <c r="U77" i="48" s="1"/>
  <c r="U88" i="48" s="1"/>
  <c r="Y21" i="48"/>
  <c r="Y22" i="48"/>
  <c r="R23" i="48"/>
  <c r="S38" i="50"/>
  <c r="S39" i="50" s="1"/>
  <c r="S51" i="52" s="1"/>
  <c r="T21" i="48"/>
  <c r="V111" i="59"/>
  <c r="T35" i="48"/>
  <c r="T14" i="48"/>
  <c r="T17" i="48" s="1"/>
  <c r="U38" i="50"/>
  <c r="U39" i="50" s="1"/>
  <c r="U51" i="52" s="1"/>
  <c r="T24" i="48"/>
  <c r="T22" i="48"/>
  <c r="U15" i="92"/>
  <c r="U25" i="50"/>
  <c r="T23" i="48"/>
  <c r="T21" i="71"/>
  <c r="Q51" i="82"/>
  <c r="Q19" i="82"/>
  <c r="X51" i="82"/>
  <c r="X19" i="82"/>
  <c r="Q21" i="48"/>
  <c r="Y92" i="82"/>
  <c r="Y27" i="82"/>
  <c r="P92" i="82"/>
  <c r="P27" i="82"/>
  <c r="AM23" i="48"/>
  <c r="AN25" i="50"/>
  <c r="AM35" i="48"/>
  <c r="AN38" i="50"/>
  <c r="H20" i="51"/>
  <c r="AM22" i="48"/>
  <c r="AN15" i="92"/>
  <c r="AM24" i="48"/>
  <c r="AM21" i="48"/>
  <c r="AO111" i="59"/>
  <c r="AM14" i="48"/>
  <c r="AM21" i="71"/>
  <c r="AI27" i="82"/>
  <c r="AI92" i="82"/>
  <c r="AD92" i="82"/>
  <c r="AD27" i="82"/>
  <c r="AA47" i="82"/>
  <c r="AA46" i="82" s="1"/>
  <c r="AO63" i="82"/>
  <c r="AO56" i="82"/>
  <c r="AO55" i="82" s="1"/>
  <c r="AO20" i="82" s="1"/>
  <c r="AO75" i="82"/>
  <c r="AO86" i="82" s="1"/>
  <c r="AO88" i="82" s="1"/>
  <c r="AO61" i="82"/>
  <c r="AO60" i="82"/>
  <c r="AO62" i="82"/>
  <c r="AP75" i="82"/>
  <c r="AP86" i="82" s="1"/>
  <c r="AP88" i="82" s="1"/>
  <c r="AP56" i="82"/>
  <c r="AP55" i="82" s="1"/>
  <c r="AP20" i="82" s="1"/>
  <c r="AP63" i="82"/>
  <c r="AP62" i="82"/>
  <c r="AP60" i="82"/>
  <c r="AP61" i="82"/>
  <c r="Z92" i="82"/>
  <c r="Z27" i="82"/>
  <c r="AW56" i="82"/>
  <c r="AW55" i="82" s="1"/>
  <c r="AW20" i="82" s="1"/>
  <c r="AW60" i="82"/>
  <c r="AW62" i="82"/>
  <c r="AW61" i="82"/>
  <c r="AW75" i="82"/>
  <c r="AW86" i="82" s="1"/>
  <c r="AW88" i="82" s="1"/>
  <c r="AW63" i="82"/>
  <c r="AS75" i="82"/>
  <c r="AS86" i="82" s="1"/>
  <c r="AS88" i="82" s="1"/>
  <c r="AS63" i="82"/>
  <c r="AS60" i="82"/>
  <c r="AS61" i="82"/>
  <c r="AS62" i="82"/>
  <c r="AS56" i="82"/>
  <c r="AS55" i="82" s="1"/>
  <c r="AS20" i="82" s="1"/>
  <c r="AB51" i="82"/>
  <c r="AB19" i="82"/>
  <c r="AL27" i="82"/>
  <c r="AL92" i="82"/>
  <c r="AV61" i="82"/>
  <c r="AV56" i="82"/>
  <c r="AV55" i="82" s="1"/>
  <c r="AV20" i="82" s="1"/>
  <c r="AV75" i="82"/>
  <c r="AV63" i="82"/>
  <c r="AV62" i="82"/>
  <c r="AV60" i="82"/>
  <c r="AO21" i="48"/>
  <c r="AO22" i="48"/>
  <c r="AO21" i="71"/>
  <c r="AP15" i="92"/>
  <c r="AO24" i="48"/>
  <c r="AP25" i="50"/>
  <c r="AP38" i="50"/>
  <c r="AP39" i="50" s="1"/>
  <c r="AP51" i="52" s="1"/>
  <c r="AQ111" i="59"/>
  <c r="AO14" i="48"/>
  <c r="AO17" i="48" s="1"/>
  <c r="AO23" i="48"/>
  <c r="AO35" i="48"/>
  <c r="Q92" i="82"/>
  <c r="Q27" i="82"/>
  <c r="Z46" i="82"/>
  <c r="AH21" i="48"/>
  <c r="AH21" i="71"/>
  <c r="AI38" i="50"/>
  <c r="AI39" i="50" s="1"/>
  <c r="AI51" i="52" s="1"/>
  <c r="AH14" i="48"/>
  <c r="AH17" i="48" s="1"/>
  <c r="AH24" i="48"/>
  <c r="AJ111" i="59"/>
  <c r="AH22" i="48"/>
  <c r="AI15" i="92"/>
  <c r="AH23" i="48"/>
  <c r="AH35" i="48"/>
  <c r="AH34" i="48" s="1"/>
  <c r="AI25" i="50"/>
  <c r="AM56" i="82"/>
  <c r="AM55" i="82" s="1"/>
  <c r="AM20" i="82" s="1"/>
  <c r="AM36" i="82" s="1"/>
  <c r="AM60" i="82"/>
  <c r="AM62" i="82"/>
  <c r="AM75" i="82"/>
  <c r="AM86" i="82" s="1"/>
  <c r="AM88" i="82" s="1"/>
  <c r="AM61" i="82"/>
  <c r="AM63" i="82"/>
  <c r="AS23" i="48"/>
  <c r="AS21" i="71"/>
  <c r="AT15" i="92"/>
  <c r="AS35" i="48"/>
  <c r="AS21" i="48"/>
  <c r="AS24" i="48"/>
  <c r="AT25" i="50"/>
  <c r="AT38" i="50"/>
  <c r="AT39" i="50" s="1"/>
  <c r="AT51" i="52" s="1"/>
  <c r="AS22" i="48"/>
  <c r="AU111" i="59"/>
  <c r="AS14" i="48"/>
  <c r="AS17" i="48" s="1"/>
  <c r="AB27" i="82"/>
  <c r="AB92" i="82"/>
  <c r="AI19" i="82"/>
  <c r="AI51" i="82"/>
  <c r="AV25" i="50"/>
  <c r="AU21" i="48"/>
  <c r="AW111" i="59"/>
  <c r="AV38" i="50"/>
  <c r="AV39" i="50" s="1"/>
  <c r="AV51" i="52" s="1"/>
  <c r="AU23" i="48"/>
  <c r="AU21" i="71"/>
  <c r="AU14" i="48"/>
  <c r="AU17" i="48" s="1"/>
  <c r="AV15" i="92"/>
  <c r="AU22" i="48"/>
  <c r="AU24" i="48"/>
  <c r="AU35" i="48"/>
  <c r="AP21" i="71"/>
  <c r="AQ38" i="50"/>
  <c r="AQ39" i="50" s="1"/>
  <c r="AQ51" i="52" s="1"/>
  <c r="AR111" i="59"/>
  <c r="AP14" i="48"/>
  <c r="AP17" i="48" s="1"/>
  <c r="AQ15" i="92"/>
  <c r="AQ25" i="50"/>
  <c r="AP23" i="48"/>
  <c r="AP21" i="48"/>
  <c r="AP24" i="48"/>
  <c r="AP22" i="48"/>
  <c r="AP35" i="48"/>
  <c r="V19" i="82"/>
  <c r="V35" i="82" s="1"/>
  <c r="V51" i="82"/>
  <c r="R92" i="82"/>
  <c r="R27" i="82"/>
  <c r="AH72" i="48"/>
  <c r="AH81" i="48" s="1"/>
  <c r="AH58" i="48"/>
  <c r="AH51" i="48"/>
  <c r="AH54" i="48" s="1"/>
  <c r="AH60" i="48"/>
  <c r="AH59" i="48"/>
  <c r="AH71" i="48"/>
  <c r="AH75" i="48" s="1"/>
  <c r="AH77" i="48" s="1"/>
  <c r="AH61" i="48"/>
  <c r="AA8" i="48"/>
  <c r="AA13" i="48" s="1"/>
  <c r="AK111" i="59"/>
  <c r="AI35" i="48"/>
  <c r="AI21" i="48"/>
  <c r="AI22" i="48"/>
  <c r="AJ38" i="50"/>
  <c r="AJ39" i="50" s="1"/>
  <c r="AJ51" i="52" s="1"/>
  <c r="AI24" i="48"/>
  <c r="AI21" i="71"/>
  <c r="AI14" i="48"/>
  <c r="AI17" i="48" s="1"/>
  <c r="AJ25" i="50"/>
  <c r="AI23" i="48"/>
  <c r="AJ15" i="92"/>
  <c r="AJ27" i="82"/>
  <c r="AJ92" i="82"/>
  <c r="AE27" i="82"/>
  <c r="AE92" i="82"/>
  <c r="AV24" i="48"/>
  <c r="AV21" i="71"/>
  <c r="AW25" i="50"/>
  <c r="AV21" i="48"/>
  <c r="AV14" i="48"/>
  <c r="AV17" i="48" s="1"/>
  <c r="AV22" i="48"/>
  <c r="AW15" i="92"/>
  <c r="AW38" i="50"/>
  <c r="AW39" i="50" s="1"/>
  <c r="AW51" i="52" s="1"/>
  <c r="AV23" i="48"/>
  <c r="AX111" i="59"/>
  <c r="AV35" i="48"/>
  <c r="AV34" i="48"/>
  <c r="Y51" i="82"/>
  <c r="Y19" i="82"/>
  <c r="Y35" i="82" s="1"/>
  <c r="R46" i="82"/>
  <c r="S46" i="82"/>
  <c r="S92" i="82"/>
  <c r="S27" i="82"/>
  <c r="AR62" i="82"/>
  <c r="AR60" i="82"/>
  <c r="AR75" i="82"/>
  <c r="AR86" i="82" s="1"/>
  <c r="AR88" i="82" s="1"/>
  <c r="AR63" i="82"/>
  <c r="AR56" i="82"/>
  <c r="AR61" i="82"/>
  <c r="AA51" i="48"/>
  <c r="AA54" i="48" s="1"/>
  <c r="AA72" i="48"/>
  <c r="AA81" i="48" s="1"/>
  <c r="AA58" i="48"/>
  <c r="AA60" i="48"/>
  <c r="AA61" i="48"/>
  <c r="AA59" i="48"/>
  <c r="AI61" i="48"/>
  <c r="AI51" i="48"/>
  <c r="AI54" i="48" s="1"/>
  <c r="AI58" i="48"/>
  <c r="AI60" i="48"/>
  <c r="AI59" i="48"/>
  <c r="AI72" i="48"/>
  <c r="AI81" i="48" s="1"/>
  <c r="AC19" i="82"/>
  <c r="AC51" i="82"/>
  <c r="AJ46" i="82"/>
  <c r="AN35" i="48"/>
  <c r="AO38" i="50"/>
  <c r="AO39" i="50" s="1"/>
  <c r="AO51" i="52" s="1"/>
  <c r="AN21" i="48"/>
  <c r="AO25" i="50"/>
  <c r="AN47" i="50" s="1"/>
  <c r="AN22" i="48"/>
  <c r="AN23" i="48"/>
  <c r="AN21" i="71"/>
  <c r="AO15" i="92"/>
  <c r="AN14" i="48"/>
  <c r="AN17" i="48" s="1"/>
  <c r="AN24" i="48"/>
  <c r="AP111" i="59"/>
  <c r="AU56" i="82"/>
  <c r="AU55" i="82" s="1"/>
  <c r="AU20" i="82" s="1"/>
  <c r="AU75" i="82"/>
  <c r="AU86" i="82" s="1"/>
  <c r="AU88" i="82" s="1"/>
  <c r="AU61" i="82"/>
  <c r="AU63" i="82"/>
  <c r="AU60" i="82"/>
  <c r="AU62" i="82"/>
  <c r="Q14" i="48"/>
  <c r="Q17" i="48" s="1"/>
  <c r="T92" i="82"/>
  <c r="T27" i="82"/>
  <c r="U46" i="82"/>
  <c r="U92" i="82"/>
  <c r="U27" i="82"/>
  <c r="AX23" i="48"/>
  <c r="AZ111" i="59"/>
  <c r="AX22" i="48"/>
  <c r="AY15" i="92"/>
  <c r="AX21" i="71"/>
  <c r="AY38" i="50"/>
  <c r="AY39" i="50" s="1"/>
  <c r="AY51" i="52" s="1"/>
  <c r="AX35" i="48"/>
  <c r="AX14" i="48"/>
  <c r="AX17" i="48" s="1"/>
  <c r="AY25" i="50"/>
  <c r="AW47" i="50" s="1"/>
  <c r="AX21" i="48"/>
  <c r="AX24" i="48"/>
  <c r="AE46" i="82"/>
  <c r="AC92" i="82"/>
  <c r="AC27" i="82"/>
  <c r="AF46" i="82"/>
  <c r="AF92" i="82"/>
  <c r="AF27" i="82"/>
  <c r="AN63" i="82"/>
  <c r="AN61" i="82"/>
  <c r="AN56" i="82"/>
  <c r="AN55" i="82" s="1"/>
  <c r="AN20" i="82" s="1"/>
  <c r="AN75" i="82"/>
  <c r="AN86" i="82" s="1"/>
  <c r="AN88" i="82" s="1"/>
  <c r="AN60" i="82"/>
  <c r="AN65" i="82" s="1"/>
  <c r="AN67" i="82" s="1"/>
  <c r="AN21" i="82" s="1"/>
  <c r="AN37" i="82" s="1"/>
  <c r="AN62" i="82"/>
  <c r="P46" i="82"/>
  <c r="X27" i="82"/>
  <c r="X92" i="82"/>
  <c r="V27" i="82"/>
  <c r="V92" i="82"/>
  <c r="AT111" i="59"/>
  <c r="AR21" i="71"/>
  <c r="AR22" i="48"/>
  <c r="AS15" i="92"/>
  <c r="AS25" i="50"/>
  <c r="AR23" i="48"/>
  <c r="AR21" i="48"/>
  <c r="AR24" i="48"/>
  <c r="AR35" i="48"/>
  <c r="AR14" i="48"/>
  <c r="AR17" i="48" s="1"/>
  <c r="AS38" i="50"/>
  <c r="AS39" i="50" s="1"/>
  <c r="AS51" i="52" s="1"/>
  <c r="AR34" i="48"/>
  <c r="AX56" i="82"/>
  <c r="AX61" i="82"/>
  <c r="AX75" i="82"/>
  <c r="AX86" i="82" s="1"/>
  <c r="AX88" i="82" s="1"/>
  <c r="AX62" i="82"/>
  <c r="AX74" i="82"/>
  <c r="AX79" i="82" s="1"/>
  <c r="AX81" i="82" s="1"/>
  <c r="AX83" i="82" s="1"/>
  <c r="AX60" i="82"/>
  <c r="AX65" i="82" s="1"/>
  <c r="AX63" i="82"/>
  <c r="AX55" i="82"/>
  <c r="AX20" i="82" s="1"/>
  <c r="AQ62" i="82"/>
  <c r="AQ63" i="82"/>
  <c r="AQ61" i="82"/>
  <c r="AQ60" i="82"/>
  <c r="AQ75" i="82"/>
  <c r="AQ86" i="82" s="1"/>
  <c r="AQ88" i="82" s="1"/>
  <c r="AQ56" i="82"/>
  <c r="AL46" i="82"/>
  <c r="AK27" i="82"/>
  <c r="AK92" i="82"/>
  <c r="AK46" i="82"/>
  <c r="AT63" i="82"/>
  <c r="AT56" i="82"/>
  <c r="AT75" i="82"/>
  <c r="AT86" i="82" s="1"/>
  <c r="AT88" i="82" s="1"/>
  <c r="AT60" i="82"/>
  <c r="AT61" i="82"/>
  <c r="AT62" i="82"/>
  <c r="BD74" i="82"/>
  <c r="BD79" i="82" s="1"/>
  <c r="BD81" i="82" s="1"/>
  <c r="W19" i="82"/>
  <c r="W51" i="82"/>
  <c r="T46" i="82"/>
  <c r="W27" i="82"/>
  <c r="W92" i="82"/>
  <c r="AW24" i="48"/>
  <c r="AW23" i="48"/>
  <c r="AW35" i="48"/>
  <c r="AW14" i="48"/>
  <c r="AW17" i="48" s="1"/>
  <c r="AX38" i="50"/>
  <c r="AX39" i="50" s="1"/>
  <c r="AX51" i="52" s="1"/>
  <c r="AW21" i="71"/>
  <c r="AY111" i="59"/>
  <c r="AW21" i="48"/>
  <c r="AX15" i="92"/>
  <c r="AX25" i="50"/>
  <c r="AW22" i="48"/>
  <c r="AR15" i="92"/>
  <c r="AR38" i="50"/>
  <c r="AR39" i="50" s="1"/>
  <c r="AR51" i="52" s="1"/>
  <c r="AQ21" i="71"/>
  <c r="AQ24" i="48"/>
  <c r="AQ22" i="48"/>
  <c r="AS111" i="59"/>
  <c r="AQ21" i="48"/>
  <c r="AQ14" i="48"/>
  <c r="AQ17" i="48" s="1"/>
  <c r="AR25" i="50"/>
  <c r="AQ23" i="48"/>
  <c r="AQ35" i="48"/>
  <c r="AQ34" i="48" s="1"/>
  <c r="AH46" i="82"/>
  <c r="AH92" i="82"/>
  <c r="AH27" i="82"/>
  <c r="AD46" i="82"/>
  <c r="AG46" i="82"/>
  <c r="AG27" i="82"/>
  <c r="AG92" i="82"/>
  <c r="AT14" i="48"/>
  <c r="AT17" i="48" s="1"/>
  <c r="AV111" i="59"/>
  <c r="AT22" i="48"/>
  <c r="AT21" i="71"/>
  <c r="AU15" i="92"/>
  <c r="AU25" i="50"/>
  <c r="AT47" i="50" s="1"/>
  <c r="AU30" i="50" s="1"/>
  <c r="AT21" i="48"/>
  <c r="AT23" i="48"/>
  <c r="AT35" i="48"/>
  <c r="AU38" i="50"/>
  <c r="AU39" i="50" s="1"/>
  <c r="AU51" i="52" s="1"/>
  <c r="AT24" i="48"/>
  <c r="AK71" i="48"/>
  <c r="AK75" i="48" s="1"/>
  <c r="AK77" i="48" s="1"/>
  <c r="Z25" i="50"/>
  <c r="T47" i="50"/>
  <c r="U30" i="50" s="1"/>
  <c r="Y14" i="48"/>
  <c r="Y17" i="48" s="1"/>
  <c r="Z15" i="92"/>
  <c r="R24" i="48"/>
  <c r="Z38" i="50"/>
  <c r="Z39" i="50" s="1"/>
  <c r="Z51" i="52" s="1"/>
  <c r="Y35" i="48"/>
  <c r="Y34" i="48" s="1"/>
  <c r="R21" i="48"/>
  <c r="Y24" i="48"/>
  <c r="Y26" i="48" s="1"/>
  <c r="AA115" i="59" s="1"/>
  <c r="S25" i="50"/>
  <c r="P47" i="50" s="1"/>
  <c r="Q30" i="50" s="1"/>
  <c r="Y23" i="48"/>
  <c r="R14" i="48"/>
  <c r="R17" i="48" s="1"/>
  <c r="O71" i="48"/>
  <c r="O75" i="48" s="1"/>
  <c r="O77" i="48" s="1"/>
  <c r="Y21" i="71"/>
  <c r="R35" i="48"/>
  <c r="D93" i="49" s="1"/>
  <c r="BC26" i="48"/>
  <c r="BE115" i="59" s="1"/>
  <c r="W26" i="48"/>
  <c r="Y115" i="59" s="1"/>
  <c r="V71" i="48"/>
  <c r="V75" i="48" s="1"/>
  <c r="V77" i="48" s="1"/>
  <c r="Q26" i="48"/>
  <c r="S115" i="59" s="1"/>
  <c r="O63" i="48"/>
  <c r="O65" i="48" s="1"/>
  <c r="BC47" i="50"/>
  <c r="AZ47" i="50"/>
  <c r="BA30" i="50" s="1"/>
  <c r="BA26" i="48"/>
  <c r="BC115" i="59" s="1"/>
  <c r="Q71" i="48"/>
  <c r="Q75" i="48" s="1"/>
  <c r="Q77" i="48" s="1"/>
  <c r="Q88" i="48" s="1"/>
  <c r="BD47" i="50"/>
  <c r="M8" i="48"/>
  <c r="M13" i="48" s="1"/>
  <c r="M22" i="48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X30" i="50" s="1"/>
  <c r="BE74" i="82"/>
  <c r="BE79" i="82" s="1"/>
  <c r="BE81" i="82" s="1"/>
  <c r="K8" i="48"/>
  <c r="K13" i="48" s="1"/>
  <c r="K14" i="48" s="1"/>
  <c r="K17" i="48" s="1"/>
  <c r="AD71" i="48"/>
  <c r="AD75" i="48" s="1"/>
  <c r="AD77" i="48" s="1"/>
  <c r="R21" i="71"/>
  <c r="F8" i="48"/>
  <c r="F13" i="48" s="1"/>
  <c r="F35" i="48" s="1"/>
  <c r="F34" i="48" s="1"/>
  <c r="BF65" i="82"/>
  <c r="BF67" i="82" s="1"/>
  <c r="BF21" i="82" s="1"/>
  <c r="BF37" i="52" s="1"/>
  <c r="W71" i="48"/>
  <c r="W75" i="48" s="1"/>
  <c r="W77" i="48" s="1"/>
  <c r="W88" i="48" s="1"/>
  <c r="S15" i="92"/>
  <c r="G20" i="51"/>
  <c r="F3" i="91" s="1"/>
  <c r="BF74" i="82"/>
  <c r="BF79" i="82" s="1"/>
  <c r="BF81" i="82" s="1"/>
  <c r="AZ74" i="82"/>
  <c r="AZ79" i="82" s="1"/>
  <c r="AZ81" i="82" s="1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AB88" i="48" s="1"/>
  <c r="S47" i="50"/>
  <c r="T30" i="50" s="1"/>
  <c r="T34" i="50" s="1"/>
  <c r="T111" i="59"/>
  <c r="BH74" i="82"/>
  <c r="BH79" i="82" s="1"/>
  <c r="BH81" i="82" s="1"/>
  <c r="BJ26" i="48"/>
  <c r="BL115" i="59" s="1"/>
  <c r="BC74" i="82"/>
  <c r="BC79" i="82" s="1"/>
  <c r="BC81" i="82" s="1"/>
  <c r="X71" i="48"/>
  <c r="X75" i="48" s="1"/>
  <c r="X77" i="48" s="1"/>
  <c r="X88" i="48" s="1"/>
  <c r="AG71" i="48"/>
  <c r="AG75" i="48" s="1"/>
  <c r="AG77" i="48" s="1"/>
  <c r="AG88" i="48" s="1"/>
  <c r="Y63" i="48"/>
  <c r="Y65" i="48" s="1"/>
  <c r="Z66" i="48"/>
  <c r="Z89" i="48"/>
  <c r="BD38" i="48"/>
  <c r="BD40" i="48" s="1"/>
  <c r="D58" i="49"/>
  <c r="BG58" i="49" s="1"/>
  <c r="BN58" i="49" s="1"/>
  <c r="AZ36" i="52"/>
  <c r="AZ36" i="82"/>
  <c r="G19" i="82"/>
  <c r="G51" i="82"/>
  <c r="D30" i="49"/>
  <c r="AB38" i="48"/>
  <c r="BB36" i="52"/>
  <c r="BB36" i="82"/>
  <c r="I19" i="82"/>
  <c r="I51" i="82"/>
  <c r="D26" i="49"/>
  <c r="X38" i="48"/>
  <c r="X40" i="48" s="1"/>
  <c r="BG38" i="48"/>
  <c r="BG40" i="48" s="1"/>
  <c r="D61" i="49"/>
  <c r="BJ61" i="49" s="1"/>
  <c r="BN61" i="49" s="1"/>
  <c r="D31" i="49"/>
  <c r="AC38" i="48"/>
  <c r="AC40" i="48" s="1"/>
  <c r="AY38" i="48"/>
  <c r="D53" i="49"/>
  <c r="BB53" i="49" s="1"/>
  <c r="BN53" i="4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M59" i="48"/>
  <c r="M72" i="48"/>
  <c r="M81" i="48" s="1"/>
  <c r="M60" i="48"/>
  <c r="M61" i="48"/>
  <c r="M51" i="48"/>
  <c r="M54" i="48" s="1"/>
  <c r="M58" i="48"/>
  <c r="L15" i="92"/>
  <c r="K23" i="48"/>
  <c r="BJ44" i="48"/>
  <c r="D137" i="49"/>
  <c r="BM137" i="49" s="1"/>
  <c r="BN137" i="49" s="1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D47" i="82"/>
  <c r="D46" i="82" s="1"/>
  <c r="BE44" i="48"/>
  <c r="D132" i="49"/>
  <c r="BH132" i="49" s="1"/>
  <c r="BN132" i="49" s="1"/>
  <c r="BE26" i="48"/>
  <c r="BG115" i="59" s="1"/>
  <c r="BG65" i="82"/>
  <c r="BG68" i="82" s="1"/>
  <c r="BJ114" i="59"/>
  <c r="BH7" i="52"/>
  <c r="D98" i="49"/>
  <c r="W44" i="48"/>
  <c r="K27" i="82"/>
  <c r="K92" i="82"/>
  <c r="AY74" i="82"/>
  <c r="AY79" i="82" s="1"/>
  <c r="AY81" i="82" s="1"/>
  <c r="N60" i="48"/>
  <c r="N72" i="48"/>
  <c r="N81" i="48" s="1"/>
  <c r="N59" i="48"/>
  <c r="N61" i="48"/>
  <c r="N51" i="48"/>
  <c r="N54" i="48" s="1"/>
  <c r="N58" i="48"/>
  <c r="AJ89" i="48"/>
  <c r="AJ66" i="48"/>
  <c r="U47" i="50"/>
  <c r="V26" i="48"/>
  <c r="X115" i="59" s="1"/>
  <c r="N92" i="82"/>
  <c r="N27" i="82"/>
  <c r="D133" i="49"/>
  <c r="BI133" i="49" s="1"/>
  <c r="BN133" i="49" s="1"/>
  <c r="BF44" i="48"/>
  <c r="BF47" i="50"/>
  <c r="O88" i="48"/>
  <c r="S63" i="48"/>
  <c r="AF63" i="48"/>
  <c r="I61" i="48"/>
  <c r="I60" i="48"/>
  <c r="I72" i="48"/>
  <c r="I81" i="48" s="1"/>
  <c r="I58" i="48"/>
  <c r="I59" i="48"/>
  <c r="I51" i="48"/>
  <c r="I54" i="48" s="1"/>
  <c r="BD44" i="48"/>
  <c r="D131" i="49"/>
  <c r="BG131" i="49" s="1"/>
  <c r="BN131" i="49" s="1"/>
  <c r="O25" i="50"/>
  <c r="N21" i="71"/>
  <c r="N14" i="48"/>
  <c r="N17" i="48" s="1"/>
  <c r="O38" i="50"/>
  <c r="O39" i="50" s="1"/>
  <c r="O51" i="52" s="1"/>
  <c r="O15" i="92"/>
  <c r="BE114" i="59"/>
  <c r="BC7" i="52"/>
  <c r="AB26" i="48"/>
  <c r="D99" i="49"/>
  <c r="X44" i="48"/>
  <c r="X114" i="59"/>
  <c r="V7" i="52"/>
  <c r="N51" i="82"/>
  <c r="N19" i="82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M92" i="82"/>
  <c r="M27" i="82"/>
  <c r="H19" i="82"/>
  <c r="H51" i="82"/>
  <c r="E9" i="48"/>
  <c r="E50" i="48" s="1"/>
  <c r="F27" i="82"/>
  <c r="F92" i="82"/>
  <c r="J27" i="82"/>
  <c r="J92" i="82"/>
  <c r="BD114" i="59"/>
  <c r="BB7" i="52"/>
  <c r="D129" i="49"/>
  <c r="BE129" i="49" s="1"/>
  <c r="BN129" i="49" s="1"/>
  <c r="BB44" i="48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H27" i="82"/>
  <c r="H92" i="82"/>
  <c r="E47" i="82"/>
  <c r="BI55" i="82"/>
  <c r="BI20" i="82" s="1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BG26" i="48"/>
  <c r="BI115" i="59" s="1"/>
  <c r="L8" i="48"/>
  <c r="L13" i="48" s="1"/>
  <c r="I7" i="59"/>
  <c r="I29" i="51"/>
  <c r="O47" i="82"/>
  <c r="O46" i="82" s="1"/>
  <c r="R47" i="50"/>
  <c r="BF26" i="48"/>
  <c r="BH115" i="59" s="1"/>
  <c r="AD88" i="48"/>
  <c r="BB34" i="48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AA114" i="59"/>
  <c r="T114" i="59"/>
  <c r="R7" i="52"/>
  <c r="BC114" i="59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BC36" i="52"/>
  <c r="BC36" i="82"/>
  <c r="BE36" i="52"/>
  <c r="BE36" i="82"/>
  <c r="D130" i="49"/>
  <c r="BF130" i="49" s="1"/>
  <c r="BN130" i="49" s="1"/>
  <c r="BC44" i="48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N36" i="82"/>
  <c r="AN36" i="52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D54" i="49"/>
  <c r="BC54" i="49" s="1"/>
  <c r="BN54" i="49" s="1"/>
  <c r="AZ38" i="48"/>
  <c r="AZ40" i="48" s="1"/>
  <c r="G8" i="48"/>
  <c r="G13" i="48" s="1"/>
  <c r="BE30" i="50"/>
  <c r="BE34" i="50" s="1"/>
  <c r="D136" i="49"/>
  <c r="BL136" i="49" s="1"/>
  <c r="BN136" i="49" s="1"/>
  <c r="BI44" i="48"/>
  <c r="Q63" i="48"/>
  <c r="Q65" i="48" s="1"/>
  <c r="BH26" i="48"/>
  <c r="BJ115" i="59" s="1"/>
  <c r="U89" i="48"/>
  <c r="U66" i="48"/>
  <c r="BD55" i="82"/>
  <c r="BD20" i="82" s="1"/>
  <c r="AJ26" i="48"/>
  <c r="AL115" i="59" s="1"/>
  <c r="D111" i="49"/>
  <c r="AJ44" i="48"/>
  <c r="BE65" i="82"/>
  <c r="BE67" i="82" s="1"/>
  <c r="BE21" i="82" s="1"/>
  <c r="BC34" i="48"/>
  <c r="AL71" i="48"/>
  <c r="AL75" i="48" s="1"/>
  <c r="AL77" i="48" s="1"/>
  <c r="AL88" i="48" s="1"/>
  <c r="D23" i="49"/>
  <c r="U38" i="48"/>
  <c r="U40" i="48" s="1"/>
  <c r="AC39" i="50"/>
  <c r="X26" i="48"/>
  <c r="Z115" i="59" s="1"/>
  <c r="AG63" i="48"/>
  <c r="AG65" i="48" s="1"/>
  <c r="D19" i="49"/>
  <c r="Q38" i="48"/>
  <c r="Q40" i="48" s="1"/>
  <c r="D91" i="49"/>
  <c r="P44" i="48"/>
  <c r="U114" i="59"/>
  <c r="S7" i="52"/>
  <c r="S34" i="48"/>
  <c r="AZ67" i="82"/>
  <c r="AZ21" i="82" s="1"/>
  <c r="D134" i="49"/>
  <c r="BJ134" i="49" s="1"/>
  <c r="BN134" i="49" s="1"/>
  <c r="BG44" i="48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D104" i="49"/>
  <c r="AC44" i="48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BI47" i="50"/>
  <c r="BD30" i="50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AB63" i="48"/>
  <c r="AB65" i="48" s="1"/>
  <c r="AH47" i="50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R71" i="48"/>
  <c r="R75" i="48" s="1"/>
  <c r="R77" i="48" s="1"/>
  <c r="R88" i="48" s="1"/>
  <c r="BH47" i="50"/>
  <c r="BA65" i="82"/>
  <c r="BA67" i="82" s="1"/>
  <c r="BA21" i="82" s="1"/>
  <c r="AJ34" i="48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F24" i="48"/>
  <c r="H111" i="59"/>
  <c r="G15" i="92"/>
  <c r="F22" i="48"/>
  <c r="F23" i="48"/>
  <c r="AZ44" i="48"/>
  <c r="D127" i="49"/>
  <c r="BC127" i="49" s="1"/>
  <c r="BN127" i="49" s="1"/>
  <c r="L51" i="82"/>
  <c r="L19" i="82"/>
  <c r="BB26" i="48"/>
  <c r="BD115" i="59" s="1"/>
  <c r="O35" i="48"/>
  <c r="Q111" i="59"/>
  <c r="F7" i="59" s="1"/>
  <c r="O14" i="48"/>
  <c r="O23" i="48"/>
  <c r="F29" i="51" s="1"/>
  <c r="O24" i="48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AF88" i="48" s="1"/>
  <c r="BI114" i="59"/>
  <c r="BG7" i="52"/>
  <c r="W65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R26" i="48"/>
  <c r="T115" i="59" s="1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N15" i="92"/>
  <c r="M21" i="48"/>
  <c r="M23" i="48"/>
  <c r="O111" i="5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T66" i="48"/>
  <c r="T89" i="48"/>
  <c r="AO30" i="50"/>
  <c r="AM36" i="52"/>
  <c r="AE114" i="59"/>
  <c r="AC7" i="52"/>
  <c r="AC26" i="48"/>
  <c r="AE115" i="59" s="1"/>
  <c r="BD26" i="48"/>
  <c r="BF115" i="59" s="1"/>
  <c r="BI7" i="52"/>
  <c r="BK114" i="59"/>
  <c r="D9" i="48"/>
  <c r="D50" i="48" s="1"/>
  <c r="BE7" i="52"/>
  <c r="BG114" i="59"/>
  <c r="BF30" i="50"/>
  <c r="BJ55" i="82"/>
  <c r="BJ20" i="82" s="1"/>
  <c r="BG74" i="82"/>
  <c r="BG79" i="82" s="1"/>
  <c r="BG81" i="82" s="1"/>
  <c r="BJ7" i="52"/>
  <c r="BL114" i="59"/>
  <c r="BL116" i="59" s="1"/>
  <c r="BJ28" i="48"/>
  <c r="R63" i="48"/>
  <c r="R65" i="48" s="1"/>
  <c r="W7" i="52"/>
  <c r="W28" i="48"/>
  <c r="Y114" i="59"/>
  <c r="W34" i="48"/>
  <c r="BA68" i="82"/>
  <c r="V47" i="50"/>
  <c r="S114" i="59"/>
  <c r="S116" i="59" s="1"/>
  <c r="Q7" i="52"/>
  <c r="Q28" i="48"/>
  <c r="S26" i="48"/>
  <c r="U115" i="59" s="1"/>
  <c r="F72" i="48"/>
  <c r="F81" i="48" s="1"/>
  <c r="F51" i="48"/>
  <c r="F54" i="48" s="1"/>
  <c r="F61" i="48"/>
  <c r="F59" i="48"/>
  <c r="F60" i="48"/>
  <c r="F5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BG47" i="50"/>
  <c r="I8" i="48"/>
  <c r="I13" i="48" s="1"/>
  <c r="I27" i="51"/>
  <c r="AY26" i="48"/>
  <c r="AY47" i="50"/>
  <c r="H3" i="50"/>
  <c r="AX47" i="50"/>
  <c r="AE71" i="48"/>
  <c r="AE75" i="48" s="1"/>
  <c r="AE77" i="48" s="1"/>
  <c r="AE88" i="48" s="1"/>
  <c r="BI74" i="82"/>
  <c r="BI79" i="82" s="1"/>
  <c r="BI81" i="82" s="1"/>
  <c r="AX67" i="82" l="1"/>
  <c r="AX21" i="82" s="1"/>
  <c r="AN74" i="82"/>
  <c r="AN79" i="82" s="1"/>
  <c r="AN81" i="82" s="1"/>
  <c r="AN83" i="82" s="1"/>
  <c r="AW74" i="82"/>
  <c r="AW79" i="82" s="1"/>
  <c r="AW81" i="82" s="1"/>
  <c r="AW83" i="82" s="1"/>
  <c r="AW132" i="82" s="1"/>
  <c r="AW12" i="82" s="1"/>
  <c r="AI35" i="82"/>
  <c r="AX22" i="82"/>
  <c r="AN22" i="82"/>
  <c r="AN24" i="82" s="1"/>
  <c r="AN38" i="52" s="1"/>
  <c r="AW22" i="82"/>
  <c r="BD37" i="82"/>
  <c r="AV65" i="82"/>
  <c r="AV68" i="82" s="1"/>
  <c r="AV69" i="82" s="1"/>
  <c r="T34" i="48"/>
  <c r="D95" i="49"/>
  <c r="T44" i="48"/>
  <c r="T26" i="48"/>
  <c r="AQ65" i="82"/>
  <c r="AQ68" i="82" s="1"/>
  <c r="AR65" i="82"/>
  <c r="AR67" i="82" s="1"/>
  <c r="AR21" i="82" s="1"/>
  <c r="AR37" i="52" s="1"/>
  <c r="AI26" i="48"/>
  <c r="AK115" i="59" s="1"/>
  <c r="AQ26" i="48"/>
  <c r="AS115" i="59" s="1"/>
  <c r="AW65" i="82"/>
  <c r="AW68" i="82" s="1"/>
  <c r="AW133" i="82" s="1"/>
  <c r="AW13" i="82" s="1"/>
  <c r="AW28" i="52" s="1"/>
  <c r="AT26" i="48"/>
  <c r="AV115" i="59" s="1"/>
  <c r="W35" i="82"/>
  <c r="AN26" i="48"/>
  <c r="R34" i="48"/>
  <c r="BC67" i="82"/>
  <c r="BC21" i="82" s="1"/>
  <c r="V114" i="59"/>
  <c r="T7" i="52"/>
  <c r="AX30" i="50"/>
  <c r="AX23" i="82"/>
  <c r="AX37" i="52"/>
  <c r="AX37" i="82"/>
  <c r="D45" i="49"/>
  <c r="AQ38" i="48"/>
  <c r="AQ40" i="48" s="1"/>
  <c r="AH38" i="48"/>
  <c r="AH40" i="48" s="1"/>
  <c r="D36" i="49"/>
  <c r="Y116" i="59"/>
  <c r="M21" i="71"/>
  <c r="F21" i="71"/>
  <c r="Y44" i="48"/>
  <c r="AN68" i="82"/>
  <c r="BA28" i="48"/>
  <c r="BE116" i="59"/>
  <c r="BF68" i="82"/>
  <c r="BD68" i="82"/>
  <c r="AN37" i="52"/>
  <c r="AH19" i="82"/>
  <c r="AH35" i="82" s="1"/>
  <c r="AH51" i="82"/>
  <c r="AW26" i="48"/>
  <c r="AY115" i="59" s="1"/>
  <c r="W102" i="82"/>
  <c r="W93" i="82"/>
  <c r="W97" i="82" s="1"/>
  <c r="W116" i="82"/>
  <c r="W126" i="82" s="1"/>
  <c r="W128" i="82" s="1"/>
  <c r="W103" i="82"/>
  <c r="W101" i="82"/>
  <c r="W104" i="82"/>
  <c r="AX132" i="82"/>
  <c r="AX12" i="82" s="1"/>
  <c r="AR26" i="48"/>
  <c r="AT115" i="59" s="1"/>
  <c r="AE19" i="82"/>
  <c r="AE35" i="82" s="1"/>
  <c r="AE51" i="82"/>
  <c r="T103" i="82"/>
  <c r="T101" i="82"/>
  <c r="T104" i="82"/>
  <c r="T102" i="82"/>
  <c r="T116" i="82"/>
  <c r="T126" i="82" s="1"/>
  <c r="T128" i="82" s="1"/>
  <c r="T93" i="82"/>
  <c r="T97" i="82" s="1"/>
  <c r="T115" i="82"/>
  <c r="T119" i="82" s="1"/>
  <c r="T121" i="82" s="1"/>
  <c r="T123" i="82" s="1"/>
  <c r="T30" i="82" s="1"/>
  <c r="AU74" i="82"/>
  <c r="AU79" i="82" s="1"/>
  <c r="AU81" i="82" s="1"/>
  <c r="AU83" i="82" s="1"/>
  <c r="AU22" i="82" s="1"/>
  <c r="AC35" i="82"/>
  <c r="AA71" i="48"/>
  <c r="AA75" i="48" s="1"/>
  <c r="AA77" i="48" s="1"/>
  <c r="AA88" i="48" s="1"/>
  <c r="AR74" i="82"/>
  <c r="AR79" i="82" s="1"/>
  <c r="AR81" i="82" s="1"/>
  <c r="AR83" i="82" s="1"/>
  <c r="AR22" i="82" s="1"/>
  <c r="S19" i="82"/>
  <c r="S35" i="82" s="1"/>
  <c r="S51" i="82"/>
  <c r="AI7" i="52"/>
  <c r="AK114" i="59"/>
  <c r="AK116" i="59" s="1"/>
  <c r="AA21" i="71"/>
  <c r="AA24" i="48"/>
  <c r="AA14" i="48"/>
  <c r="AA17" i="48" s="1"/>
  <c r="AA23" i="48"/>
  <c r="AA22" i="48"/>
  <c r="AB25" i="50"/>
  <c r="AA21" i="48"/>
  <c r="AB38" i="50"/>
  <c r="AB39" i="50" s="1"/>
  <c r="AB51" i="52" s="1"/>
  <c r="AA35" i="48"/>
  <c r="AA34" i="48" s="1"/>
  <c r="AC111" i="59"/>
  <c r="AB15" i="92"/>
  <c r="AU26" i="48"/>
  <c r="AW115" i="59" s="1"/>
  <c r="AH7" i="52"/>
  <c r="AJ114" i="59"/>
  <c r="AP65" i="82"/>
  <c r="AP68" i="82" s="1"/>
  <c r="AO65" i="82"/>
  <c r="AD102" i="82"/>
  <c r="AD104" i="82"/>
  <c r="AD101" i="82"/>
  <c r="AD103" i="82"/>
  <c r="AD93" i="82"/>
  <c r="AD97" i="82" s="1"/>
  <c r="AD96" i="82" s="1"/>
  <c r="AD28" i="82" s="1"/>
  <c r="AD116" i="82"/>
  <c r="AD126" i="82" s="1"/>
  <c r="AD128" i="82" s="1"/>
  <c r="P103" i="82"/>
  <c r="P101" i="82"/>
  <c r="P116" i="82"/>
  <c r="P126" i="82" s="1"/>
  <c r="P128" i="82" s="1"/>
  <c r="P104" i="82"/>
  <c r="P102" i="82"/>
  <c r="P93" i="82"/>
  <c r="P97" i="82" s="1"/>
  <c r="BE28" i="48"/>
  <c r="AO34" i="50"/>
  <c r="M14" i="48"/>
  <c r="M17" i="48" s="1"/>
  <c r="F30" i="51"/>
  <c r="F21" i="48"/>
  <c r="BG67" i="82"/>
  <c r="BG21" i="82" s="1"/>
  <c r="BD34" i="50"/>
  <c r="D100" i="49"/>
  <c r="AT34" i="48"/>
  <c r="D121" i="49"/>
  <c r="AT44" i="48"/>
  <c r="AV114" i="59"/>
  <c r="AT7" i="52"/>
  <c r="AT12" i="52" s="1"/>
  <c r="AT65" i="82"/>
  <c r="AL19" i="82"/>
  <c r="AL35" i="82" s="1"/>
  <c r="AL51" i="82"/>
  <c r="X101" i="82"/>
  <c r="X93" i="82"/>
  <c r="X97" i="82" s="1"/>
  <c r="X96" i="82" s="1"/>
  <c r="X28" i="82" s="1"/>
  <c r="X102" i="82"/>
  <c r="X104" i="82"/>
  <c r="X116" i="82"/>
  <c r="X126" i="82" s="1"/>
  <c r="X128" i="82" s="1"/>
  <c r="X103" i="82"/>
  <c r="X115" i="82"/>
  <c r="X119" i="82" s="1"/>
  <c r="X121" i="82" s="1"/>
  <c r="X123" i="82" s="1"/>
  <c r="X30" i="82" s="1"/>
  <c r="AI71" i="48"/>
  <c r="AI75" i="48" s="1"/>
  <c r="AI77" i="48" s="1"/>
  <c r="AI88" i="48" s="1"/>
  <c r="AR55" i="82"/>
  <c r="AR20" i="82" s="1"/>
  <c r="R51" i="82"/>
  <c r="R19" i="82"/>
  <c r="R35" i="82" s="1"/>
  <c r="AE104" i="82"/>
  <c r="AE101" i="82"/>
  <c r="AE103" i="82"/>
  <c r="AE93" i="82"/>
  <c r="AE97" i="82" s="1"/>
  <c r="AE102" i="82"/>
  <c r="AE116" i="82"/>
  <c r="AE126" i="82" s="1"/>
  <c r="AE128" i="82" s="1"/>
  <c r="R93" i="82"/>
  <c r="R97" i="82" s="1"/>
  <c r="R96" i="82" s="1"/>
  <c r="R28" i="82" s="1"/>
  <c r="R104" i="82"/>
  <c r="R102" i="82"/>
  <c r="R103" i="82"/>
  <c r="R101" i="82"/>
  <c r="R116" i="82"/>
  <c r="R126" i="82" s="1"/>
  <c r="R128" i="82" s="1"/>
  <c r="AU47" i="50"/>
  <c r="AO7" i="52"/>
  <c r="AO12" i="52" s="1"/>
  <c r="AQ114" i="59"/>
  <c r="AO26" i="48"/>
  <c r="AS65" i="82"/>
  <c r="AP74" i="82"/>
  <c r="AP79" i="82" s="1"/>
  <c r="AP81" i="82" s="1"/>
  <c r="AP83" i="82" s="1"/>
  <c r="AP22" i="82" s="1"/>
  <c r="AI103" i="82"/>
  <c r="AI93" i="82"/>
  <c r="AI97" i="82" s="1"/>
  <c r="AI96" i="82" s="1"/>
  <c r="AI28" i="82" s="1"/>
  <c r="AI102" i="82"/>
  <c r="AI104" i="82"/>
  <c r="AI101" i="82"/>
  <c r="AI116" i="82"/>
  <c r="AI126" i="82" s="1"/>
  <c r="AI128" i="82" s="1"/>
  <c r="H28" i="51"/>
  <c r="AG101" i="82"/>
  <c r="AG103" i="82"/>
  <c r="AG93" i="82"/>
  <c r="AG97" i="82" s="1"/>
  <c r="AG96" i="82" s="1"/>
  <c r="AG28" i="82" s="1"/>
  <c r="AG102" i="82"/>
  <c r="AG104" i="82"/>
  <c r="AG116" i="82"/>
  <c r="AG126" i="82" s="1"/>
  <c r="AG128" i="82" s="1"/>
  <c r="D118" i="49"/>
  <c r="AQ44" i="48"/>
  <c r="T19" i="82"/>
  <c r="T35" i="82" s="1"/>
  <c r="T51" i="82"/>
  <c r="AT74" i="82"/>
  <c r="AT79" i="82" s="1"/>
  <c r="AT81" i="82" s="1"/>
  <c r="AT83" i="82" s="1"/>
  <c r="AT22" i="82" s="1"/>
  <c r="AX68" i="82"/>
  <c r="AR47" i="50"/>
  <c r="AS30" i="50" s="1"/>
  <c r="AX26" i="48"/>
  <c r="AZ115" i="59" s="1"/>
  <c r="AU68" i="82"/>
  <c r="V52" i="82"/>
  <c r="V56" i="82" s="1"/>
  <c r="V63" i="82"/>
  <c r="V62" i="82"/>
  <c r="V60" i="82"/>
  <c r="V61" i="82"/>
  <c r="V75" i="82"/>
  <c r="V86" i="82" s="1"/>
  <c r="AI63" i="82"/>
  <c r="AI60" i="82"/>
  <c r="AI62" i="82"/>
  <c r="AI52" i="82"/>
  <c r="AI56" i="82" s="1"/>
  <c r="AI61" i="82"/>
  <c r="AI75" i="82"/>
  <c r="AI86" i="82" s="1"/>
  <c r="AI55" i="82"/>
  <c r="AI20" i="82" s="1"/>
  <c r="AI36" i="52" s="1"/>
  <c r="AS47" i="50"/>
  <c r="AT30" i="50" s="1"/>
  <c r="AT34" i="50" s="1"/>
  <c r="D109" i="49"/>
  <c r="AH44" i="48"/>
  <c r="AV67" i="82"/>
  <c r="AV21" i="82" s="1"/>
  <c r="AL102" i="82"/>
  <c r="AL104" i="82"/>
  <c r="AL101" i="82"/>
  <c r="AL103" i="82"/>
  <c r="AL93" i="82"/>
  <c r="AL97" i="82" s="1"/>
  <c r="AL96" i="82" s="1"/>
  <c r="AL28" i="82" s="1"/>
  <c r="AL116" i="82"/>
  <c r="AL126" i="82" s="1"/>
  <c r="AL128" i="82" s="1"/>
  <c r="AW67" i="82"/>
  <c r="AW21" i="82" s="1"/>
  <c r="G3" i="91"/>
  <c r="G3" i="97"/>
  <c r="Y101" i="82"/>
  <c r="Y106" i="82" s="1"/>
  <c r="Y104" i="82"/>
  <c r="Y93" i="82"/>
  <c r="Y97" i="82" s="1"/>
  <c r="Y96" i="82" s="1"/>
  <c r="Y28" i="82" s="1"/>
  <c r="Y102" i="82"/>
  <c r="Y103" i="82"/>
  <c r="Y116" i="82"/>
  <c r="Y126" i="82" s="1"/>
  <c r="Y128" i="82" s="1"/>
  <c r="AV116" i="59"/>
  <c r="W61" i="82"/>
  <c r="W62" i="82"/>
  <c r="W52" i="82"/>
  <c r="W56" i="82" s="1"/>
  <c r="W75" i="82"/>
  <c r="W86" i="82" s="1"/>
  <c r="W63" i="82"/>
  <c r="W60" i="82"/>
  <c r="W74" i="82"/>
  <c r="W79" i="82" s="1"/>
  <c r="W81" i="82" s="1"/>
  <c r="AQ55" i="82"/>
  <c r="AQ20" i="82" s="1"/>
  <c r="AX36" i="52"/>
  <c r="AX36" i="82"/>
  <c r="D46" i="49"/>
  <c r="AR38" i="48"/>
  <c r="AR40" i="48" s="1"/>
  <c r="P51" i="82"/>
  <c r="P19" i="82"/>
  <c r="P35" i="82" s="1"/>
  <c r="AR132" i="82"/>
  <c r="AR12" i="82" s="1"/>
  <c r="Y62" i="82"/>
  <c r="Y61" i="82"/>
  <c r="Y63" i="82"/>
  <c r="Y52" i="82"/>
  <c r="Y56" i="82" s="1"/>
  <c r="Y60" i="82"/>
  <c r="Y75" i="82"/>
  <c r="Y86" i="82" s="1"/>
  <c r="AJ93" i="82"/>
  <c r="AJ97" i="82" s="1"/>
  <c r="AJ96" i="82" s="1"/>
  <c r="AJ28" i="82" s="1"/>
  <c r="AJ102" i="82"/>
  <c r="AJ104" i="82"/>
  <c r="AJ101" i="82"/>
  <c r="AJ103" i="82"/>
  <c r="AJ116" i="82"/>
  <c r="AJ126" i="82" s="1"/>
  <c r="AJ128" i="82" s="1"/>
  <c r="AR114" i="59"/>
  <c r="AP7" i="52"/>
  <c r="AP12" i="52" s="1"/>
  <c r="AW114" i="59"/>
  <c r="AU28" i="48"/>
  <c r="AU29" i="48" s="1"/>
  <c r="AW117" i="59" s="1"/>
  <c r="AU7" i="52"/>
  <c r="AU12" i="52" s="1"/>
  <c r="AH26" i="48"/>
  <c r="AJ115" i="59" s="1"/>
  <c r="AV36" i="52"/>
  <c r="AV36" i="82"/>
  <c r="AO36" i="82"/>
  <c r="AO36" i="52"/>
  <c r="G12" i="50"/>
  <c r="AN39" i="50"/>
  <c r="AG19" i="82"/>
  <c r="AG35" i="82" s="1"/>
  <c r="AG51" i="82"/>
  <c r="AP47" i="50"/>
  <c r="AQ30" i="50" s="1"/>
  <c r="AQ47" i="50"/>
  <c r="AY114" i="59"/>
  <c r="AY116" i="59" s="1"/>
  <c r="AW7" i="52"/>
  <c r="AW12" i="52" s="1"/>
  <c r="AT55" i="82"/>
  <c r="AT20" i="82" s="1"/>
  <c r="AT68" i="82"/>
  <c r="AQ74" i="82"/>
  <c r="AQ79" i="82" s="1"/>
  <c r="AQ81" i="82" s="1"/>
  <c r="AQ83" i="82" s="1"/>
  <c r="AQ22" i="82" s="1"/>
  <c r="AF104" i="82"/>
  <c r="AF101" i="82"/>
  <c r="AF103" i="82"/>
  <c r="AF93" i="82"/>
  <c r="AF97" i="82" s="1"/>
  <c r="AF96" i="82" s="1"/>
  <c r="AF28" i="82" s="1"/>
  <c r="AF102" i="82"/>
  <c r="AF116" i="82"/>
  <c r="AF126" i="82" s="1"/>
  <c r="AF128" i="82" s="1"/>
  <c r="AF115" i="82"/>
  <c r="AX7" i="52"/>
  <c r="AX12" i="52" s="1"/>
  <c r="AZ114" i="59"/>
  <c r="AZ116" i="59" s="1"/>
  <c r="AU65" i="82"/>
  <c r="AU67" i="82" s="1"/>
  <c r="AU21" i="82" s="1"/>
  <c r="AA63" i="48"/>
  <c r="AA65" i="48" s="1"/>
  <c r="AX114" i="59"/>
  <c r="AX116" i="59" s="1"/>
  <c r="AV7" i="52"/>
  <c r="AV12" i="52" s="1"/>
  <c r="AP34" i="48"/>
  <c r="D117" i="49"/>
  <c r="AP44" i="48"/>
  <c r="AB93" i="82"/>
  <c r="AB97" i="82" s="1"/>
  <c r="AB96" i="82" s="1"/>
  <c r="AB28" i="82" s="1"/>
  <c r="AB102" i="82"/>
  <c r="AB104" i="82"/>
  <c r="AB101" i="82"/>
  <c r="AB103" i="82"/>
  <c r="AB116" i="82"/>
  <c r="AB126" i="82" s="1"/>
  <c r="AB128" i="82" s="1"/>
  <c r="AB115" i="82"/>
  <c r="AS26" i="48"/>
  <c r="Z51" i="82"/>
  <c r="Z19" i="82"/>
  <c r="Z35" i="82" s="1"/>
  <c r="AO47" i="50"/>
  <c r="AP30" i="50" s="1"/>
  <c r="AB35" i="82"/>
  <c r="AS74" i="82"/>
  <c r="AS79" i="82" s="1"/>
  <c r="AS81" i="82" s="1"/>
  <c r="AS83" i="82" s="1"/>
  <c r="AS22" i="82" s="1"/>
  <c r="AP36" i="82"/>
  <c r="AP36" i="52"/>
  <c r="H21" i="51"/>
  <c r="AM17" i="48"/>
  <c r="AM34" i="48"/>
  <c r="D114" i="49"/>
  <c r="H39" i="51"/>
  <c r="AM44" i="48"/>
  <c r="X35" i="82"/>
  <c r="AD19" i="82"/>
  <c r="AD35" i="82" s="1"/>
  <c r="AD51" i="82"/>
  <c r="AQ7" i="52"/>
  <c r="AQ12" i="52" s="1"/>
  <c r="AS114" i="59"/>
  <c r="AS116" i="59" s="1"/>
  <c r="AQ28" i="48"/>
  <c r="AQ29" i="48" s="1"/>
  <c r="AS117" i="59" s="1"/>
  <c r="AW34" i="48"/>
  <c r="D124" i="49"/>
  <c r="AW44" i="48"/>
  <c r="AQ132" i="82"/>
  <c r="AQ12" i="82" s="1"/>
  <c r="AT114" i="59"/>
  <c r="AT116" i="59" s="1"/>
  <c r="AR7" i="52"/>
  <c r="AR12" i="52" s="1"/>
  <c r="AR28" i="48"/>
  <c r="AR29" i="48" s="1"/>
  <c r="AT117" i="59" s="1"/>
  <c r="AF19" i="82"/>
  <c r="AF35" i="82" s="1"/>
  <c r="AF51" i="82"/>
  <c r="AX34" i="48"/>
  <c r="AX44" i="48"/>
  <c r="D125" i="49"/>
  <c r="U101" i="82"/>
  <c r="U104" i="82"/>
  <c r="U102" i="82"/>
  <c r="U116" i="82"/>
  <c r="U126" i="82" s="1"/>
  <c r="U128" i="82" s="1"/>
  <c r="U93" i="82"/>
  <c r="U97" i="82" s="1"/>
  <c r="U103" i="82"/>
  <c r="AU36" i="82"/>
  <c r="AU36" i="52"/>
  <c r="AP114" i="59"/>
  <c r="AN7" i="52"/>
  <c r="AN12" i="52" s="1"/>
  <c r="AN34" i="48"/>
  <c r="D115" i="49"/>
  <c r="AN44" i="48"/>
  <c r="AI63" i="48"/>
  <c r="AI65" i="48" s="1"/>
  <c r="D50" i="49"/>
  <c r="AV38" i="48"/>
  <c r="AV40" i="48" s="1"/>
  <c r="AV26" i="48"/>
  <c r="AX115" i="59" s="1"/>
  <c r="AH88" i="48"/>
  <c r="AS34" i="48"/>
  <c r="D120" i="49"/>
  <c r="AS44" i="48"/>
  <c r="AM65" i="82"/>
  <c r="AB63" i="82"/>
  <c r="AB60" i="82"/>
  <c r="AB62" i="82"/>
  <c r="AB52" i="82"/>
  <c r="AB56" i="82" s="1"/>
  <c r="AB55" i="82" s="1"/>
  <c r="AB20" i="82" s="1"/>
  <c r="AB36" i="52" s="1"/>
  <c r="AB61" i="82"/>
  <c r="AB75" i="82"/>
  <c r="AB86" i="82" s="1"/>
  <c r="Z104" i="82"/>
  <c r="Z102" i="82"/>
  <c r="Z93" i="82"/>
  <c r="Z97" i="82" s="1"/>
  <c r="Z96" i="82" s="1"/>
  <c r="Z28" i="82" s="1"/>
  <c r="Z103" i="82"/>
  <c r="Z116" i="82"/>
  <c r="Z126" i="82" s="1"/>
  <c r="Z128" i="82" s="1"/>
  <c r="Z101" i="82"/>
  <c r="AP132" i="82"/>
  <c r="AP12" i="82" s="1"/>
  <c r="AA19" i="82"/>
  <c r="AA51" i="82"/>
  <c r="H7" i="59"/>
  <c r="G3" i="50"/>
  <c r="AM47" i="50"/>
  <c r="AN30" i="50" s="1"/>
  <c r="AN34" i="50" s="1"/>
  <c r="AN35" i="50" s="1"/>
  <c r="X63" i="82"/>
  <c r="X60" i="82"/>
  <c r="X75" i="82"/>
  <c r="X86" i="82" s="1"/>
  <c r="X52" i="82"/>
  <c r="X56" i="82" s="1"/>
  <c r="X62" i="82"/>
  <c r="X61" i="82"/>
  <c r="M24" i="48"/>
  <c r="M26" i="48" s="1"/>
  <c r="O115" i="59" s="1"/>
  <c r="G38" i="50"/>
  <c r="G39" i="50" s="1"/>
  <c r="G51" i="52" s="1"/>
  <c r="G25" i="50"/>
  <c r="R44" i="48"/>
  <c r="BC28" i="48"/>
  <c r="AW28" i="48"/>
  <c r="AN23" i="82"/>
  <c r="AN39" i="82" s="1"/>
  <c r="AT67" i="82"/>
  <c r="AT21" i="82" s="1"/>
  <c r="AK19" i="82"/>
  <c r="AK35" i="82" s="1"/>
  <c r="AK51" i="82"/>
  <c r="AX39" i="52"/>
  <c r="AX24" i="82"/>
  <c r="AX38" i="52" s="1"/>
  <c r="AX38" i="82"/>
  <c r="AR44" i="48"/>
  <c r="D119" i="49"/>
  <c r="AN39" i="52"/>
  <c r="AN38" i="82"/>
  <c r="U19" i="82"/>
  <c r="U35" i="82" s="1"/>
  <c r="U51" i="82"/>
  <c r="AJ51" i="82"/>
  <c r="AJ19" i="82"/>
  <c r="AJ35" i="82" s="1"/>
  <c r="AV44" i="48"/>
  <c r="D123" i="49"/>
  <c r="AV47" i="50"/>
  <c r="AW30" i="50" s="1"/>
  <c r="AW34" i="50" s="1"/>
  <c r="AI34" i="48"/>
  <c r="D110" i="49"/>
  <c r="AI44" i="48"/>
  <c r="AH63" i="48"/>
  <c r="AH65" i="48" s="1"/>
  <c r="AS7" i="52"/>
  <c r="AS12" i="52" s="1"/>
  <c r="AU114" i="59"/>
  <c r="AM74" i="82"/>
  <c r="AM79" i="82" s="1"/>
  <c r="AM81" i="82" s="1"/>
  <c r="AM83" i="82" s="1"/>
  <c r="AM22" i="82" s="1"/>
  <c r="Q93" i="82"/>
  <c r="Q97" i="82" s="1"/>
  <c r="Q96" i="82" s="1"/>
  <c r="Q28" i="82" s="1"/>
  <c r="Q116" i="82"/>
  <c r="Q126" i="82" s="1"/>
  <c r="Q128" i="82" s="1"/>
  <c r="Q102" i="82"/>
  <c r="Q103" i="82"/>
  <c r="Q101" i="82"/>
  <c r="Q104" i="82"/>
  <c r="AS36" i="52"/>
  <c r="AS36" i="82"/>
  <c r="AP67" i="82"/>
  <c r="AP21" i="82" s="1"/>
  <c r="AA27" i="82"/>
  <c r="AA92" i="82"/>
  <c r="H27" i="51"/>
  <c r="AM26" i="48"/>
  <c r="H29" i="51"/>
  <c r="Q35" i="82"/>
  <c r="BF28" i="48"/>
  <c r="BF29" i="48" s="1"/>
  <c r="BH117" i="59" s="1"/>
  <c r="F14" i="48"/>
  <c r="F17" i="48" s="1"/>
  <c r="BC116" i="59"/>
  <c r="AI28" i="48"/>
  <c r="AI29" i="48" s="1"/>
  <c r="AK117" i="59" s="1"/>
  <c r="AH103" i="82"/>
  <c r="AH93" i="82"/>
  <c r="AH97" i="82" s="1"/>
  <c r="AH96" i="82" s="1"/>
  <c r="AH28" i="82" s="1"/>
  <c r="AH102" i="82"/>
  <c r="AH104" i="82"/>
  <c r="AH101" i="82"/>
  <c r="AH106" i="82" s="1"/>
  <c r="AH109" i="82" s="1"/>
  <c r="AH110" i="82" s="1"/>
  <c r="AH116" i="82"/>
  <c r="AH126" i="82" s="1"/>
  <c r="AH128" i="82" s="1"/>
  <c r="AK102" i="82"/>
  <c r="AK104" i="82"/>
  <c r="AK101" i="82"/>
  <c r="AK103" i="82"/>
  <c r="AK93" i="82"/>
  <c r="AK97" i="82" s="1"/>
  <c r="AK116" i="82"/>
  <c r="AK126" i="82" s="1"/>
  <c r="AK128" i="82" s="1"/>
  <c r="V101" i="82"/>
  <c r="V102" i="82"/>
  <c r="V116" i="82"/>
  <c r="V126" i="82" s="1"/>
  <c r="V128" i="82" s="1"/>
  <c r="V103" i="82"/>
  <c r="V93" i="82"/>
  <c r="V97" i="82" s="1"/>
  <c r="V104" i="82"/>
  <c r="AN132" i="82"/>
  <c r="AN12" i="82" s="1"/>
  <c r="AC102" i="82"/>
  <c r="AC104" i="82"/>
  <c r="AC101" i="82"/>
  <c r="AC103" i="82"/>
  <c r="AC93" i="82"/>
  <c r="AC97" i="82" s="1"/>
  <c r="AC96" i="82" s="1"/>
  <c r="AC28" i="82" s="1"/>
  <c r="AC116" i="82"/>
  <c r="AC126" i="82" s="1"/>
  <c r="AC128" i="82" s="1"/>
  <c r="AC60" i="82"/>
  <c r="AC62" i="82"/>
  <c r="AC75" i="82"/>
  <c r="AC86" i="82" s="1"/>
  <c r="AC52" i="82"/>
  <c r="AC56" i="82" s="1"/>
  <c r="AC55" i="82" s="1"/>
  <c r="AC20" i="82" s="1"/>
  <c r="AC36" i="52" s="1"/>
  <c r="AC61" i="82"/>
  <c r="AC63" i="82"/>
  <c r="S103" i="82"/>
  <c r="S93" i="82"/>
  <c r="S97" i="82" s="1"/>
  <c r="S101" i="82"/>
  <c r="S116" i="82"/>
  <c r="S126" i="82" s="1"/>
  <c r="S128" i="82" s="1"/>
  <c r="S104" i="82"/>
  <c r="S102" i="82"/>
  <c r="S115" i="82"/>
  <c r="S119" i="82" s="1"/>
  <c r="S121" i="82" s="1"/>
  <c r="S123" i="82" s="1"/>
  <c r="S30" i="82" s="1"/>
  <c r="AP26" i="48"/>
  <c r="AR115" i="59" s="1"/>
  <c r="AU34" i="48"/>
  <c r="AU44" i="48"/>
  <c r="D122" i="49"/>
  <c r="AO34" i="48"/>
  <c r="D116" i="49"/>
  <c r="AO44" i="48"/>
  <c r="AV74" i="82"/>
  <c r="AV79" i="82" s="1"/>
  <c r="AV81" i="82" s="1"/>
  <c r="AV83" i="82" s="1"/>
  <c r="AV86" i="82"/>
  <c r="AV88" i="82" s="1"/>
  <c r="AO74" i="82"/>
  <c r="AO79" i="82" s="1"/>
  <c r="AO81" i="82" s="1"/>
  <c r="AO83" i="82" s="1"/>
  <c r="AO22" i="82" s="1"/>
  <c r="H30" i="51"/>
  <c r="Q75" i="82"/>
  <c r="Q86" i="82" s="1"/>
  <c r="Q63" i="82"/>
  <c r="Q60" i="82"/>
  <c r="Q52" i="82"/>
  <c r="Q56" i="82" s="1"/>
  <c r="Q61" i="82"/>
  <c r="Q62" i="82"/>
  <c r="G7" i="59"/>
  <c r="AA116" i="59"/>
  <c r="Y28" i="48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X28" i="48"/>
  <c r="X29" i="48" s="1"/>
  <c r="Z117" i="59" s="1"/>
  <c r="L25" i="50"/>
  <c r="M111" i="59"/>
  <c r="K21" i="71"/>
  <c r="W116" i="59"/>
  <c r="I71" i="48"/>
  <c r="I75" i="48" s="1"/>
  <c r="I77" i="48" s="1"/>
  <c r="F3" i="97"/>
  <c r="G30" i="51"/>
  <c r="M47" i="50"/>
  <c r="BD28" i="48"/>
  <c r="BD29" i="48" s="1"/>
  <c r="BF117" i="59" s="1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H65" i="48" s="1"/>
  <c r="K21" i="48"/>
  <c r="AD47" i="50"/>
  <c r="F12" i="50"/>
  <c r="BD116" i="59"/>
  <c r="N47" i="50"/>
  <c r="O30" i="50" s="1"/>
  <c r="M63" i="48"/>
  <c r="V66" i="48"/>
  <c r="V89" i="48"/>
  <c r="BB69" i="82"/>
  <c r="D16" i="49"/>
  <c r="BG69" i="82"/>
  <c r="AB89" i="48"/>
  <c r="AB66" i="48"/>
  <c r="AL89" i="48"/>
  <c r="AL66" i="48"/>
  <c r="AE89" i="48"/>
  <c r="AE66" i="48"/>
  <c r="BI37" i="52"/>
  <c r="BI37" i="82"/>
  <c r="X89" i="48"/>
  <c r="X66" i="48"/>
  <c r="BD35" i="50"/>
  <c r="BD42" i="50"/>
  <c r="AJ30" i="50"/>
  <c r="AD66" i="48"/>
  <c r="AD89" i="48"/>
  <c r="R89" i="48"/>
  <c r="R66" i="48"/>
  <c r="AY69" i="82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H34" i="50" s="1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BB67" i="82"/>
  <c r="BB21" i="82" s="1"/>
  <c r="AF104" i="49"/>
  <c r="BD104" i="49"/>
  <c r="AR104" i="49"/>
  <c r="AO78" i="48" s="1"/>
  <c r="J71" i="48"/>
  <c r="J75" i="48" s="1"/>
  <c r="J77" i="48" s="1"/>
  <c r="J88" i="48" s="1"/>
  <c r="AZ37" i="52"/>
  <c r="AZ37" i="82"/>
  <c r="R125" i="59"/>
  <c r="P10" i="5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E35" i="48"/>
  <c r="E34" i="48" s="1"/>
  <c r="E22" i="48"/>
  <c r="E21" i="48"/>
  <c r="E14" i="48"/>
  <c r="E17" i="48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BC30" i="49"/>
  <c r="BN30" i="49" s="1"/>
  <c r="AE30" i="49"/>
  <c r="AQ30" i="49"/>
  <c r="G35" i="82"/>
  <c r="AF7" i="52"/>
  <c r="AH114" i="59"/>
  <c r="AN133" i="82"/>
  <c r="AN13" i="82" s="1"/>
  <c r="AN28" i="52" s="1"/>
  <c r="AN69" i="82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M30" i="50"/>
  <c r="D40" i="49"/>
  <c r="AL38" i="48"/>
  <c r="AL40" i="48" s="1"/>
  <c r="Y29" i="48"/>
  <c r="AA117" i="59" s="1"/>
  <c r="D56" i="49"/>
  <c r="BE56" i="49" s="1"/>
  <c r="BN56" i="49" s="1"/>
  <c r="BB38" i="48"/>
  <c r="BB40" i="48" s="1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AN42" i="5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AY30" i="50"/>
  <c r="AY34" i="50" s="1"/>
  <c r="AX34" i="50"/>
  <c r="BE35" i="50"/>
  <c r="BE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F51" i="82"/>
  <c r="F19" i="82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D33" i="49"/>
  <c r="AE38" i="48"/>
  <c r="AE40" i="48" s="1"/>
  <c r="Y66" i="48"/>
  <c r="Y89" i="48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AG93" i="49"/>
  <c r="BE93" i="49"/>
  <c r="BN93" i="49" s="1"/>
  <c r="U93" i="49"/>
  <c r="AS93" i="49"/>
  <c r="Q8" i="52"/>
  <c r="S120" i="59"/>
  <c r="BC10" i="52"/>
  <c r="BE125" i="59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BF116" i="59"/>
  <c r="D88" i="49"/>
  <c r="M44" i="48"/>
  <c r="AY10" i="52"/>
  <c r="BA125" i="59"/>
  <c r="I47" i="51"/>
  <c r="I13" i="51" s="1"/>
  <c r="E3" i="97"/>
  <c r="E3" i="91"/>
  <c r="O34" i="48"/>
  <c r="R30" i="50"/>
  <c r="R34" i="50" s="1"/>
  <c r="Q34" i="50"/>
  <c r="BH96" i="49"/>
  <c r="BN96" i="49" s="1"/>
  <c r="AJ96" i="49"/>
  <c r="X96" i="49"/>
  <c r="AV96" i="49"/>
  <c r="BA34" i="50"/>
  <c r="BB30" i="50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R28" i="48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J28" i="48"/>
  <c r="AM26" i="49"/>
  <c r="AA26" i="49"/>
  <c r="BK26" i="49"/>
  <c r="BN26" i="49" s="1"/>
  <c r="AY26" i="49"/>
  <c r="BH37" i="52"/>
  <c r="BH37" i="82"/>
  <c r="U29" i="48"/>
  <c r="W117" i="59" s="1"/>
  <c r="AH30" i="50"/>
  <c r="AH34" i="50" s="1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F114" i="59"/>
  <c r="AK66" i="48"/>
  <c r="AK89" i="48"/>
  <c r="F21" i="51"/>
  <c r="O17" i="48"/>
  <c r="BI30" i="50"/>
  <c r="BI34" i="50" s="1"/>
  <c r="AI30" i="50"/>
  <c r="AI34" i="50" s="1"/>
  <c r="AF47" i="50"/>
  <c r="D21" i="49"/>
  <c r="S38" i="48"/>
  <c r="S40" i="48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G27" i="51"/>
  <c r="S66" i="48"/>
  <c r="S89" i="48"/>
  <c r="D25" i="49"/>
  <c r="W38" i="48"/>
  <c r="W40" i="48" s="1"/>
  <c r="BJ36" i="52"/>
  <c r="BJ36" i="82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X34" i="50"/>
  <c r="Y30" i="50"/>
  <c r="BA37" i="82"/>
  <c r="BA37" i="52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V28" i="48"/>
  <c r="BC29" i="48"/>
  <c r="BE117" i="59" s="1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AR68" i="82" l="1"/>
  <c r="AQ67" i="82"/>
  <c r="AQ21" i="82" s="1"/>
  <c r="AQ37" i="52" s="1"/>
  <c r="AN15" i="82"/>
  <c r="AN29" i="52" s="1"/>
  <c r="AR37" i="82"/>
  <c r="AQ37" i="82"/>
  <c r="AR23" i="82"/>
  <c r="AR42" i="52" s="1"/>
  <c r="AQ23" i="82"/>
  <c r="AQ42" i="52" s="1"/>
  <c r="AH28" i="48"/>
  <c r="AH29" i="48" s="1"/>
  <c r="AJ117" i="59" s="1"/>
  <c r="AU132" i="82"/>
  <c r="AU12" i="82" s="1"/>
  <c r="AW39" i="52"/>
  <c r="AW38" i="82"/>
  <c r="AW24" i="82"/>
  <c r="AW38" i="52" s="1"/>
  <c r="AT132" i="82"/>
  <c r="AT12" i="82" s="1"/>
  <c r="AT14" i="82" s="1"/>
  <c r="AT31" i="52" s="1"/>
  <c r="AC74" i="82"/>
  <c r="AD28" i="48"/>
  <c r="E23" i="48"/>
  <c r="Z106" i="82"/>
  <c r="Z109" i="82" s="1"/>
  <c r="Z110" i="82" s="1"/>
  <c r="R115" i="82"/>
  <c r="R119" i="82" s="1"/>
  <c r="R121" i="82" s="1"/>
  <c r="R123" i="82" s="1"/>
  <c r="R30" i="82" s="1"/>
  <c r="X74" i="82"/>
  <c r="X79" i="82" s="1"/>
  <c r="X81" i="82" s="1"/>
  <c r="AJ106" i="82"/>
  <c r="AJ109" i="82" s="1"/>
  <c r="AJ110" i="82" s="1"/>
  <c r="AI65" i="82"/>
  <c r="AI67" i="82" s="1"/>
  <c r="AI21" i="82" s="1"/>
  <c r="AI37" i="52" s="1"/>
  <c r="AP115" i="59"/>
  <c r="AN28" i="48"/>
  <c r="AN29" i="48" s="1"/>
  <c r="AP117" i="59" s="1"/>
  <c r="V115" i="59"/>
  <c r="T28" i="48"/>
  <c r="T29" i="48" s="1"/>
  <c r="V117" i="59" s="1"/>
  <c r="AC65" i="82"/>
  <c r="AC67" i="82" s="1"/>
  <c r="AC21" i="82" s="1"/>
  <c r="F15" i="92"/>
  <c r="AV22" i="82"/>
  <c r="AV38" i="82" s="1"/>
  <c r="AC115" i="82"/>
  <c r="AP116" i="59"/>
  <c r="AI74" i="82"/>
  <c r="V74" i="82"/>
  <c r="V79" i="82" s="1"/>
  <c r="V81" i="82" s="1"/>
  <c r="AG115" i="82"/>
  <c r="V125" i="59"/>
  <c r="T10" i="52"/>
  <c r="Q65" i="82"/>
  <c r="Q67" i="82" s="1"/>
  <c r="Q21" i="82" s="1"/>
  <c r="AB36" i="82"/>
  <c r="AI36" i="82"/>
  <c r="R106" i="82"/>
  <c r="R109" i="82" s="1"/>
  <c r="R110" i="82" s="1"/>
  <c r="AA26" i="48"/>
  <c r="AC115" i="59" s="1"/>
  <c r="W95" i="49"/>
  <c r="AU95" i="49"/>
  <c r="BG95" i="49"/>
  <c r="BN95" i="49" s="1"/>
  <c r="AI95" i="49"/>
  <c r="Y108" i="82"/>
  <c r="Y29" i="82" s="1"/>
  <c r="AI106" i="82"/>
  <c r="AI109" i="82" s="1"/>
  <c r="AI110" i="82" s="1"/>
  <c r="AJ116" i="59"/>
  <c r="D22" i="49"/>
  <c r="T38" i="48"/>
  <c r="T40" i="48" s="1"/>
  <c r="F25" i="50"/>
  <c r="Z108" i="82"/>
  <c r="Z29" i="82" s="1"/>
  <c r="U115" i="82"/>
  <c r="U119" i="82" s="1"/>
  <c r="U121" i="82" s="1"/>
  <c r="U123" i="82" s="1"/>
  <c r="U30" i="82" s="1"/>
  <c r="U32" i="82" s="1"/>
  <c r="Y65" i="82"/>
  <c r="Y67" i="82" s="1"/>
  <c r="Y21" i="82" s="1"/>
  <c r="Y37" i="52" s="1"/>
  <c r="W65" i="82"/>
  <c r="W67" i="82" s="1"/>
  <c r="W21" i="82" s="1"/>
  <c r="V116" i="59"/>
  <c r="AF116" i="59"/>
  <c r="G38" i="51"/>
  <c r="E21" i="71"/>
  <c r="Z115" i="82"/>
  <c r="Z119" i="82" s="1"/>
  <c r="Z121" i="82" s="1"/>
  <c r="Z123" i="82" s="1"/>
  <c r="Z30" i="82" s="1"/>
  <c r="Z31" i="82" s="1"/>
  <c r="AB74" i="82"/>
  <c r="AX28" i="48"/>
  <c r="AX29" i="48" s="1"/>
  <c r="AZ117" i="59" s="1"/>
  <c r="AE115" i="82"/>
  <c r="AT28" i="48"/>
  <c r="AT29" i="48" s="1"/>
  <c r="AV117" i="59" s="1"/>
  <c r="AW35" i="50"/>
  <c r="AW42" i="50"/>
  <c r="D86" i="49"/>
  <c r="AV132" i="82"/>
  <c r="AV12" i="82" s="1"/>
  <c r="AU38" i="48"/>
  <c r="AU40" i="48" s="1"/>
  <c r="D49" i="49"/>
  <c r="S96" i="82"/>
  <c r="S28" i="82" s="1"/>
  <c r="AH108" i="82"/>
  <c r="AH29" i="82" s="1"/>
  <c r="AK125" i="59"/>
  <c r="AI10" i="52"/>
  <c r="U61" i="82"/>
  <c r="U60" i="82"/>
  <c r="U52" i="82"/>
  <c r="U56" i="82" s="1"/>
  <c r="U62" i="82"/>
  <c r="U63" i="82"/>
  <c r="U75" i="82"/>
  <c r="U86" i="82" s="1"/>
  <c r="AP32" i="52"/>
  <c r="AP14" i="82"/>
  <c r="AP31" i="52" s="1"/>
  <c r="BK50" i="49"/>
  <c r="BN50" i="49" s="1"/>
  <c r="AY50" i="49"/>
  <c r="U106" i="82"/>
  <c r="U108" i="82" s="1"/>
  <c r="U29" i="82" s="1"/>
  <c r="U31" i="82" s="1"/>
  <c r="U16" i="82" s="1"/>
  <c r="U30" i="52" s="1"/>
  <c r="AD62" i="82"/>
  <c r="AD52" i="82"/>
  <c r="AD56" i="82" s="1"/>
  <c r="AD61" i="82"/>
  <c r="AD63" i="82"/>
  <c r="AD60" i="82"/>
  <c r="AD75" i="82"/>
  <c r="AD86" i="82" s="1"/>
  <c r="AB106" i="82"/>
  <c r="AV28" i="48"/>
  <c r="AV29" i="48" s="1"/>
  <c r="AX117" i="59" s="1"/>
  <c r="AT133" i="82"/>
  <c r="AT13" i="82" s="1"/>
  <c r="AT28" i="52" s="1"/>
  <c r="AT69" i="82"/>
  <c r="AN51" i="52"/>
  <c r="G13" i="50"/>
  <c r="AM132" i="82"/>
  <c r="AM12" i="82" s="1"/>
  <c r="AJ115" i="82"/>
  <c r="Y74" i="82"/>
  <c r="Y79" i="82" s="1"/>
  <c r="Y81" i="82" s="1"/>
  <c r="AT32" i="52"/>
  <c r="Y109" i="82"/>
  <c r="Y110" i="82" s="1"/>
  <c r="AL115" i="82"/>
  <c r="AV37" i="82"/>
  <c r="AV23" i="82"/>
  <c r="AV37" i="52"/>
  <c r="AI68" i="82"/>
  <c r="AI69" i="82" s="1"/>
  <c r="T61" i="82"/>
  <c r="T60" i="82"/>
  <c r="T63" i="82"/>
  <c r="T75" i="82"/>
  <c r="T86" i="82" s="1"/>
  <c r="T62" i="82"/>
  <c r="T52" i="82"/>
  <c r="T56" i="82" s="1"/>
  <c r="AS67" i="82"/>
  <c r="AS21" i="82" s="1"/>
  <c r="AS68" i="82"/>
  <c r="AR133" i="82"/>
  <c r="AR13" i="82" s="1"/>
  <c r="AR28" i="52" s="1"/>
  <c r="AR69" i="82"/>
  <c r="AD115" i="82"/>
  <c r="AO67" i="82"/>
  <c r="AO21" i="82" s="1"/>
  <c r="AO68" i="82"/>
  <c r="D102" i="49"/>
  <c r="AA44" i="48"/>
  <c r="T106" i="82"/>
  <c r="T108" i="82" s="1"/>
  <c r="T29" i="82" s="1"/>
  <c r="T31" i="82" s="1"/>
  <c r="T16" i="82" s="1"/>
  <c r="T30" i="52" s="1"/>
  <c r="W115" i="82"/>
  <c r="W119" i="82" s="1"/>
  <c r="W121" i="82" s="1"/>
  <c r="W123" i="82" s="1"/>
  <c r="W30" i="82" s="1"/>
  <c r="AH61" i="82"/>
  <c r="AH63" i="82"/>
  <c r="AH60" i="82"/>
  <c r="AH62" i="82"/>
  <c r="AH52" i="82"/>
  <c r="AH56" i="82" s="1"/>
  <c r="AH75" i="82"/>
  <c r="AH86" i="82" s="1"/>
  <c r="Q55" i="82"/>
  <c r="Q20" i="82" s="1"/>
  <c r="Q36" i="52" s="1"/>
  <c r="Q68" i="82"/>
  <c r="Q69" i="82" s="1"/>
  <c r="AV24" i="82"/>
  <c r="AV38" i="52" s="1"/>
  <c r="AC106" i="82"/>
  <c r="AP37" i="52"/>
  <c r="AP37" i="82"/>
  <c r="AP23" i="82"/>
  <c r="BJ110" i="49"/>
  <c r="BN110" i="49" s="1"/>
  <c r="AL110" i="49"/>
  <c r="AX110" i="49"/>
  <c r="AK60" i="82"/>
  <c r="AK62" i="82"/>
  <c r="AK52" i="82"/>
  <c r="AK56" i="82" s="1"/>
  <c r="AK55" i="82" s="1"/>
  <c r="AK20" i="82" s="1"/>
  <c r="AK36" i="52" s="1"/>
  <c r="AK61" i="82"/>
  <c r="AK63" i="82"/>
  <c r="AK75" i="82"/>
  <c r="AK86" i="82" s="1"/>
  <c r="X65" i="82"/>
  <c r="X67" i="82" s="1"/>
  <c r="X21" i="82" s="1"/>
  <c r="AM67" i="82"/>
  <c r="AM21" i="82" s="1"/>
  <c r="AM68" i="82"/>
  <c r="AI89" i="48"/>
  <c r="AI66" i="48"/>
  <c r="BA125" i="49"/>
  <c r="BM125" i="49"/>
  <c r="BN125" i="49" s="1"/>
  <c r="AQ32" i="52"/>
  <c r="AQ14" i="82"/>
  <c r="AQ31" i="52" s="1"/>
  <c r="Z63" i="82"/>
  <c r="Z52" i="82"/>
  <c r="Z56" i="82" s="1"/>
  <c r="Z61" i="82"/>
  <c r="Z62" i="82"/>
  <c r="Z75" i="82"/>
  <c r="Z86" i="82" s="1"/>
  <c r="Z60" i="82"/>
  <c r="AT36" i="52"/>
  <c r="AT36" i="82"/>
  <c r="P75" i="82"/>
  <c r="P86" i="82" s="1"/>
  <c r="P52" i="82"/>
  <c r="P56" i="82" s="1"/>
  <c r="P55" i="82" s="1"/>
  <c r="P20" i="82" s="1"/>
  <c r="P36" i="52" s="1"/>
  <c r="P63" i="82"/>
  <c r="P61" i="82"/>
  <c r="P60" i="82"/>
  <c r="P62" i="82"/>
  <c r="AH10" i="52"/>
  <c r="AJ125" i="59"/>
  <c r="AQ115" i="59"/>
  <c r="AQ116" i="59" s="1"/>
  <c r="AO28" i="48"/>
  <c r="AO29" i="48" s="1"/>
  <c r="AQ117" i="59" s="1"/>
  <c r="AR36" i="82"/>
  <c r="AR36" i="52"/>
  <c r="AP133" i="82"/>
  <c r="AP13" i="82" s="1"/>
  <c r="AP28" i="52" s="1"/>
  <c r="AP69" i="82"/>
  <c r="AU39" i="52"/>
  <c r="AU24" i="82"/>
  <c r="AU38" i="52" s="1"/>
  <c r="AU38" i="82"/>
  <c r="Q37" i="52"/>
  <c r="AO10" i="52"/>
  <c r="AQ125" i="59"/>
  <c r="AQ127" i="59" s="1"/>
  <c r="AC37" i="52"/>
  <c r="D37" i="49"/>
  <c r="AI38" i="48"/>
  <c r="AI40" i="48" s="1"/>
  <c r="AB79" i="82"/>
  <c r="AB81" i="82" s="1"/>
  <c r="AS10" i="52"/>
  <c r="AU125" i="59"/>
  <c r="AU127" i="59" s="1"/>
  <c r="AP125" i="59"/>
  <c r="AP127" i="59" s="1"/>
  <c r="AN10" i="52"/>
  <c r="AZ125" i="59"/>
  <c r="AZ127" i="59" s="1"/>
  <c r="AX10" i="52"/>
  <c r="AW10" i="52"/>
  <c r="AY125" i="59"/>
  <c r="AY127" i="59" s="1"/>
  <c r="AU115" i="59"/>
  <c r="AS28" i="48"/>
  <c r="AS29" i="48" s="1"/>
  <c r="AU117" i="59" s="1"/>
  <c r="AR8" i="52"/>
  <c r="AT120" i="59"/>
  <c r="AT122" i="59" s="1"/>
  <c r="W37" i="52"/>
  <c r="AW109" i="49"/>
  <c r="BI109" i="49"/>
  <c r="BN109" i="49" s="1"/>
  <c r="AK109" i="49"/>
  <c r="V55" i="82"/>
  <c r="V20" i="82" s="1"/>
  <c r="V36" i="52" s="1"/>
  <c r="AQ10" i="52"/>
  <c r="AS125" i="59"/>
  <c r="AS127" i="59" s="1"/>
  <c r="AE62" i="82"/>
  <c r="AE52" i="82"/>
  <c r="AE56" i="82" s="1"/>
  <c r="AE61" i="82"/>
  <c r="AE63" i="82"/>
  <c r="AE60" i="82"/>
  <c r="AE75" i="82"/>
  <c r="AE86" i="82" s="1"/>
  <c r="AX42" i="52"/>
  <c r="AX39" i="82"/>
  <c r="AX15" i="82"/>
  <c r="AX29" i="52" s="1"/>
  <c r="BD116" i="49"/>
  <c r="BN116" i="49" s="1"/>
  <c r="AR116" i="49"/>
  <c r="AK106" i="82"/>
  <c r="AK109" i="82" s="1"/>
  <c r="AK110" i="82" s="1"/>
  <c r="AT23" i="82"/>
  <c r="AT37" i="82"/>
  <c r="AT37" i="52"/>
  <c r="BH120" i="49"/>
  <c r="BN120" i="49" s="1"/>
  <c r="AV120" i="49"/>
  <c r="BC115" i="49"/>
  <c r="BN115" i="49" s="1"/>
  <c r="AQ115" i="49"/>
  <c r="D52" i="49"/>
  <c r="AX38" i="48"/>
  <c r="AX40" i="48" s="1"/>
  <c r="BL124" i="49"/>
  <c r="BN124" i="49" s="1"/>
  <c r="AZ124" i="49"/>
  <c r="AO125" i="59"/>
  <c r="AM10" i="52"/>
  <c r="H47" i="51"/>
  <c r="H13" i="51" s="1"/>
  <c r="H15" i="51" s="1"/>
  <c r="AS38" i="82"/>
  <c r="AS39" i="52"/>
  <c r="AS24" i="82"/>
  <c r="AS38" i="52" s="1"/>
  <c r="AR39" i="82"/>
  <c r="AR15" i="82"/>
  <c r="AR29" i="52" s="1"/>
  <c r="Y55" i="82"/>
  <c r="Y20" i="82" s="1"/>
  <c r="Y36" i="52" s="1"/>
  <c r="BG46" i="49"/>
  <c r="BN46" i="49" s="1"/>
  <c r="AU46" i="49"/>
  <c r="Y115" i="82"/>
  <c r="Y119" i="82" s="1"/>
  <c r="Y121" i="82" s="1"/>
  <c r="Y123" i="82" s="1"/>
  <c r="Y30" i="82" s="1"/>
  <c r="Y31" i="82" s="1"/>
  <c r="Y16" i="82" s="1"/>
  <c r="Y30" i="52" s="1"/>
  <c r="AU133" i="82"/>
  <c r="AU13" i="82" s="1"/>
  <c r="AU28" i="52" s="1"/>
  <c r="AU69" i="82"/>
  <c r="BF118" i="49"/>
  <c r="BN118" i="49" s="1"/>
  <c r="AT118" i="49"/>
  <c r="AU32" i="52"/>
  <c r="AU14" i="82"/>
  <c r="AU31" i="52" s="1"/>
  <c r="AV125" i="59"/>
  <c r="AV127" i="59" s="1"/>
  <c r="AT10" i="52"/>
  <c r="D29" i="49"/>
  <c r="AA38" i="48"/>
  <c r="AA40" i="48" s="1"/>
  <c r="AO38" i="48"/>
  <c r="AO40" i="48" s="1"/>
  <c r="D43" i="49"/>
  <c r="AC79" i="82"/>
  <c r="AC81" i="82" s="1"/>
  <c r="AC119" i="82"/>
  <c r="AC121" i="82" s="1"/>
  <c r="AC123" i="82" s="1"/>
  <c r="AC30" i="82" s="1"/>
  <c r="AN32" i="52"/>
  <c r="AN14" i="82"/>
  <c r="AN31" i="52" s="1"/>
  <c r="AM39" i="52"/>
  <c r="AM38" i="82"/>
  <c r="AY123" i="49"/>
  <c r="BK123" i="49"/>
  <c r="BN123" i="49" s="1"/>
  <c r="BG119" i="49"/>
  <c r="BN119" i="49" s="1"/>
  <c r="AU119" i="49"/>
  <c r="D47" i="49"/>
  <c r="AS38" i="48"/>
  <c r="AS40" i="48" s="1"/>
  <c r="D42" i="49"/>
  <c r="AN38" i="48"/>
  <c r="AN40" i="48" s="1"/>
  <c r="U96" i="82"/>
  <c r="U28" i="82" s="1"/>
  <c r="AF52" i="82"/>
  <c r="AF56" i="82" s="1"/>
  <c r="AF55" i="82" s="1"/>
  <c r="AF20" i="82" s="1"/>
  <c r="AF36" i="52" s="1"/>
  <c r="AF61" i="82"/>
  <c r="AF63" i="82"/>
  <c r="AF60" i="82"/>
  <c r="AF62" i="82"/>
  <c r="AF75" i="82"/>
  <c r="AF86" i="82" s="1"/>
  <c r="D51" i="49"/>
  <c r="AW38" i="48"/>
  <c r="AW40" i="48" s="1"/>
  <c r="AB119" i="82"/>
  <c r="AB121" i="82" s="1"/>
  <c r="AB123" i="82" s="1"/>
  <c r="AB30" i="82" s="1"/>
  <c r="AP10" i="52"/>
  <c r="AR125" i="59"/>
  <c r="AR127" i="59" s="1"/>
  <c r="AR30" i="50"/>
  <c r="AR34" i="50" s="1"/>
  <c r="AQ34" i="50"/>
  <c r="AS132" i="82"/>
  <c r="AS12" i="82" s="1"/>
  <c r="AP28" i="48"/>
  <c r="AP29" i="48" s="1"/>
  <c r="AR117" i="59" s="1"/>
  <c r="AI79" i="82"/>
  <c r="AI81" i="82" s="1"/>
  <c r="AG119" i="82"/>
  <c r="AG121" i="82" s="1"/>
  <c r="AG123" i="82" s="1"/>
  <c r="AG30" i="82" s="1"/>
  <c r="AG106" i="82"/>
  <c r="AG109" i="82" s="1"/>
  <c r="AG110" i="82" s="1"/>
  <c r="AV30" i="50"/>
  <c r="AV34" i="50" s="1"/>
  <c r="AU34" i="50"/>
  <c r="AE106" i="82"/>
  <c r="AE109" i="82" s="1"/>
  <c r="AE110" i="82" s="1"/>
  <c r="BI121" i="49"/>
  <c r="BN121" i="49" s="1"/>
  <c r="AW121" i="49"/>
  <c r="Z47" i="50"/>
  <c r="AA30" i="50" s="1"/>
  <c r="AA47" i="50"/>
  <c r="AB30" i="50" s="1"/>
  <c r="Y47" i="50"/>
  <c r="Z30" i="50" s="1"/>
  <c r="S75" i="82"/>
  <c r="S86" i="82" s="1"/>
  <c r="S62" i="82"/>
  <c r="S63" i="82"/>
  <c r="S61" i="82"/>
  <c r="S60" i="82"/>
  <c r="S52" i="82"/>
  <c r="S56" i="82" s="1"/>
  <c r="T96" i="82"/>
  <c r="T28" i="82" s="1"/>
  <c r="T109" i="82"/>
  <c r="T110" i="82" s="1"/>
  <c r="AK36" i="49"/>
  <c r="AW36" i="49"/>
  <c r="BI36" i="49"/>
  <c r="BN36" i="49" s="1"/>
  <c r="D89" i="49"/>
  <c r="AN42" i="50"/>
  <c r="AM34" i="50"/>
  <c r="AM24" i="82"/>
  <c r="AM38" i="52" s="1"/>
  <c r="AC36" i="82"/>
  <c r="V115" i="82"/>
  <c r="V119" i="82" s="1"/>
  <c r="V121" i="82" s="1"/>
  <c r="V123" i="82" s="1"/>
  <c r="V30" i="82" s="1"/>
  <c r="V106" i="82"/>
  <c r="V109" i="82" s="1"/>
  <c r="V110" i="82" s="1"/>
  <c r="H31" i="51"/>
  <c r="H5" i="51" s="1"/>
  <c r="AO115" i="59"/>
  <c r="Q115" i="82"/>
  <c r="Q119" i="82" s="1"/>
  <c r="Q121" i="82" s="1"/>
  <c r="Q123" i="82" s="1"/>
  <c r="Q30" i="82" s="1"/>
  <c r="AU116" i="59"/>
  <c r="AV10" i="52"/>
  <c r="AX125" i="59"/>
  <c r="AX127" i="59" s="1"/>
  <c r="AR10" i="52"/>
  <c r="AT125" i="59"/>
  <c r="AT127" i="59" s="1"/>
  <c r="BB114" i="49"/>
  <c r="BN114" i="49" s="1"/>
  <c r="AP114" i="49"/>
  <c r="BE117" i="49"/>
  <c r="BN117" i="49" s="1"/>
  <c r="AS117" i="49"/>
  <c r="AF106" i="82"/>
  <c r="W55" i="82"/>
  <c r="W20" i="82" s="1"/>
  <c r="W36" i="52" s="1"/>
  <c r="W68" i="82"/>
  <c r="W69" i="82" s="1"/>
  <c r="Y36" i="82"/>
  <c r="AO132" i="82"/>
  <c r="AO12" i="82" s="1"/>
  <c r="AL106" i="82"/>
  <c r="AL109" i="82" s="1"/>
  <c r="AL110" i="82" s="1"/>
  <c r="AS34" i="50"/>
  <c r="R108" i="82"/>
  <c r="R29" i="82" s="1"/>
  <c r="R31" i="82" s="1"/>
  <c r="AE119" i="82"/>
  <c r="AE121" i="82" s="1"/>
  <c r="AE123" i="82" s="1"/>
  <c r="AE30" i="82" s="1"/>
  <c r="AL62" i="82"/>
  <c r="AL52" i="82"/>
  <c r="AL56" i="82" s="1"/>
  <c r="AL61" i="82"/>
  <c r="AL63" i="82"/>
  <c r="AL60" i="82"/>
  <c r="AL75" i="82"/>
  <c r="AL86" i="82" s="1"/>
  <c r="AT38" i="48"/>
  <c r="AT40" i="48" s="1"/>
  <c r="D48" i="49"/>
  <c r="AD106" i="82"/>
  <c r="AD109" i="82" s="1"/>
  <c r="AD110" i="82" s="1"/>
  <c r="AW116" i="59"/>
  <c r="AX14" i="82"/>
  <c r="AX31" i="52" s="1"/>
  <c r="AX32" i="52"/>
  <c r="AJ120" i="59"/>
  <c r="AH8" i="52"/>
  <c r="Q74" i="82"/>
  <c r="Q79" i="82" s="1"/>
  <c r="Q81" i="82" s="1"/>
  <c r="AO38" i="82"/>
  <c r="AO24" i="82"/>
  <c r="AO38" i="52" s="1"/>
  <c r="AO39" i="52"/>
  <c r="BJ122" i="49"/>
  <c r="BN122" i="49" s="1"/>
  <c r="AX122" i="49"/>
  <c r="V96" i="82"/>
  <c r="V28" i="82" s="1"/>
  <c r="V36" i="82" s="1"/>
  <c r="AK115" i="82"/>
  <c r="AK96" i="82"/>
  <c r="AK28" i="82" s="1"/>
  <c r="Q106" i="82"/>
  <c r="AA63" i="82"/>
  <c r="AA62" i="82"/>
  <c r="AA75" i="82"/>
  <c r="AA86" i="82" s="1"/>
  <c r="AA61" i="82"/>
  <c r="AA60" i="82"/>
  <c r="AA52" i="82"/>
  <c r="AA56" i="82" s="1"/>
  <c r="AM38" i="48"/>
  <c r="D41" i="49"/>
  <c r="H38" i="51"/>
  <c r="AV133" i="82"/>
  <c r="AV13" i="82" s="1"/>
  <c r="AV28" i="52" s="1"/>
  <c r="D44" i="49"/>
  <c r="AP38" i="48"/>
  <c r="AP40" i="48" s="1"/>
  <c r="AA89" i="48"/>
  <c r="AA66" i="48"/>
  <c r="AF119" i="82"/>
  <c r="AF121" i="82" s="1"/>
  <c r="AF123" i="82" s="1"/>
  <c r="AF30" i="82" s="1"/>
  <c r="AG61" i="82"/>
  <c r="AG63" i="82"/>
  <c r="AG60" i="82"/>
  <c r="AG62" i="82"/>
  <c r="AG52" i="82"/>
  <c r="AG56" i="82" s="1"/>
  <c r="AG75" i="82"/>
  <c r="AG86" i="82" s="1"/>
  <c r="AR116" i="59"/>
  <c r="AQ133" i="82"/>
  <c r="AQ13" i="82" s="1"/>
  <c r="AQ28" i="52" s="1"/>
  <c r="AQ69" i="82"/>
  <c r="AW37" i="82"/>
  <c r="AW23" i="82"/>
  <c r="AW37" i="52"/>
  <c r="AX133" i="82"/>
  <c r="AX13" i="82" s="1"/>
  <c r="AX28" i="52" s="1"/>
  <c r="AX69" i="82"/>
  <c r="AE96" i="82"/>
  <c r="AE28" i="82" s="1"/>
  <c r="X106" i="82"/>
  <c r="X108" i="82" s="1"/>
  <c r="X29" i="82" s="1"/>
  <c r="X31" i="82" s="1"/>
  <c r="P115" i="82"/>
  <c r="P119" i="82" s="1"/>
  <c r="P121" i="82" s="1"/>
  <c r="P123" i="82" s="1"/>
  <c r="P30" i="82" s="1"/>
  <c r="P106" i="82"/>
  <c r="P108" i="82" s="1"/>
  <c r="P29" i="82" s="1"/>
  <c r="AR39" i="52"/>
  <c r="AR38" i="82"/>
  <c r="AR24" i="82"/>
  <c r="AR38" i="52" s="1"/>
  <c r="W106" i="82"/>
  <c r="W109" i="82" s="1"/>
  <c r="W110" i="82" s="1"/>
  <c r="AS120" i="59"/>
  <c r="AS122" i="59" s="1"/>
  <c r="AS129" i="59" s="1"/>
  <c r="AQ8" i="52"/>
  <c r="Y34" i="50"/>
  <c r="Y42" i="50" s="1"/>
  <c r="K44" i="48"/>
  <c r="M125" i="59" s="1"/>
  <c r="D13" i="49"/>
  <c r="F38" i="50"/>
  <c r="F39" i="50" s="1"/>
  <c r="F51" i="52" s="1"/>
  <c r="AW14" i="82"/>
  <c r="AW31" i="52" s="1"/>
  <c r="AW32" i="52"/>
  <c r="AU10" i="52"/>
  <c r="AW125" i="59"/>
  <c r="AW127" i="59" s="1"/>
  <c r="S106" i="82"/>
  <c r="S108" i="82" s="1"/>
  <c r="S29" i="82" s="1"/>
  <c r="S31" i="82" s="1"/>
  <c r="AC68" i="82"/>
  <c r="AC69" i="82" s="1"/>
  <c r="AH115" i="82"/>
  <c r="AA102" i="82"/>
  <c r="AA101" i="82"/>
  <c r="AA93" i="82"/>
  <c r="AA97" i="82" s="1"/>
  <c r="AA104" i="82"/>
  <c r="AA103" i="82"/>
  <c r="AA116" i="82"/>
  <c r="AA126" i="82" s="1"/>
  <c r="AA128" i="82" s="1"/>
  <c r="AH89" i="48"/>
  <c r="AH66" i="48"/>
  <c r="AJ63" i="82"/>
  <c r="AJ60" i="82"/>
  <c r="AJ62" i="82"/>
  <c r="AJ52" i="82"/>
  <c r="AJ56" i="82" s="1"/>
  <c r="AJ55" i="82" s="1"/>
  <c r="AJ20" i="82" s="1"/>
  <c r="AJ61" i="82"/>
  <c r="AJ75" i="82"/>
  <c r="AJ86" i="82" s="1"/>
  <c r="X55" i="82"/>
  <c r="X20" i="82" s="1"/>
  <c r="X36" i="52" s="1"/>
  <c r="X68" i="82"/>
  <c r="X69" i="82" s="1"/>
  <c r="AA35" i="82"/>
  <c r="AB65" i="82"/>
  <c r="AB67" i="82" s="1"/>
  <c r="AB21" i="82" s="1"/>
  <c r="AX120" i="59"/>
  <c r="AX122" i="59" s="1"/>
  <c r="AV8" i="52"/>
  <c r="AO114" i="59"/>
  <c r="AM28" i="48"/>
  <c r="H24" i="51"/>
  <c r="AM7" i="52"/>
  <c r="AP34" i="50"/>
  <c r="AU37" i="82"/>
  <c r="AU23" i="82"/>
  <c r="AU37" i="52"/>
  <c r="AQ39" i="52"/>
  <c r="AQ24" i="82"/>
  <c r="AQ38" i="52" s="1"/>
  <c r="AQ38" i="82"/>
  <c r="AJ108" i="82"/>
  <c r="AJ29" i="82" s="1"/>
  <c r="AR14" i="82"/>
  <c r="AR31" i="52" s="1"/>
  <c r="AR32" i="52"/>
  <c r="AQ36" i="52"/>
  <c r="AQ36" i="82"/>
  <c r="V65" i="82"/>
  <c r="V68" i="82" s="1"/>
  <c r="V69" i="82" s="1"/>
  <c r="AT39" i="52"/>
  <c r="AT24" i="82"/>
  <c r="AT38" i="52" s="1"/>
  <c r="AT38" i="82"/>
  <c r="AI115" i="82"/>
  <c r="AP24" i="82"/>
  <c r="AP38" i="52" s="1"/>
  <c r="AP38" i="82"/>
  <c r="AP39" i="52"/>
  <c r="AE108" i="82"/>
  <c r="AE29" i="82" s="1"/>
  <c r="R63" i="82"/>
  <c r="R60" i="82"/>
  <c r="R52" i="82"/>
  <c r="R56" i="82" s="1"/>
  <c r="R62" i="82"/>
  <c r="R75" i="82"/>
  <c r="R86" i="82" s="1"/>
  <c r="R61" i="82"/>
  <c r="P96" i="82"/>
  <c r="P28" i="82" s="1"/>
  <c r="P36" i="82" s="1"/>
  <c r="AA7" i="52"/>
  <c r="AA28" i="48"/>
  <c r="AA29" i="48" s="1"/>
  <c r="AC117" i="59" s="1"/>
  <c r="AC114" i="59"/>
  <c r="AC116" i="59" s="1"/>
  <c r="W96" i="82"/>
  <c r="W28" i="82" s="1"/>
  <c r="W36" i="82" s="1"/>
  <c r="BF45" i="49"/>
  <c r="BN45" i="49" s="1"/>
  <c r="AT45" i="49"/>
  <c r="AE28" i="48"/>
  <c r="AE29" i="48" s="1"/>
  <c r="AG117" i="59" s="1"/>
  <c r="O101" i="82"/>
  <c r="O102" i="82"/>
  <c r="O103" i="82"/>
  <c r="O93" i="82"/>
  <c r="O104" i="82"/>
  <c r="F47" i="50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L108" i="82" s="1"/>
  <c r="L29" i="82" s="1"/>
  <c r="K26" i="48"/>
  <c r="M115" i="59" s="1"/>
  <c r="G74" i="82"/>
  <c r="G79" i="82" s="1"/>
  <c r="G81" i="82" s="1"/>
  <c r="K47" i="50"/>
  <c r="L30" i="50" s="1"/>
  <c r="L34" i="50" s="1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AG28" i="48"/>
  <c r="AG29" i="48" s="1"/>
  <c r="AI117" i="59" s="1"/>
  <c r="P116" i="59"/>
  <c r="E24" i="48"/>
  <c r="E26" i="48" s="1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V42" i="50"/>
  <c r="V35" i="50"/>
  <c r="BG35" i="50"/>
  <c r="BG42" i="50"/>
  <c r="C60" i="82"/>
  <c r="C63" i="82"/>
  <c r="C61" i="82"/>
  <c r="C75" i="82"/>
  <c r="C74" i="82" s="1"/>
  <c r="C62" i="82"/>
  <c r="C55" i="82"/>
  <c r="C20" i="82" s="1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20" i="82" s="1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28" i="82" s="1"/>
  <c r="C116" i="82"/>
  <c r="C101" i="82"/>
  <c r="BK92" i="82"/>
  <c r="D103" i="82"/>
  <c r="D108" i="82"/>
  <c r="D29" i="82" s="1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L28" i="48"/>
  <c r="BE69" i="82"/>
  <c r="AN120" i="59"/>
  <c r="AL8" i="52"/>
  <c r="AH116" i="59"/>
  <c r="D9" i="49"/>
  <c r="G38" i="48"/>
  <c r="G40" i="48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35" i="50"/>
  <c r="AM42" i="50"/>
  <c r="H74" i="82"/>
  <c r="H79" i="82" s="1"/>
  <c r="H81" i="82" s="1"/>
  <c r="AF28" i="48"/>
  <c r="D80" i="49"/>
  <c r="E44" i="48"/>
  <c r="BA116" i="59"/>
  <c r="I12" i="59" s="1"/>
  <c r="I10" i="59"/>
  <c r="H20" i="116" s="1"/>
  <c r="BH108" i="49"/>
  <c r="BN108" i="49" s="1"/>
  <c r="AJ108" i="49"/>
  <c r="AV108" i="49"/>
  <c r="G7" i="52"/>
  <c r="I114" i="59"/>
  <c r="BG107" i="49"/>
  <c r="BN107" i="49" s="1"/>
  <c r="AI107" i="49"/>
  <c r="AU107" i="49"/>
  <c r="AJ8" i="52"/>
  <c r="AL120" i="59"/>
  <c r="R8" i="52"/>
  <c r="T120" i="59"/>
  <c r="AO66" i="50"/>
  <c r="AQ68" i="50" s="1"/>
  <c r="AO50" i="52"/>
  <c r="AO43" i="50"/>
  <c r="AO40" i="64" s="1"/>
  <c r="AH33" i="49"/>
  <c r="BF33" i="49"/>
  <c r="BN33" i="49" s="1"/>
  <c r="AT33" i="49"/>
  <c r="D11" i="49"/>
  <c r="I38" i="48"/>
  <c r="I40" i="48" s="1"/>
  <c r="BJ69" i="82"/>
  <c r="H106" i="82"/>
  <c r="H109" i="82" s="1"/>
  <c r="H110" i="82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BC42" i="50"/>
  <c r="BC35" i="50"/>
  <c r="AK28" i="48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M115" i="82"/>
  <c r="O116" i="82"/>
  <c r="K96" i="82"/>
  <c r="K28" i="82" s="1"/>
  <c r="K36" i="82" s="1"/>
  <c r="G108" i="82"/>
  <c r="G29" i="82" s="1"/>
  <c r="M30" i="50"/>
  <c r="M34" i="50" s="1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G31" i="51"/>
  <c r="G5" i="51" s="1"/>
  <c r="AN66" i="50"/>
  <c r="AN50" i="52"/>
  <c r="AN43" i="50"/>
  <c r="AN40" i="64" s="1"/>
  <c r="N115" i="82"/>
  <c r="H115" i="82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G114" i="59"/>
  <c r="E7" i="52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AQ15" i="82" l="1"/>
  <c r="AQ29" i="52" s="1"/>
  <c r="AQ39" i="82"/>
  <c r="Y35" i="50"/>
  <c r="AI108" i="82"/>
  <c r="AI29" i="82" s="1"/>
  <c r="AI37" i="82" s="1"/>
  <c r="AA34" i="50"/>
  <c r="AL74" i="82"/>
  <c r="Z16" i="82"/>
  <c r="Z30" i="52" s="1"/>
  <c r="Z32" i="82"/>
  <c r="AJ74" i="82"/>
  <c r="AK74" i="82"/>
  <c r="AE31" i="82"/>
  <c r="AE16" i="82" s="1"/>
  <c r="AE30" i="52" s="1"/>
  <c r="H11" i="59"/>
  <c r="G21" i="116" s="1"/>
  <c r="Z34" i="50"/>
  <c r="U65" i="82"/>
  <c r="U67" i="82" s="1"/>
  <c r="U21" i="82" s="1"/>
  <c r="U37" i="52" s="1"/>
  <c r="AB68" i="82"/>
  <c r="AB69" i="82" s="1"/>
  <c r="S74" i="82"/>
  <c r="S79" i="82" s="1"/>
  <c r="S81" i="82" s="1"/>
  <c r="S68" i="82"/>
  <c r="S69" i="82" s="1"/>
  <c r="AD65" i="82"/>
  <c r="AD67" i="82" s="1"/>
  <c r="AD21" i="82" s="1"/>
  <c r="AD37" i="82" s="1"/>
  <c r="T8" i="52"/>
  <c r="V120" i="59"/>
  <c r="W108" i="82"/>
  <c r="W29" i="82" s="1"/>
  <c r="W31" i="82" s="1"/>
  <c r="W16" i="82" s="1"/>
  <c r="W30" i="52" s="1"/>
  <c r="AA74" i="82"/>
  <c r="AA79" i="82" s="1"/>
  <c r="AA81" i="82" s="1"/>
  <c r="AK36" i="82"/>
  <c r="S65" i="82"/>
  <c r="BG22" i="49"/>
  <c r="BN22" i="49" s="1"/>
  <c r="AI22" i="49"/>
  <c r="W22" i="49"/>
  <c r="AU22" i="49"/>
  <c r="K28" i="48"/>
  <c r="AX129" i="59"/>
  <c r="U109" i="82"/>
  <c r="U110" i="82" s="1"/>
  <c r="Y37" i="82"/>
  <c r="P74" i="82"/>
  <c r="P79" i="82" s="1"/>
  <c r="P81" i="82" s="1"/>
  <c r="AV39" i="52"/>
  <c r="Y68" i="82"/>
  <c r="Y69" i="82" s="1"/>
  <c r="Z65" i="82"/>
  <c r="Z67" i="82" s="1"/>
  <c r="Z21" i="82" s="1"/>
  <c r="S16" i="82"/>
  <c r="S30" i="52" s="1"/>
  <c r="S32" i="82"/>
  <c r="AJ36" i="52"/>
  <c r="AJ36" i="82"/>
  <c r="R16" i="82"/>
  <c r="R30" i="52" s="1"/>
  <c r="R32" i="82"/>
  <c r="L109" i="82"/>
  <c r="L110" i="82" s="1"/>
  <c r="AB37" i="52"/>
  <c r="AY120" i="59"/>
  <c r="AY122" i="59" s="1"/>
  <c r="AY129" i="59" s="1"/>
  <c r="AW8" i="52"/>
  <c r="BB29" i="49"/>
  <c r="BN29" i="49" s="1"/>
  <c r="AD29" i="49"/>
  <c r="AP29" i="49"/>
  <c r="Z74" i="82"/>
  <c r="Z79" i="82" s="1"/>
  <c r="Z81" i="82" s="1"/>
  <c r="X37" i="52"/>
  <c r="X37" i="82"/>
  <c r="AK65" i="82"/>
  <c r="AK67" i="82" s="1"/>
  <c r="AK21" i="82" s="1"/>
  <c r="AH55" i="82"/>
  <c r="AH20" i="82" s="1"/>
  <c r="AD102" i="49"/>
  <c r="AP102" i="49"/>
  <c r="BB102" i="49"/>
  <c r="BN102" i="49" s="1"/>
  <c r="T74" i="82"/>
  <c r="T79" i="82" s="1"/>
  <c r="T81" i="82" s="1"/>
  <c r="AJ119" i="82"/>
  <c r="AJ121" i="82" s="1"/>
  <c r="AJ123" i="82" s="1"/>
  <c r="AJ30" i="82" s="1"/>
  <c r="AD74" i="82"/>
  <c r="U55" i="82"/>
  <c r="U20" i="82" s="1"/>
  <c r="U36" i="52" s="1"/>
  <c r="AI119" i="82"/>
  <c r="AI121" i="82" s="1"/>
  <c r="AI123" i="82" s="1"/>
  <c r="AI30" i="82" s="1"/>
  <c r="AP42" i="50"/>
  <c r="AP35" i="50"/>
  <c r="AG55" i="82"/>
  <c r="AG20" i="82" s="1"/>
  <c r="Q109" i="82"/>
  <c r="Q110" i="82" s="1"/>
  <c r="Q108" i="82"/>
  <c r="Q29" i="82" s="1"/>
  <c r="AL55" i="82"/>
  <c r="AL20" i="82" s="1"/>
  <c r="AO32" i="52"/>
  <c r="AO14" i="82"/>
  <c r="AO31" i="52" s="1"/>
  <c r="AU35" i="50"/>
  <c r="AU42" i="50"/>
  <c r="AS32" i="52"/>
  <c r="AS14" i="82"/>
  <c r="AS31" i="52" s="1"/>
  <c r="AZ51" i="49"/>
  <c r="BL51" i="49"/>
  <c r="BN51" i="49" s="1"/>
  <c r="AE55" i="82"/>
  <c r="AE20" i="82" s="1"/>
  <c r="AE36" i="52" s="1"/>
  <c r="V67" i="82"/>
  <c r="V21" i="82" s="1"/>
  <c r="W37" i="82"/>
  <c r="Z37" i="82"/>
  <c r="Z37" i="52"/>
  <c r="AO133" i="82"/>
  <c r="AO13" i="82" s="1"/>
  <c r="AO28" i="52" s="1"/>
  <c r="AO69" i="82"/>
  <c r="T55" i="82"/>
  <c r="T20" i="82" s="1"/>
  <c r="T36" i="52" s="1"/>
  <c r="AV15" i="82"/>
  <c r="AV29" i="52" s="1"/>
  <c r="AV39" i="82"/>
  <c r="AV42" i="52"/>
  <c r="I3" i="82"/>
  <c r="AM32" i="52"/>
  <c r="AM14" i="82"/>
  <c r="AM31" i="52" s="1"/>
  <c r="U37" i="82"/>
  <c r="BJ49" i="49"/>
  <c r="BN49" i="49" s="1"/>
  <c r="AX49" i="49"/>
  <c r="P31" i="82"/>
  <c r="P16" i="82" s="1"/>
  <c r="P30" i="52" s="1"/>
  <c r="P32" i="82"/>
  <c r="AR120" i="59"/>
  <c r="AR122" i="59" s="1"/>
  <c r="AR129" i="59" s="1"/>
  <c r="AP8" i="52"/>
  <c r="AW48" i="49"/>
  <c r="BI48" i="49"/>
  <c r="BN48" i="49" s="1"/>
  <c r="AV42" i="50"/>
  <c r="AV35" i="50"/>
  <c r="AQ35" i="50"/>
  <c r="AQ42" i="50"/>
  <c r="Y32" i="82"/>
  <c r="AZ120" i="59"/>
  <c r="AZ122" i="59" s="1"/>
  <c r="AZ129" i="59" s="1"/>
  <c r="AX8" i="52"/>
  <c r="AT39" i="82"/>
  <c r="AT42" i="52"/>
  <c r="AT15" i="82"/>
  <c r="AT29" i="52" s="1"/>
  <c r="AK79" i="82"/>
  <c r="AK81" i="82" s="1"/>
  <c r="AH65" i="82"/>
  <c r="AH67" i="82" s="1"/>
  <c r="AH21" i="82" s="1"/>
  <c r="AO37" i="52"/>
  <c r="AO23" i="82"/>
  <c r="AO37" i="82"/>
  <c r="AU8" i="52"/>
  <c r="AW120" i="59"/>
  <c r="AW122" i="59" s="1"/>
  <c r="AW129" i="59" s="1"/>
  <c r="R55" i="82"/>
  <c r="R20" i="82" s="1"/>
  <c r="AX13" i="52"/>
  <c r="AM12" i="52"/>
  <c r="AW39" i="82"/>
  <c r="AW15" i="82"/>
  <c r="AW29" i="52" s="1"/>
  <c r="AW42" i="52"/>
  <c r="J109" i="82"/>
  <c r="J110" i="82" s="1"/>
  <c r="R65" i="82"/>
  <c r="R67" i="82" s="1"/>
  <c r="R21" i="82" s="1"/>
  <c r="G4" i="97"/>
  <c r="H3" i="51"/>
  <c r="H6" i="51" s="1"/>
  <c r="G4" i="91"/>
  <c r="AJ65" i="82"/>
  <c r="AJ68" i="82" s="1"/>
  <c r="AJ69" i="82" s="1"/>
  <c r="AQ20" i="52"/>
  <c r="AR7" i="92"/>
  <c r="X16" i="82"/>
  <c r="X30" i="52" s="1"/>
  <c r="X32" i="82"/>
  <c r="AG65" i="82"/>
  <c r="AG67" i="82" s="1"/>
  <c r="AG21" i="82" s="1"/>
  <c r="BE44" i="49"/>
  <c r="BN44" i="49" s="1"/>
  <c r="AS44" i="49"/>
  <c r="AS66" i="49" s="1"/>
  <c r="AS68" i="49" s="1"/>
  <c r="AA55" i="82"/>
  <c r="AA20" i="82" s="1"/>
  <c r="AA36" i="52" s="1"/>
  <c r="AK119" i="82"/>
  <c r="AK121" i="82" s="1"/>
  <c r="AK123" i="82" s="1"/>
  <c r="AK30" i="82" s="1"/>
  <c r="AV120" i="59"/>
  <c r="AV122" i="59" s="1"/>
  <c r="AV129" i="59" s="1"/>
  <c r="AT8" i="52"/>
  <c r="S55" i="82"/>
  <c r="S20" i="82" s="1"/>
  <c r="S36" i="52" s="1"/>
  <c r="AR35" i="50"/>
  <c r="AR42" i="50"/>
  <c r="AF74" i="82"/>
  <c r="X109" i="82"/>
  <c r="X110" i="82" s="1"/>
  <c r="BM52" i="49"/>
  <c r="BN52" i="49" s="1"/>
  <c r="BA52" i="49"/>
  <c r="BA66" i="49" s="1"/>
  <c r="BA68" i="49" s="1"/>
  <c r="Q36" i="82"/>
  <c r="T32" i="82"/>
  <c r="AT129" i="59"/>
  <c r="P109" i="82"/>
  <c r="P110" i="82" s="1"/>
  <c r="AD119" i="82"/>
  <c r="AD121" i="82" s="1"/>
  <c r="AD123" i="82" s="1"/>
  <c r="AD30" i="82" s="1"/>
  <c r="AL119" i="82"/>
  <c r="AL121" i="82" s="1"/>
  <c r="AL123" i="82" s="1"/>
  <c r="AL30" i="82" s="1"/>
  <c r="AV14" i="82"/>
  <c r="AV31" i="52" s="1"/>
  <c r="AV32" i="52"/>
  <c r="AM29" i="48"/>
  <c r="AO117" i="59" s="1"/>
  <c r="H33" i="51"/>
  <c r="H34" i="51" s="1"/>
  <c r="AA96" i="82"/>
  <c r="AA28" i="82" s="1"/>
  <c r="AA65" i="82"/>
  <c r="AA67" i="82" s="1"/>
  <c r="AA21" i="82" s="1"/>
  <c r="AL79" i="82"/>
  <c r="AL81" i="82" s="1"/>
  <c r="AE32" i="82"/>
  <c r="AN8" i="52"/>
  <c r="AP120" i="59"/>
  <c r="AP122" i="59" s="1"/>
  <c r="AE74" i="82"/>
  <c r="X36" i="82"/>
  <c r="AP15" i="82"/>
  <c r="AP29" i="52" s="1"/>
  <c r="AP39" i="82"/>
  <c r="AP42" i="52"/>
  <c r="U74" i="82"/>
  <c r="U79" i="82" s="1"/>
  <c r="U81" i="82" s="1"/>
  <c r="AD108" i="82"/>
  <c r="AD29" i="82" s="1"/>
  <c r="AJ81" i="82"/>
  <c r="AJ79" i="82"/>
  <c r="AF109" i="82"/>
  <c r="AF110" i="82" s="1"/>
  <c r="AF108" i="82"/>
  <c r="AF29" i="82" s="1"/>
  <c r="AF31" i="82" s="1"/>
  <c r="AF16" i="82" s="1"/>
  <c r="AF30" i="52" s="1"/>
  <c r="AW7" i="92"/>
  <c r="AV20" i="52"/>
  <c r="S67" i="82"/>
  <c r="S21" i="82" s="1"/>
  <c r="BC42" i="49"/>
  <c r="BN42" i="49" s="1"/>
  <c r="AQ42" i="49"/>
  <c r="BD43" i="49"/>
  <c r="BN43" i="49" s="1"/>
  <c r="AR43" i="49"/>
  <c r="AI8" i="52"/>
  <c r="AK120" i="59"/>
  <c r="Z68" i="82"/>
  <c r="Z69" i="82" s="1"/>
  <c r="AM133" i="82"/>
  <c r="AM13" i="82" s="1"/>
  <c r="AM69" i="82"/>
  <c r="W32" i="82"/>
  <c r="T65" i="82"/>
  <c r="T67" i="82" s="1"/>
  <c r="T21" i="82" s="1"/>
  <c r="AD55" i="82"/>
  <c r="AD20" i="82" s="1"/>
  <c r="AD68" i="82"/>
  <c r="AD69" i="82" s="1"/>
  <c r="AK108" i="82"/>
  <c r="AK29" i="82" s="1"/>
  <c r="AO116" i="59"/>
  <c r="H12" i="59" s="1"/>
  <c r="H10" i="59"/>
  <c r="G20" i="116" s="1"/>
  <c r="H68" i="82"/>
  <c r="AZ139" i="49"/>
  <c r="AZ141" i="49" s="1"/>
  <c r="AW45" i="48" s="1"/>
  <c r="R74" i="82"/>
  <c r="R79" i="82" s="1"/>
  <c r="R81" i="82" s="1"/>
  <c r="BB41" i="49"/>
  <c r="BN41" i="49" s="1"/>
  <c r="AP41" i="49"/>
  <c r="AL65" i="82"/>
  <c r="AL67" i="82" s="1"/>
  <c r="AL21" i="82" s="1"/>
  <c r="AG108" i="82"/>
  <c r="AG29" i="82" s="1"/>
  <c r="AG31" i="82" s="1"/>
  <c r="AG16" i="82" s="1"/>
  <c r="AG30" i="52" s="1"/>
  <c r="AF65" i="82"/>
  <c r="AU120" i="59"/>
  <c r="AU122" i="59" s="1"/>
  <c r="AU129" i="59" s="1"/>
  <c r="AS8" i="52"/>
  <c r="AO8" i="52"/>
  <c r="AQ120" i="59"/>
  <c r="AQ122" i="59" s="1"/>
  <c r="AQ129" i="59" s="1"/>
  <c r="AE65" i="82"/>
  <c r="AE67" i="82" s="1"/>
  <c r="AE21" i="82" s="1"/>
  <c r="AL37" i="49"/>
  <c r="AL66" i="49" s="1"/>
  <c r="AL68" i="49" s="1"/>
  <c r="AI82" i="82" s="1"/>
  <c r="AI83" i="82" s="1"/>
  <c r="AX37" i="49"/>
  <c r="AX66" i="49" s="1"/>
  <c r="AX68" i="49" s="1"/>
  <c r="AU41" i="48" s="1"/>
  <c r="BJ37" i="49"/>
  <c r="BN37" i="49" s="1"/>
  <c r="AM37" i="82"/>
  <c r="AM23" i="82"/>
  <c r="AM37" i="52"/>
  <c r="AH74" i="82"/>
  <c r="AS133" i="82"/>
  <c r="AS13" i="82" s="1"/>
  <c r="AS28" i="52" s="1"/>
  <c r="AS69" i="82"/>
  <c r="AL108" i="82"/>
  <c r="AL29" i="82" s="1"/>
  <c r="AF36" i="82"/>
  <c r="L67" i="82"/>
  <c r="L21" i="82" s="1"/>
  <c r="L37" i="82" s="1"/>
  <c r="H28" i="48"/>
  <c r="J116" i="59" s="1"/>
  <c r="AA106" i="82"/>
  <c r="AA108" i="82" s="1"/>
  <c r="AA29" i="82" s="1"/>
  <c r="AU15" i="82"/>
  <c r="AU29" i="52" s="1"/>
  <c r="AU39" i="82"/>
  <c r="AU42" i="52"/>
  <c r="AA115" i="82"/>
  <c r="AH119" i="82"/>
  <c r="AH121" i="82" s="1"/>
  <c r="AH123" i="82" s="1"/>
  <c r="AH30" i="82" s="1"/>
  <c r="AG74" i="82"/>
  <c r="AM40" i="48"/>
  <c r="H42" i="51"/>
  <c r="AS42" i="50"/>
  <c r="AS35" i="50"/>
  <c r="BH47" i="49"/>
  <c r="BN47" i="49" s="1"/>
  <c r="AV47" i="49"/>
  <c r="AA8" i="52"/>
  <c r="AC120" i="59"/>
  <c r="H21" i="59"/>
  <c r="G31" i="116" s="1"/>
  <c r="AO127" i="59"/>
  <c r="H23" i="59" s="1"/>
  <c r="G33" i="116" s="1"/>
  <c r="AP129" i="59"/>
  <c r="P65" i="82"/>
  <c r="P68" i="82" s="1"/>
  <c r="P69" i="82" s="1"/>
  <c r="Z55" i="82"/>
  <c r="Z20" i="82" s="1"/>
  <c r="AC109" i="82"/>
  <c r="AC110" i="82" s="1"/>
  <c r="AC108" i="82"/>
  <c r="AC29" i="82" s="1"/>
  <c r="AC125" i="59"/>
  <c r="AA10" i="52"/>
  <c r="AS37" i="52"/>
  <c r="AS37" i="82"/>
  <c r="AS23" i="82"/>
  <c r="AB109" i="82"/>
  <c r="AB110" i="82" s="1"/>
  <c r="AB108" i="82"/>
  <c r="AB29" i="82" s="1"/>
  <c r="AB31" i="82" s="1"/>
  <c r="AB16" i="82" s="1"/>
  <c r="AB30" i="52" s="1"/>
  <c r="S109" i="82"/>
  <c r="S110" i="82" s="1"/>
  <c r="V108" i="82"/>
  <c r="V29" i="82" s="1"/>
  <c r="V31" i="82" s="1"/>
  <c r="J119" i="82"/>
  <c r="J121" i="82" s="1"/>
  <c r="J123" i="82" s="1"/>
  <c r="J30" i="82" s="1"/>
  <c r="O126" i="82"/>
  <c r="O128" i="82" s="1"/>
  <c r="H119" i="82"/>
  <c r="H121" i="82" s="1"/>
  <c r="H123" i="82" s="1"/>
  <c r="H30" i="82" s="1"/>
  <c r="M119" i="82"/>
  <c r="M121" i="82" s="1"/>
  <c r="M123" i="82" s="1"/>
  <c r="M30" i="82" s="1"/>
  <c r="F119" i="82"/>
  <c r="F121" i="82" s="1"/>
  <c r="F123" i="82" s="1"/>
  <c r="F30" i="82" s="1"/>
  <c r="K119" i="82"/>
  <c r="K121" i="82" s="1"/>
  <c r="K123" i="82" s="1"/>
  <c r="K30" i="82" s="1"/>
  <c r="G119" i="82"/>
  <c r="G121" i="82" s="1"/>
  <c r="G123" i="82" s="1"/>
  <c r="G30" i="82" s="1"/>
  <c r="G31" i="82" s="1"/>
  <c r="G16" i="82" s="1"/>
  <c r="G30" i="52" s="1"/>
  <c r="L119" i="82"/>
  <c r="L121" i="82" s="1"/>
  <c r="L123" i="82" s="1"/>
  <c r="L30" i="82" s="1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K34" i="50"/>
  <c r="K35" i="50" s="1"/>
  <c r="K68" i="82"/>
  <c r="K69" i="82" s="1"/>
  <c r="I109" i="82"/>
  <c r="I110" i="82" s="1"/>
  <c r="I68" i="82"/>
  <c r="C36" i="82"/>
  <c r="Z66" i="49"/>
  <c r="Z68" i="49" s="1"/>
  <c r="W82" i="82" s="1"/>
  <c r="W83" i="82" s="1"/>
  <c r="G115" i="59"/>
  <c r="E28" i="48"/>
  <c r="G116" i="59" s="1"/>
  <c r="I28" i="48"/>
  <c r="K116" i="59" s="1"/>
  <c r="D74" i="82"/>
  <c r="D79" i="82" s="1"/>
  <c r="D81" i="82" s="1"/>
  <c r="K108" i="82"/>
  <c r="K29" i="82" s="1"/>
  <c r="K37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BK103" i="82"/>
  <c r="AJ42" i="50"/>
  <c r="AJ35" i="50"/>
  <c r="BL66" i="49"/>
  <c r="BL68" i="49" s="1"/>
  <c r="BN15" i="49"/>
  <c r="M82" i="82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U87" i="82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I34" i="50" s="1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AZ66" i="49"/>
  <c r="AZ68" i="49" s="1"/>
  <c r="E115" i="82"/>
  <c r="M87" i="82"/>
  <c r="M88" i="82" s="1"/>
  <c r="M45" i="48"/>
  <c r="AH43" i="50"/>
  <c r="AH40" i="64" s="1"/>
  <c r="AH50" i="52"/>
  <c r="AH66" i="50"/>
  <c r="AJ68" i="50" s="1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G125" i="59"/>
  <c r="E10" i="52"/>
  <c r="BL39" i="50"/>
  <c r="BL34" i="50"/>
  <c r="K82" i="82"/>
  <c r="K83" i="82" s="1"/>
  <c r="K41" i="48"/>
  <c r="E35" i="82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W87" i="82"/>
  <c r="AO139" i="49"/>
  <c r="AO141" i="49" s="1"/>
  <c r="O40" i="48"/>
  <c r="F42" i="51"/>
  <c r="AK29" i="48"/>
  <c r="AM117" i="59" s="1"/>
  <c r="N37" i="82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I16" i="59"/>
  <c r="H26" i="116" s="1"/>
  <c r="O115" i="82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AD37" i="52" l="1"/>
  <c r="AA42" i="50"/>
  <c r="AA35" i="50"/>
  <c r="Z42" i="50"/>
  <c r="Z35" i="50"/>
  <c r="M31" i="82"/>
  <c r="M16" i="82" s="1"/>
  <c r="M30" i="52" s="1"/>
  <c r="AA68" i="82"/>
  <c r="AA69" i="82" s="1"/>
  <c r="H31" i="82"/>
  <c r="H16" i="82" s="1"/>
  <c r="H30" i="52" s="1"/>
  <c r="AE36" i="82"/>
  <c r="H29" i="48"/>
  <c r="J117" i="59" s="1"/>
  <c r="AA109" i="82"/>
  <c r="AA110" i="82" s="1"/>
  <c r="R68" i="82"/>
  <c r="R69" i="82" s="1"/>
  <c r="U68" i="82"/>
  <c r="U69" i="82" s="1"/>
  <c r="W41" i="48"/>
  <c r="AH68" i="82"/>
  <c r="AH69" i="82" s="1"/>
  <c r="AP82" i="82"/>
  <c r="AP41" i="48"/>
  <c r="AR121" i="59" s="1"/>
  <c r="V16" i="82"/>
  <c r="V30" i="52" s="1"/>
  <c r="V32" i="82"/>
  <c r="AH31" i="82"/>
  <c r="AH16" i="82" s="1"/>
  <c r="AH30" i="52" s="1"/>
  <c r="AV7" i="92"/>
  <c r="AU20" i="52"/>
  <c r="AQ7" i="92"/>
  <c r="AP20" i="52"/>
  <c r="L31" i="82"/>
  <c r="L16" i="82" s="1"/>
  <c r="L30" i="52" s="1"/>
  <c r="L32" i="82"/>
  <c r="AX7" i="92"/>
  <c r="AW20" i="52"/>
  <c r="AG79" i="82"/>
  <c r="AG81" i="82" s="1"/>
  <c r="T37" i="82"/>
  <c r="T37" i="52"/>
  <c r="AF79" i="82"/>
  <c r="AF81" i="82" s="1"/>
  <c r="AU7" i="92"/>
  <c r="AT20" i="52"/>
  <c r="T68" i="82"/>
  <c r="T69" i="82" s="1"/>
  <c r="V37" i="52"/>
  <c r="V37" i="82"/>
  <c r="AU66" i="50"/>
  <c r="AW68" i="50" s="1"/>
  <c r="AU43" i="50"/>
  <c r="AU40" i="64" s="1"/>
  <c r="AU50" i="52"/>
  <c r="AG68" i="82"/>
  <c r="AG69" i="82" s="1"/>
  <c r="Z36" i="52"/>
  <c r="Z36" i="82"/>
  <c r="AM42" i="52"/>
  <c r="AM39" i="82"/>
  <c r="AM15" i="82"/>
  <c r="AY7" i="92"/>
  <c r="AX20" i="52"/>
  <c r="AR20" i="52"/>
  <c r="AS7" i="92"/>
  <c r="AS42" i="52"/>
  <c r="AS15" i="82"/>
  <c r="AS29" i="52" s="1"/>
  <c r="AS39" i="82"/>
  <c r="AB32" i="82"/>
  <c r="AS20" i="52"/>
  <c r="AT7" i="92"/>
  <c r="AD31" i="82"/>
  <c r="AD16" i="82" s="1"/>
  <c r="AD30" i="52" s="1"/>
  <c r="AE79" i="82"/>
  <c r="AE81" i="82" s="1"/>
  <c r="AR43" i="50"/>
  <c r="AR40" i="64" s="1"/>
  <c r="AR50" i="52"/>
  <c r="AR66" i="50"/>
  <c r="AT68" i="50" s="1"/>
  <c r="AE68" i="82"/>
  <c r="AE69" i="82" s="1"/>
  <c r="T36" i="82"/>
  <c r="AG36" i="52"/>
  <c r="AG36" i="82"/>
  <c r="AD79" i="82"/>
  <c r="AD81" i="82" s="1"/>
  <c r="AH36" i="52"/>
  <c r="AH36" i="82"/>
  <c r="AF68" i="82"/>
  <c r="AF69" i="82" s="1"/>
  <c r="AF67" i="82"/>
  <c r="AF21" i="82" s="1"/>
  <c r="AM28" i="52"/>
  <c r="I4" i="82"/>
  <c r="S37" i="52"/>
  <c r="S37" i="82"/>
  <c r="AA37" i="82"/>
  <c r="AA37" i="52"/>
  <c r="H7" i="51"/>
  <c r="AQ50" i="52"/>
  <c r="AQ43" i="50"/>
  <c r="AQ40" i="64" s="1"/>
  <c r="G10" i="64" s="1"/>
  <c r="G125" i="116" s="1"/>
  <c r="AQ66" i="50"/>
  <c r="AS68" i="50" s="1"/>
  <c r="AP50" i="52"/>
  <c r="AP66" i="50"/>
  <c r="AR68" i="50" s="1"/>
  <c r="AP43" i="50"/>
  <c r="AP40" i="64" s="1"/>
  <c r="AK37" i="52"/>
  <c r="AK37" i="82"/>
  <c r="AG32" i="82"/>
  <c r="J7" i="82"/>
  <c r="F44" i="52" s="1"/>
  <c r="F36" i="52"/>
  <c r="AS50" i="52"/>
  <c r="AS66" i="50"/>
  <c r="AU68" i="50" s="1"/>
  <c r="AS43" i="50"/>
  <c r="AS40" i="64" s="1"/>
  <c r="AA119" i="82"/>
  <c r="AA121" i="82" s="1"/>
  <c r="AA123" i="82" s="1"/>
  <c r="AA30" i="82" s="1"/>
  <c r="R83" i="82"/>
  <c r="R132" i="82" s="1"/>
  <c r="R12" i="82" s="1"/>
  <c r="AL37" i="52"/>
  <c r="AL37" i="82"/>
  <c r="AK31" i="82"/>
  <c r="AK16" i="82" s="1"/>
  <c r="AK30" i="52" s="1"/>
  <c r="R37" i="52"/>
  <c r="R37" i="82"/>
  <c r="AJ31" i="82"/>
  <c r="AJ16" i="82" s="1"/>
  <c r="AJ30" i="52" s="1"/>
  <c r="AO42" i="52"/>
  <c r="AO39" i="82"/>
  <c r="AO15" i="82"/>
  <c r="AO29" i="52" s="1"/>
  <c r="AL68" i="82"/>
  <c r="AL69" i="82" s="1"/>
  <c r="AB37" i="82"/>
  <c r="AO7" i="92"/>
  <c r="AN20" i="52"/>
  <c r="G22" i="116"/>
  <c r="H13" i="59"/>
  <c r="G23" i="116" s="1"/>
  <c r="AV50" i="52"/>
  <c r="AV66" i="50"/>
  <c r="AX68" i="50" s="1"/>
  <c r="AV43" i="50"/>
  <c r="AV40" i="64" s="1"/>
  <c r="E29" i="48"/>
  <c r="G117" i="59" s="1"/>
  <c r="AM8" i="52"/>
  <c r="AO120" i="59"/>
  <c r="H44" i="51"/>
  <c r="H9" i="51" s="1"/>
  <c r="H11" i="51" s="1"/>
  <c r="H17" i="51" s="1"/>
  <c r="AH79" i="82"/>
  <c r="AH81" i="82" s="1"/>
  <c r="AE37" i="82"/>
  <c r="AE37" i="52"/>
  <c r="AA36" i="82"/>
  <c r="AP7" i="92"/>
  <c r="AO20" i="52"/>
  <c r="AL36" i="52"/>
  <c r="AL36" i="82"/>
  <c r="AI31" i="82"/>
  <c r="AI16" i="82" s="1"/>
  <c r="AI30" i="52" s="1"/>
  <c r="AL31" i="82"/>
  <c r="AL16" i="82" s="1"/>
  <c r="AL30" i="52" s="1"/>
  <c r="BJ66" i="49"/>
  <c r="BJ68" i="49" s="1"/>
  <c r="AG37" i="82"/>
  <c r="AG37" i="52"/>
  <c r="I29" i="48"/>
  <c r="K117" i="59" s="1"/>
  <c r="M83" i="82"/>
  <c r="M22" i="82" s="1"/>
  <c r="M38" i="82" s="1"/>
  <c r="G10" i="50"/>
  <c r="G16" i="50" s="1"/>
  <c r="K31" i="82"/>
  <c r="K16" i="82" s="1"/>
  <c r="K30" i="52" s="1"/>
  <c r="AC31" i="82"/>
  <c r="AC37" i="82"/>
  <c r="AF32" i="82"/>
  <c r="AK68" i="82"/>
  <c r="AK69" i="82" s="1"/>
  <c r="AD36" i="52"/>
  <c r="AD36" i="82"/>
  <c r="P67" i="82"/>
  <c r="P21" i="82" s="1"/>
  <c r="AJ67" i="82"/>
  <c r="AJ21" i="82" s="1"/>
  <c r="U36" i="82"/>
  <c r="R36" i="52"/>
  <c r="R36" i="82"/>
  <c r="AH37" i="82"/>
  <c r="AH37" i="52"/>
  <c r="Q31" i="82"/>
  <c r="Q37" i="82"/>
  <c r="S36" i="82"/>
  <c r="AU82" i="82"/>
  <c r="J31" i="82"/>
  <c r="J16" i="82" s="1"/>
  <c r="J30" i="52" s="1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F133" i="82" s="1"/>
  <c r="F13" i="82" s="1"/>
  <c r="F28" i="52" s="1"/>
  <c r="J68" i="82"/>
  <c r="N91" i="48"/>
  <c r="O20" i="92" s="1"/>
  <c r="I32" i="82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AI90" i="48" s="1"/>
  <c r="M87" i="48"/>
  <c r="M93" i="48" s="1"/>
  <c r="K38" i="51"/>
  <c r="K29" i="51"/>
  <c r="K39" i="51"/>
  <c r="K87" i="48"/>
  <c r="K93" i="48" s="1"/>
  <c r="N87" i="48"/>
  <c r="N93" i="48" s="1"/>
  <c r="AD82" i="82"/>
  <c r="K132" i="82"/>
  <c r="K12" i="82" s="1"/>
  <c r="K32" i="52" s="1"/>
  <c r="M68" i="82"/>
  <c r="G32" i="82"/>
  <c r="M37" i="82"/>
  <c r="H35" i="50"/>
  <c r="H42" i="50"/>
  <c r="Q49" i="68"/>
  <c r="O26" i="92"/>
  <c r="O28" i="92" s="1"/>
  <c r="E37" i="82"/>
  <c r="BL42" i="50"/>
  <c r="BL35" i="50"/>
  <c r="D13" i="50"/>
  <c r="D51" i="52"/>
  <c r="AP45" i="48"/>
  <c r="AP87" i="82"/>
  <c r="L87" i="82"/>
  <c r="L88" i="82" s="1"/>
  <c r="L45" i="48"/>
  <c r="K28" i="51"/>
  <c r="J82" i="82"/>
  <c r="J83" i="82" s="1"/>
  <c r="J41" i="48"/>
  <c r="BG139" i="49"/>
  <c r="BG141" i="49" s="1"/>
  <c r="BN83" i="49"/>
  <c r="AQ45" i="48"/>
  <c r="AQ87" i="82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87" i="82"/>
  <c r="AO45" i="48"/>
  <c r="AK82" i="82"/>
  <c r="AK83" i="82" s="1"/>
  <c r="AK132" i="82" s="1"/>
  <c r="AK12" i="82" s="1"/>
  <c r="AK41" i="48"/>
  <c r="AK90" i="48" s="1"/>
  <c r="BG87" i="82"/>
  <c r="BG88" i="82" s="1"/>
  <c r="BG45" i="48"/>
  <c r="AH82" i="82"/>
  <c r="AH41" i="48"/>
  <c r="AI66" i="49"/>
  <c r="AI68" i="49" s="1"/>
  <c r="AP9" i="52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BG66" i="49"/>
  <c r="BG68" i="49" s="1"/>
  <c r="BN10" i="49"/>
  <c r="AE82" i="82"/>
  <c r="AE41" i="48"/>
  <c r="P43" i="50"/>
  <c r="P40" i="64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AO82" i="82"/>
  <c r="E22" i="116"/>
  <c r="F13" i="59"/>
  <c r="E23" i="116" s="1"/>
  <c r="BB82" i="82"/>
  <c r="BB83" i="82" s="1"/>
  <c r="BB41" i="48"/>
  <c r="M132" i="82"/>
  <c r="M12" i="82" s="1"/>
  <c r="BI82" i="82"/>
  <c r="BI83" i="82" s="1"/>
  <c r="BI41" i="48"/>
  <c r="AJ66" i="49"/>
  <c r="AJ68" i="49" s="1"/>
  <c r="N32" i="82"/>
  <c r="AC82" i="82"/>
  <c r="AC83" i="82" s="1"/>
  <c r="AC41" i="48"/>
  <c r="Q87" i="82"/>
  <c r="Q88" i="82" s="1"/>
  <c r="Q45" i="48"/>
  <c r="BJ82" i="82"/>
  <c r="BJ83" i="82" s="1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1" i="48"/>
  <c r="AI87" i="48"/>
  <c r="AI93" i="48" s="1"/>
  <c r="AI86" i="48"/>
  <c r="AI92" i="48" s="1"/>
  <c r="V82" i="82"/>
  <c r="V83" i="82" s="1"/>
  <c r="V41" i="48"/>
  <c r="AR45" i="48"/>
  <c r="AR87" i="82"/>
  <c r="J87" i="82"/>
  <c r="J88" i="82" s="1"/>
  <c r="J45" i="48"/>
  <c r="J91" i="48" s="1"/>
  <c r="BD139" i="49"/>
  <c r="BD141" i="49" s="1"/>
  <c r="BN80" i="49"/>
  <c r="AW41" i="48"/>
  <c r="AW90" i="48" s="1"/>
  <c r="AW82" i="82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Q82" i="82"/>
  <c r="AT45" i="48"/>
  <c r="AT87" i="82"/>
  <c r="E35" i="50"/>
  <c r="E42" i="50"/>
  <c r="BB87" i="82"/>
  <c r="BB88" i="82" s="1"/>
  <c r="BB45" i="48"/>
  <c r="AV87" i="82"/>
  <c r="AV45" i="48"/>
  <c r="AS87" i="82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AT82" i="82"/>
  <c r="F22" i="82"/>
  <c r="F23" i="82" s="1"/>
  <c r="T82" i="82"/>
  <c r="T83" i="82" s="1"/>
  <c r="T41" i="48"/>
  <c r="AX82" i="82"/>
  <c r="AX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2" i="82"/>
  <c r="BG83" i="82" s="1"/>
  <c r="BG41" i="48"/>
  <c r="AX45" i="48"/>
  <c r="AX87" i="82"/>
  <c r="AI9" i="52" l="1"/>
  <c r="AA66" i="50"/>
  <c r="AC68" i="50" s="1"/>
  <c r="AA50" i="52"/>
  <c r="AA43" i="50"/>
  <c r="AA40" i="64" s="1"/>
  <c r="AD32" i="82"/>
  <c r="F69" i="82"/>
  <c r="H32" i="82"/>
  <c r="G54" i="50"/>
  <c r="Z43" i="50"/>
  <c r="Z40" i="64" s="1"/>
  <c r="Z66" i="50"/>
  <c r="AB68" i="50" s="1"/>
  <c r="Z50" i="52"/>
  <c r="AP86" i="48"/>
  <c r="AJ32" i="82"/>
  <c r="J132" i="82"/>
  <c r="J12" i="82" s="1"/>
  <c r="AD83" i="82"/>
  <c r="AD132" i="82" s="1"/>
  <c r="AD12" i="82" s="1"/>
  <c r="AD32" i="52" s="1"/>
  <c r="H16" i="59"/>
  <c r="G26" i="116" s="1"/>
  <c r="AO122" i="59"/>
  <c r="G5" i="97"/>
  <c r="G5" i="91"/>
  <c r="AF37" i="52"/>
  <c r="AF37" i="82"/>
  <c r="AK32" i="82"/>
  <c r="AE83" i="82"/>
  <c r="AE133" i="82" s="1"/>
  <c r="AE13" i="82" s="1"/>
  <c r="AE28" i="52" s="1"/>
  <c r="J32" i="82"/>
  <c r="AH83" i="82"/>
  <c r="I6" i="82"/>
  <c r="AM29" i="52"/>
  <c r="AC16" i="82"/>
  <c r="AC30" i="52" s="1"/>
  <c r="AC32" i="82"/>
  <c r="AJ37" i="52"/>
  <c r="AJ37" i="82"/>
  <c r="P37" i="52"/>
  <c r="P37" i="82"/>
  <c r="AI32" i="82"/>
  <c r="AA31" i="82"/>
  <c r="AA16" i="82" s="1"/>
  <c r="Q16" i="82"/>
  <c r="Q30" i="52" s="1"/>
  <c r="Q32" i="82"/>
  <c r="I5" i="82"/>
  <c r="F42" i="52" s="1"/>
  <c r="F37" i="52"/>
  <c r="G56" i="50"/>
  <c r="K32" i="82"/>
  <c r="AH32" i="82"/>
  <c r="AL32" i="82"/>
  <c r="E32" i="82"/>
  <c r="E31" i="82"/>
  <c r="E16" i="82" s="1"/>
  <c r="E30" i="52" s="1"/>
  <c r="D31" i="82"/>
  <c r="D16" i="82" s="1"/>
  <c r="D30" i="52" s="1"/>
  <c r="D32" i="82"/>
  <c r="AH132" i="82"/>
  <c r="AH12" i="82" s="1"/>
  <c r="R14" i="82"/>
  <c r="R31" i="52" s="1"/>
  <c r="O129" i="59"/>
  <c r="U132" i="82"/>
  <c r="U12" i="82" s="1"/>
  <c r="U32" i="52" s="1"/>
  <c r="BK79" i="82"/>
  <c r="BK74" i="82"/>
  <c r="N23" i="82"/>
  <c r="N24" i="82" s="1"/>
  <c r="Y129" i="59"/>
  <c r="W20" i="52" s="1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2" i="82"/>
  <c r="BF83" i="82" s="1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2" i="82"/>
  <c r="BE83" i="82" s="1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2" i="82"/>
  <c r="BD83" i="82" s="1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V90" i="48"/>
  <c r="X126" i="59"/>
  <c r="X127" i="59" s="1"/>
  <c r="V11" i="52"/>
  <c r="K38" i="82"/>
  <c r="K23" i="82"/>
  <c r="K24" i="82" s="1"/>
  <c r="AP141" i="49"/>
  <c r="BA142" i="49"/>
  <c r="BA82" i="82"/>
  <c r="BA83" i="82" s="1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AN82" i="82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AR82" i="82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2" i="82"/>
  <c r="BC83" i="82" s="1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38" i="82"/>
  <c r="R23" i="82"/>
  <c r="R24" i="82" s="1"/>
  <c r="R38" i="52" s="1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N87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82" i="82"/>
  <c r="AS41" i="48"/>
  <c r="AS90" i="48" s="1"/>
  <c r="AV41" i="48"/>
  <c r="AV90" i="48" s="1"/>
  <c r="AV82" i="82"/>
  <c r="AH22" i="82"/>
  <c r="AH133" i="82"/>
  <c r="AH13" i="82" s="1"/>
  <c r="AH28" i="52" s="1"/>
  <c r="J22" i="82"/>
  <c r="BL66" i="50"/>
  <c r="BN68" i="50" s="1"/>
  <c r="BL43" i="50"/>
  <c r="AD133" i="82" l="1"/>
  <c r="AD13" i="82" s="1"/>
  <c r="AD28" i="52" s="1"/>
  <c r="E10" i="64"/>
  <c r="E125" i="116" s="1"/>
  <c r="AD22" i="82"/>
  <c r="AD38" i="82" s="1"/>
  <c r="N15" i="82"/>
  <c r="N29" i="52" s="1"/>
  <c r="AE132" i="82"/>
  <c r="AE12" i="82" s="1"/>
  <c r="AE32" i="52" s="1"/>
  <c r="AA30" i="52"/>
  <c r="G7" i="82"/>
  <c r="E39" i="52" s="1"/>
  <c r="J129" i="59"/>
  <c r="T12" i="52"/>
  <c r="J6" i="82"/>
  <c r="F43" i="52" s="1"/>
  <c r="F38" i="52"/>
  <c r="AA32" i="82"/>
  <c r="H18" i="59"/>
  <c r="G28" i="116" s="1"/>
  <c r="AO129" i="59"/>
  <c r="N39" i="82"/>
  <c r="AH14" i="82"/>
  <c r="AH31" i="52" s="1"/>
  <c r="AD14" i="82"/>
  <c r="AD31" i="52" s="1"/>
  <c r="AK14" i="82"/>
  <c r="AK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AD23" i="82"/>
  <c r="AD24" i="82" s="1"/>
  <c r="AD38" i="52" s="1"/>
  <c r="AD39" i="52"/>
  <c r="U12" i="52"/>
  <c r="AC14" i="82"/>
  <c r="AC31" i="52" s="1"/>
  <c r="S129" i="59"/>
  <c r="X129" i="59"/>
  <c r="V20" i="52" s="1"/>
  <c r="G14" i="82"/>
  <c r="G31" i="52" s="1"/>
  <c r="AE129" i="59"/>
  <c r="E15" i="82"/>
  <c r="E29" i="52" s="1"/>
  <c r="BC132" i="82"/>
  <c r="BC12" i="82" s="1"/>
  <c r="AH12" i="52"/>
  <c r="Z20" i="52"/>
  <c r="G32" i="52"/>
  <c r="AG129" i="59"/>
  <c r="AF7" i="92" s="1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32" i="52"/>
  <c r="AH14" i="67"/>
  <c r="AH17" i="67" s="1"/>
  <c r="AG22" i="71"/>
  <c r="AH19" i="92"/>
  <c r="Z7" i="92"/>
  <c r="Y20" i="52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AM82" i="82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I20" i="52"/>
  <c r="K49" i="68"/>
  <c r="I26" i="92"/>
  <c r="I28" i="92" s="1"/>
  <c r="I20" i="92"/>
  <c r="G49" i="68"/>
  <c r="E26" i="92"/>
  <c r="E28" i="92" s="1"/>
  <c r="I129" i="59"/>
  <c r="O18" i="67"/>
  <c r="O20" i="67" s="1"/>
  <c r="O39" i="64" s="1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W7" i="92"/>
  <c r="AL26" i="92"/>
  <c r="AL28" i="92" s="1"/>
  <c r="AL20" i="92"/>
  <c r="AN49" i="68"/>
  <c r="BG14" i="82"/>
  <c r="BG31" i="52" s="1"/>
  <c r="BG32" i="52"/>
  <c r="AZ82" i="82"/>
  <c r="AZ83" i="82" s="1"/>
  <c r="AZ41" i="48"/>
  <c r="BC32" i="52"/>
  <c r="BC14" i="82"/>
  <c r="BC31" i="52" s="1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2" i="82"/>
  <c r="BH83" i="82" s="1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AM87" i="82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AE14" i="82" l="1"/>
  <c r="AE31" i="52" s="1"/>
  <c r="H25" i="59"/>
  <c r="G35" i="116" s="1"/>
  <c r="AM20" i="52"/>
  <c r="AN7" i="92"/>
  <c r="AF14" i="82"/>
  <c r="AF31" i="52" s="1"/>
  <c r="AJ14" i="82"/>
  <c r="AJ31" i="52" s="1"/>
  <c r="AG14" i="82"/>
  <c r="AG31" i="52" s="1"/>
  <c r="BD14" i="82"/>
  <c r="BD31" i="52" s="1"/>
  <c r="BF14" i="82"/>
  <c r="BF31" i="52" s="1"/>
  <c r="X14" i="82"/>
  <c r="X31" i="52" s="1"/>
  <c r="AB12" i="52"/>
  <c r="AA132" i="82"/>
  <c r="AA12" i="82" s="1"/>
  <c r="AA32" i="52" s="1"/>
  <c r="BG129" i="59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AH20" i="67" s="1"/>
  <c r="AH39" i="64" s="1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AU43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2" i="82"/>
  <c r="AY83" i="82" s="1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E126" i="59"/>
  <c r="C11" i="5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I18" i="67"/>
  <c r="AI20" i="67" s="1"/>
  <c r="AI39" i="64" s="1"/>
  <c r="BL90" i="48" l="1"/>
  <c r="G3" i="82"/>
  <c r="E36" i="52" s="1"/>
  <c r="AA14" i="82"/>
  <c r="AA31" i="52" s="1"/>
  <c r="P20" i="52"/>
  <c r="S209" i="6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BK13" i="52" l="1"/>
  <c r="H7" i="82"/>
  <c r="E44" i="52" s="1"/>
  <c r="F5" i="97"/>
  <c r="BK12" i="52"/>
  <c r="AB209" i="6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AP209" i="6" l="1"/>
  <c r="S224" i="6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Q209" i="6" l="1"/>
  <c r="AM210" i="6"/>
  <c r="AK209" i="6"/>
  <c r="BN210" i="6"/>
  <c r="X210" i="6"/>
  <c r="K164" i="91"/>
  <c r="K37" i="92" s="1"/>
  <c r="Z210" i="6"/>
  <c r="Z223" i="6" s="1"/>
  <c r="BF209" i="6"/>
  <c r="AO209" i="6"/>
  <c r="I372" i="6"/>
  <c r="E164" i="91" s="1"/>
  <c r="E37" i="92" s="1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20" i="6"/>
  <c r="AK228" i="6"/>
  <c r="Z221" i="6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80" i="6" s="1"/>
  <c r="BG168" i="91" s="1"/>
  <c r="BG38" i="92" s="1"/>
  <c r="BG47" i="92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W150" i="59" l="1"/>
  <c r="Z219" i="6"/>
  <c r="Z214" i="6"/>
  <c r="I380" i="6"/>
  <c r="E168" i="91" s="1"/>
  <c r="E38" i="92" s="1"/>
  <c r="E47" i="92" s="1"/>
  <c r="Z224" i="6"/>
  <c r="BI562" i="6"/>
  <c r="BD10" i="12" s="1"/>
  <c r="BD11" i="12" s="1"/>
  <c r="BJ210" i="6"/>
  <c r="BJ220" i="6" s="1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H9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AK380" i="6" s="1"/>
  <c r="AG168" i="91" s="1"/>
  <c r="AG38" i="92" s="1"/>
  <c r="AG47" i="92" s="1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J219" i="6"/>
  <c r="BJ224" i="6" s="1"/>
  <c r="BJ214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BI563" i="6" l="1"/>
  <c r="BI565" i="6" s="1"/>
  <c r="M164" i="91"/>
  <c r="M37" i="92" s="1"/>
  <c r="AH553" i="6"/>
  <c r="BJ223" i="6"/>
  <c r="AL154" i="59"/>
  <c r="BG150" i="59"/>
  <c r="BG154" i="59" s="1"/>
  <c r="AL380" i="6"/>
  <c r="AH168" i="91" s="1"/>
  <c r="AH38" i="92" s="1"/>
  <c r="AH47" i="92" s="1"/>
  <c r="T167" i="59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AE373" i="6" s="1"/>
  <c r="C52" i="9" s="1"/>
  <c r="C53" i="9" s="1"/>
  <c r="I164" i="59"/>
  <c r="I167" i="59" s="1"/>
  <c r="I169" i="59" s="1"/>
  <c r="I205" i="59" s="1"/>
  <c r="G21" i="52" s="1"/>
  <c r="AV164" i="59"/>
  <c r="AV167" i="59" s="1"/>
  <c r="AV169" i="59" s="1"/>
  <c r="AV205" i="59" s="1"/>
  <c r="AT21" i="52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P164" i="91" l="1"/>
  <c r="AG167" i="59"/>
  <c r="AG169" i="59" s="1"/>
  <c r="AG205" i="59" s="1"/>
  <c r="AG207" i="59" s="1"/>
  <c r="U167" i="59"/>
  <c r="U169" i="59" s="1"/>
  <c r="U205" i="59" s="1"/>
  <c r="S21" i="52" s="1"/>
  <c r="BA232" i="6"/>
  <c r="I207" i="59"/>
  <c r="H42" i="71" s="1"/>
  <c r="W568" i="6"/>
  <c r="AD21" i="52"/>
  <c r="BD207" i="59"/>
  <c r="BC42" i="71" s="1"/>
  <c r="AE8" i="92"/>
  <c r="AR380" i="6"/>
  <c r="AN168" i="91" s="1"/>
  <c r="AN38" i="92" s="1"/>
  <c r="AN47" i="92" s="1"/>
  <c r="H8" i="92"/>
  <c r="AX232" i="6"/>
  <c r="BC8" i="92"/>
  <c r="AI568" i="6"/>
  <c r="AG553" i="6"/>
  <c r="AC376" i="97" s="1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T8" i="92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I22" i="52"/>
  <c r="BJ9" i="92"/>
  <c r="BJ42" i="71"/>
  <c r="BJ35" i="64"/>
  <c r="D8" i="111"/>
  <c r="H35" i="64" l="1"/>
  <c r="U207" i="59"/>
  <c r="BC9" i="92"/>
  <c r="BB22" i="52"/>
  <c r="BC35" i="64"/>
  <c r="BD79" i="63" s="1"/>
  <c r="AG570" i="6"/>
  <c r="BC381" i="6"/>
  <c r="E56" i="9" s="1"/>
  <c r="D9" i="9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F69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A8" i="92" l="1"/>
  <c r="BC45" i="64"/>
  <c r="BB207" i="59"/>
  <c r="BD566" i="6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F13" i="9" l="1"/>
  <c r="AQ569" i="6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3" i="111" l="1"/>
  <c r="F42" i="111"/>
  <c r="F49" i="111" s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<sst xmlns="http://schemas.openxmlformats.org/spreadsheetml/2006/main" count="7631" uniqueCount="1247">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</sst>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4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4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394500</c:v>
                </c:pt>
                <c:pt idx="26">
                  <c:v>444500</c:v>
                </c:pt>
                <c:pt idx="27">
                  <c:v>444500</c:v>
                </c:pt>
                <c:pt idx="28">
                  <c:v>480000</c:v>
                </c:pt>
                <c:pt idx="29">
                  <c:v>530000</c:v>
                </c:pt>
                <c:pt idx="30">
                  <c:v>444500</c:v>
                </c:pt>
                <c:pt idx="31">
                  <c:v>480000</c:v>
                </c:pt>
                <c:pt idx="32">
                  <c:v>394500</c:v>
                </c:pt>
                <c:pt idx="33">
                  <c:v>394500</c:v>
                </c:pt>
                <c:pt idx="34">
                  <c:v>394500</c:v>
                </c:pt>
                <c:pt idx="35">
                  <c:v>244500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89500</c:v>
                </c:pt>
                <c:pt idx="25">
                  <c:v>146500</c:v>
                </c:pt>
                <c:pt idx="26">
                  <c:v>165500</c:v>
                </c:pt>
                <c:pt idx="27">
                  <c:v>165500</c:v>
                </c:pt>
                <c:pt idx="28">
                  <c:v>182000</c:v>
                </c:pt>
                <c:pt idx="29">
                  <c:v>201000</c:v>
                </c:pt>
                <c:pt idx="30">
                  <c:v>165500</c:v>
                </c:pt>
                <c:pt idx="31">
                  <c:v>182000</c:v>
                </c:pt>
                <c:pt idx="32">
                  <c:v>146500</c:v>
                </c:pt>
                <c:pt idx="33">
                  <c:v>146500</c:v>
                </c:pt>
                <c:pt idx="34">
                  <c:v>146500</c:v>
                </c:pt>
                <c:pt idx="35">
                  <c:v>89500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155000</c:v>
                </c:pt>
                <c:pt idx="25">
                  <c:v>248000</c:v>
                </c:pt>
                <c:pt idx="26">
                  <c:v>279000</c:v>
                </c:pt>
                <c:pt idx="27">
                  <c:v>279000</c:v>
                </c:pt>
                <c:pt idx="28">
                  <c:v>298000</c:v>
                </c:pt>
                <c:pt idx="29">
                  <c:v>329000</c:v>
                </c:pt>
                <c:pt idx="30">
                  <c:v>279000</c:v>
                </c:pt>
                <c:pt idx="31">
                  <c:v>298000</c:v>
                </c:pt>
                <c:pt idx="32">
                  <c:v>248000</c:v>
                </c:pt>
                <c:pt idx="33">
                  <c:v>248000</c:v>
                </c:pt>
                <c:pt idx="34">
                  <c:v>248000</c:v>
                </c:pt>
                <c:pt idx="35">
                  <c:v>155000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A22" sqref="A22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5" t="s">
        <v>807</v>
      </c>
      <c r="G2" s="375"/>
      <c r="H2" s="375"/>
      <c r="J2" s="375" t="s">
        <v>453</v>
      </c>
      <c r="K2" s="375"/>
      <c r="L2" s="375"/>
      <c r="M2" s="375"/>
      <c r="N2" s="375"/>
      <c r="O2" s="375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5" t="s">
        <v>1068</v>
      </c>
      <c r="G13" s="375"/>
      <c r="H13" s="375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5" t="s">
        <v>457</v>
      </c>
      <c r="G24" s="375"/>
      <c r="H24" s="375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4" t="s">
        <v>451</v>
      </c>
      <c r="H47" s="374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5" t="s">
        <v>35</v>
      </c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 t="s">
        <v>36</v>
      </c>
      <c r="R107" s="375"/>
      <c r="S107" s="375"/>
      <c r="T107" s="375"/>
      <c r="U107" s="375"/>
      <c r="V107" s="375"/>
      <c r="W107" s="375"/>
      <c r="X107" s="375"/>
      <c r="Y107" s="375"/>
      <c r="Z107" s="375"/>
      <c r="AA107" s="375"/>
      <c r="AB107" s="375"/>
      <c r="AC107" s="375" t="s">
        <v>37</v>
      </c>
      <c r="AD107" s="375"/>
      <c r="AE107" s="375"/>
      <c r="AF107" s="375"/>
      <c r="AG107" s="375"/>
      <c r="AH107" s="375"/>
      <c r="AI107" s="375"/>
      <c r="AJ107" s="375"/>
      <c r="AK107" s="375"/>
      <c r="AL107" s="375"/>
      <c r="AM107" s="375"/>
      <c r="AN107" s="375"/>
      <c r="AO107" s="375" t="s">
        <v>38</v>
      </c>
      <c r="AP107" s="375"/>
      <c r="AQ107" s="375"/>
      <c r="AR107" s="375"/>
      <c r="AS107" s="375"/>
      <c r="AT107" s="375"/>
      <c r="AU107" s="375"/>
      <c r="AV107" s="375"/>
      <c r="AW107" s="375"/>
      <c r="AX107" s="375"/>
      <c r="AY107" s="375"/>
      <c r="AZ107" s="375"/>
      <c r="BA107" s="375" t="s">
        <v>39</v>
      </c>
      <c r="BB107" s="375"/>
      <c r="BC107" s="375"/>
      <c r="BD107" s="375"/>
      <c r="BE107" s="375"/>
      <c r="BF107" s="375"/>
      <c r="BG107" s="375"/>
      <c r="BH107" s="375"/>
      <c r="BI107" s="375"/>
      <c r="BJ107" s="375"/>
      <c r="BK107" s="375"/>
      <c r="BL107" s="375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5" t="s">
        <v>35</v>
      </c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 t="s">
        <v>36</v>
      </c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 t="s">
        <v>37</v>
      </c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 t="s">
        <v>38</v>
      </c>
      <c r="AO30" s="375"/>
      <c r="AP30" s="375"/>
      <c r="AQ30" s="375"/>
      <c r="AR30" s="375"/>
      <c r="AS30" s="375"/>
      <c r="AT30" s="375"/>
      <c r="AU30" s="375"/>
      <c r="AV30" s="375"/>
      <c r="AW30" s="375"/>
      <c r="AX30" s="375"/>
      <c r="AY30" s="375"/>
      <c r="AZ30" s="375" t="s">
        <v>39</v>
      </c>
      <c r="BA30" s="375"/>
      <c r="BB30" s="375"/>
      <c r="BC30" s="375"/>
      <c r="BD30" s="375"/>
      <c r="BE30" s="375"/>
      <c r="BF30" s="375"/>
      <c r="BG30" s="375"/>
      <c r="BH30" s="375"/>
      <c r="BI30" s="375"/>
      <c r="BJ30" s="375"/>
      <c r="BK30" s="375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5" t="s">
        <v>35</v>
      </c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 t="s">
        <v>36</v>
      </c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 t="s">
        <v>37</v>
      </c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 t="s">
        <v>38</v>
      </c>
      <c r="AO32" s="375"/>
      <c r="AP32" s="375"/>
      <c r="AQ32" s="375"/>
      <c r="AR32" s="375"/>
      <c r="AS32" s="375"/>
      <c r="AT32" s="375"/>
      <c r="AU32" s="375"/>
      <c r="AV32" s="375"/>
      <c r="AW32" s="375"/>
      <c r="AX32" s="375"/>
      <c r="AY32" s="375"/>
      <c r="AZ32" s="375" t="s">
        <v>39</v>
      </c>
      <c r="BA32" s="375"/>
      <c r="BB32" s="375"/>
      <c r="BC32" s="375"/>
      <c r="BD32" s="375"/>
      <c r="BE32" s="375"/>
      <c r="BF32" s="375"/>
      <c r="BG32" s="375"/>
      <c r="BH32" s="375"/>
      <c r="BI32" s="375"/>
      <c r="BJ32" s="375"/>
      <c r="BK32" s="375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5" t="s">
        <v>35</v>
      </c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 t="s">
        <v>36</v>
      </c>
      <c r="R42" s="375"/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 t="s">
        <v>37</v>
      </c>
      <c r="AD42" s="375"/>
      <c r="AE42" s="375"/>
      <c r="AF42" s="375"/>
      <c r="AG42" s="375"/>
      <c r="AH42" s="375"/>
      <c r="AI42" s="375"/>
      <c r="AJ42" s="375"/>
      <c r="AK42" s="375"/>
      <c r="AL42" s="375"/>
      <c r="AM42" s="375"/>
      <c r="AN42" s="375"/>
      <c r="AO42" s="375" t="s">
        <v>38</v>
      </c>
      <c r="AP42" s="375"/>
      <c r="AQ42" s="375"/>
      <c r="AR42" s="375"/>
      <c r="AS42" s="375"/>
      <c r="AT42" s="375"/>
      <c r="AU42" s="375"/>
      <c r="AV42" s="375"/>
      <c r="AW42" s="375"/>
      <c r="AX42" s="375"/>
      <c r="AY42" s="375"/>
      <c r="AZ42" s="375"/>
      <c r="BA42" s="375" t="s">
        <v>39</v>
      </c>
      <c r="BB42" s="375"/>
      <c r="BC42" s="375"/>
      <c r="BD42" s="375"/>
      <c r="BE42" s="375"/>
      <c r="BF42" s="375"/>
      <c r="BG42" s="375"/>
      <c r="BH42" s="375"/>
      <c r="BI42" s="375"/>
      <c r="BJ42" s="375"/>
      <c r="BK42" s="375"/>
      <c r="BL42" s="375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6" t="s">
        <v>35</v>
      </c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 t="s">
        <v>36</v>
      </c>
      <c r="Q1" s="376"/>
      <c r="R1" s="376"/>
      <c r="S1" s="376"/>
      <c r="T1" s="376"/>
      <c r="U1" s="376"/>
      <c r="V1" s="376"/>
      <c r="W1" s="376"/>
      <c r="X1" s="376"/>
      <c r="Y1" s="376"/>
      <c r="Z1" s="376"/>
      <c r="AA1" s="376"/>
      <c r="AB1" s="376" t="s">
        <v>37</v>
      </c>
      <c r="AC1" s="376"/>
      <c r="AD1" s="376"/>
      <c r="AE1" s="376"/>
      <c r="AF1" s="376"/>
      <c r="AG1" s="376"/>
      <c r="AH1" s="376"/>
      <c r="AI1" s="376"/>
      <c r="AJ1" s="376"/>
      <c r="AK1" s="376"/>
      <c r="AL1" s="376"/>
      <c r="AM1" s="376"/>
      <c r="AN1" s="376" t="s">
        <v>38</v>
      </c>
      <c r="AO1" s="376"/>
      <c r="AP1" s="376"/>
      <c r="AQ1" s="376"/>
      <c r="AR1" s="376"/>
      <c r="AS1" s="376"/>
      <c r="AT1" s="376"/>
      <c r="AU1" s="376"/>
      <c r="AV1" s="376"/>
      <c r="AW1" s="376"/>
      <c r="AX1" s="376"/>
      <c r="AY1" s="376"/>
      <c r="AZ1" s="376" t="s">
        <v>39</v>
      </c>
      <c r="BA1" s="376"/>
      <c r="BB1" s="376"/>
      <c r="BC1" s="376"/>
      <c r="BD1" s="376"/>
      <c r="BE1" s="376"/>
      <c r="BF1" s="376"/>
      <c r="BG1" s="376"/>
      <c r="BH1" s="376"/>
      <c r="BI1" s="376"/>
      <c r="BJ1" s="376"/>
      <c r="BK1" s="376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7" t="s">
        <v>846</v>
      </c>
      <c r="G39" s="377"/>
      <c r="H39" s="377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8" t="s">
        <v>151</v>
      </c>
      <c r="B3" s="375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8" t="s">
        <v>154</v>
      </c>
      <c r="B9" s="375"/>
    </row>
    <row r="10" spans="1:62" x14ac:dyDescent="0.15">
      <c r="C10" s="375" t="s">
        <v>35</v>
      </c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 t="s">
        <v>36</v>
      </c>
      <c r="P10" s="375"/>
      <c r="Q10" s="375"/>
      <c r="R10" s="375"/>
      <c r="S10" s="375"/>
      <c r="T10" s="375"/>
      <c r="U10" s="375"/>
      <c r="V10" s="375"/>
      <c r="W10" s="375"/>
      <c r="X10" s="375"/>
      <c r="Y10" s="375"/>
      <c r="Z10" s="375"/>
      <c r="AA10" s="375" t="s">
        <v>37</v>
      </c>
      <c r="AB10" s="375"/>
      <c r="AC10" s="375"/>
      <c r="AD10" s="375"/>
      <c r="AE10" s="375"/>
      <c r="AF10" s="375"/>
      <c r="AG10" s="375"/>
      <c r="AH10" s="375"/>
      <c r="AI10" s="375"/>
      <c r="AJ10" s="375"/>
      <c r="AK10" s="375"/>
      <c r="AL10" s="375"/>
      <c r="AM10" s="375" t="s">
        <v>38</v>
      </c>
      <c r="AN10" s="375"/>
      <c r="AO10" s="375"/>
      <c r="AP10" s="375"/>
      <c r="AQ10" s="375"/>
      <c r="AR10" s="375"/>
      <c r="AS10" s="375"/>
      <c r="AT10" s="375"/>
      <c r="AU10" s="375"/>
      <c r="AV10" s="375"/>
      <c r="AW10" s="375"/>
      <c r="AX10" s="375"/>
      <c r="AY10" s="375" t="s">
        <v>39</v>
      </c>
      <c r="AZ10" s="375"/>
      <c r="BA10" s="375"/>
      <c r="BB10" s="375"/>
      <c r="BC10" s="375"/>
      <c r="BD10" s="375"/>
      <c r="BE10" s="375"/>
      <c r="BF10" s="375"/>
      <c r="BG10" s="375"/>
      <c r="BH10" s="375"/>
      <c r="BI10" s="375"/>
      <c r="BJ10" s="375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5" t="s">
        <v>35</v>
      </c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 t="s">
        <v>36</v>
      </c>
      <c r="P19" s="375"/>
      <c r="Q19" s="375"/>
      <c r="R19" s="375"/>
      <c r="S19" s="375"/>
      <c r="T19" s="375"/>
      <c r="U19" s="375"/>
      <c r="V19" s="375"/>
      <c r="W19" s="375"/>
      <c r="X19" s="375"/>
      <c r="Y19" s="375"/>
      <c r="Z19" s="375"/>
      <c r="AA19" s="375" t="s">
        <v>37</v>
      </c>
      <c r="AB19" s="375"/>
      <c r="AC19" s="375"/>
      <c r="AD19" s="375"/>
      <c r="AE19" s="375"/>
      <c r="AF19" s="375"/>
      <c r="AG19" s="375"/>
      <c r="AH19" s="375"/>
      <c r="AI19" s="375"/>
      <c r="AJ19" s="375"/>
      <c r="AK19" s="375"/>
      <c r="AL19" s="375"/>
      <c r="AM19" s="375" t="s">
        <v>38</v>
      </c>
      <c r="AN19" s="375"/>
      <c r="AO19" s="375"/>
      <c r="AP19" s="375"/>
      <c r="AQ19" s="375"/>
      <c r="AR19" s="375"/>
      <c r="AS19" s="375"/>
      <c r="AT19" s="375"/>
      <c r="AU19" s="375"/>
      <c r="AV19" s="375"/>
      <c r="AW19" s="375"/>
      <c r="AX19" s="375"/>
      <c r="AY19" s="375" t="s">
        <v>39</v>
      </c>
      <c r="AZ19" s="375"/>
      <c r="BA19" s="375"/>
      <c r="BB19" s="375"/>
      <c r="BC19" s="375"/>
      <c r="BD19" s="375"/>
      <c r="BE19" s="375"/>
      <c r="BF19" s="375"/>
      <c r="BG19" s="375"/>
      <c r="BH19" s="375"/>
      <c r="BI19" s="375"/>
      <c r="BJ19" s="375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5" t="s">
        <v>35</v>
      </c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 t="s">
        <v>36</v>
      </c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 t="s">
        <v>37</v>
      </c>
      <c r="AB31" s="375"/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 t="s">
        <v>38</v>
      </c>
      <c r="AN31" s="375"/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 t="s">
        <v>39</v>
      </c>
      <c r="AZ31" s="375"/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5" t="s">
        <v>35</v>
      </c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 t="s">
        <v>36</v>
      </c>
      <c r="Q53" s="375"/>
      <c r="R53" s="375"/>
      <c r="S53" s="375"/>
      <c r="T53" s="375"/>
      <c r="U53" s="375"/>
      <c r="V53" s="375"/>
      <c r="W53" s="375"/>
      <c r="X53" s="375"/>
      <c r="Y53" s="375"/>
      <c r="Z53" s="375"/>
      <c r="AA53" s="375"/>
      <c r="AB53" s="375" t="s">
        <v>37</v>
      </c>
      <c r="AC53" s="375"/>
      <c r="AD53" s="375"/>
      <c r="AE53" s="375"/>
      <c r="AF53" s="375"/>
      <c r="AG53" s="375"/>
      <c r="AH53" s="375"/>
      <c r="AI53" s="375"/>
      <c r="AJ53" s="375"/>
      <c r="AK53" s="375"/>
      <c r="AL53" s="375"/>
      <c r="AM53" s="375"/>
      <c r="AN53" s="375" t="s">
        <v>38</v>
      </c>
      <c r="AO53" s="375"/>
      <c r="AP53" s="375"/>
      <c r="AQ53" s="375"/>
      <c r="AR53" s="375"/>
      <c r="AS53" s="375"/>
      <c r="AT53" s="375"/>
      <c r="AU53" s="375"/>
      <c r="AV53" s="375"/>
      <c r="AW53" s="375"/>
      <c r="AX53" s="375"/>
      <c r="AY53" s="375"/>
      <c r="AZ53" s="375" t="s">
        <v>39</v>
      </c>
      <c r="BA53" s="375"/>
      <c r="BB53" s="375"/>
      <c r="BC53" s="375"/>
      <c r="BD53" s="375"/>
      <c r="BE53" s="375"/>
      <c r="BF53" s="375"/>
      <c r="BG53" s="375"/>
      <c r="BH53" s="375"/>
      <c r="BI53" s="375"/>
      <c r="BJ53" s="375"/>
      <c r="BK53" s="375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5" t="s">
        <v>318</v>
      </c>
      <c r="B2" s="375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5" t="s">
        <v>36</v>
      </c>
      <c r="Q41" s="375"/>
      <c r="R41" s="375"/>
      <c r="S41" s="375"/>
      <c r="T41" s="375"/>
      <c r="U41" s="375"/>
      <c r="V41" s="375"/>
      <c r="W41" s="375"/>
      <c r="X41" s="375"/>
      <c r="Y41" s="375"/>
      <c r="Z41" s="375"/>
      <c r="AA41" s="375"/>
      <c r="AB41" s="375" t="s">
        <v>37</v>
      </c>
      <c r="AC41" s="375"/>
      <c r="AD41" s="375"/>
      <c r="AE41" s="375"/>
      <c r="AF41" s="375"/>
      <c r="AG41" s="375"/>
      <c r="AH41" s="375"/>
      <c r="AI41" s="375"/>
      <c r="AJ41" s="375"/>
      <c r="AK41" s="375"/>
      <c r="AL41" s="375"/>
      <c r="AM41" s="375"/>
      <c r="AN41" s="375" t="s">
        <v>38</v>
      </c>
      <c r="AO41" s="375"/>
      <c r="AP41" s="375"/>
      <c r="AQ41" s="375"/>
      <c r="AR41" s="375"/>
      <c r="AS41" s="375"/>
      <c r="AT41" s="375"/>
      <c r="AU41" s="375"/>
      <c r="AV41" s="375"/>
      <c r="AW41" s="375"/>
      <c r="AX41" s="375"/>
      <c r="AY41" s="375"/>
      <c r="AZ41" s="375" t="s">
        <v>39</v>
      </c>
      <c r="BA41" s="375"/>
      <c r="BB41" s="375"/>
      <c r="BC41" s="375"/>
      <c r="BD41" s="375"/>
      <c r="BE41" s="375"/>
      <c r="BF41" s="375"/>
      <c r="BG41" s="375"/>
      <c r="BH41" s="375"/>
      <c r="BI41" s="375"/>
      <c r="BJ41" s="375"/>
      <c r="BK41" s="375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5" t="s">
        <v>35</v>
      </c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 t="s">
        <v>36</v>
      </c>
      <c r="R44" s="375"/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 t="s">
        <v>37</v>
      </c>
      <c r="AD44" s="375"/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 t="s">
        <v>38</v>
      </c>
      <c r="AP44" s="375"/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 t="s">
        <v>39</v>
      </c>
      <c r="BB44" s="375"/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9" t="s">
        <v>35</v>
      </c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5" t="s">
        <v>318</v>
      </c>
      <c r="B2" s="375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5" t="s">
        <v>35</v>
      </c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 t="s">
        <v>36</v>
      </c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 t="s">
        <v>37</v>
      </c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/>
      <c r="AN4" s="375" t="s">
        <v>38</v>
      </c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/>
      <c r="AZ4" s="375" t="s">
        <v>39</v>
      </c>
      <c r="BA4" s="375"/>
      <c r="BB4" s="375"/>
      <c r="BC4" s="375"/>
      <c r="BD4" s="375"/>
      <c r="BE4" s="375"/>
      <c r="BF4" s="375"/>
      <c r="BG4" s="375"/>
      <c r="BH4" s="375"/>
      <c r="BI4" s="375"/>
      <c r="BJ4" s="375"/>
      <c r="BK4" s="375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5" t="s">
        <v>35</v>
      </c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 t="s">
        <v>36</v>
      </c>
      <c r="Q13" s="375"/>
      <c r="R13" s="375"/>
      <c r="S13" s="375"/>
      <c r="T13" s="375"/>
      <c r="U13" s="375"/>
      <c r="V13" s="375"/>
      <c r="W13" s="375"/>
      <c r="X13" s="375"/>
      <c r="Y13" s="375"/>
      <c r="Z13" s="375"/>
      <c r="AA13" s="375"/>
      <c r="AB13" s="375" t="s">
        <v>37</v>
      </c>
      <c r="AC13" s="375"/>
      <c r="AD13" s="375"/>
      <c r="AE13" s="375"/>
      <c r="AF13" s="375"/>
      <c r="AG13" s="375"/>
      <c r="AH13" s="375"/>
      <c r="AI13" s="375"/>
      <c r="AJ13" s="375"/>
      <c r="AK13" s="375"/>
      <c r="AL13" s="375"/>
      <c r="AM13" s="375"/>
      <c r="AN13" s="375" t="s">
        <v>38</v>
      </c>
      <c r="AO13" s="375"/>
      <c r="AP13" s="375"/>
      <c r="AQ13" s="375"/>
      <c r="AR13" s="375"/>
      <c r="AS13" s="375"/>
      <c r="AT13" s="375"/>
      <c r="AU13" s="375"/>
      <c r="AV13" s="375"/>
      <c r="AW13" s="375"/>
      <c r="AX13" s="375"/>
      <c r="AY13" s="375"/>
      <c r="AZ13" s="375" t="s">
        <v>39</v>
      </c>
      <c r="BA13" s="375"/>
      <c r="BB13" s="375"/>
      <c r="BC13" s="375"/>
      <c r="BD13" s="375"/>
      <c r="BE13" s="375"/>
      <c r="BF13" s="375"/>
      <c r="BG13" s="375"/>
      <c r="BH13" s="375"/>
      <c r="BI13" s="375"/>
      <c r="BJ13" s="375"/>
      <c r="BK13" s="375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5" t="s">
        <v>35</v>
      </c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 t="s">
        <v>36</v>
      </c>
      <c r="Q24" s="375"/>
      <c r="R24" s="375"/>
      <c r="S24" s="375"/>
      <c r="T24" s="375"/>
      <c r="U24" s="375"/>
      <c r="V24" s="375"/>
      <c r="W24" s="375"/>
      <c r="X24" s="375"/>
      <c r="Y24" s="375"/>
      <c r="Z24" s="375"/>
      <c r="AA24" s="375"/>
      <c r="AB24" s="375" t="s">
        <v>37</v>
      </c>
      <c r="AC24" s="375"/>
      <c r="AD24" s="375"/>
      <c r="AE24" s="375"/>
      <c r="AF24" s="375"/>
      <c r="AG24" s="375"/>
      <c r="AH24" s="375"/>
      <c r="AI24" s="375"/>
      <c r="AJ24" s="375"/>
      <c r="AK24" s="375"/>
      <c r="AL24" s="375"/>
      <c r="AM24" s="375"/>
      <c r="AN24" s="375" t="s">
        <v>38</v>
      </c>
      <c r="AO24" s="375"/>
      <c r="AP24" s="375"/>
      <c r="AQ24" s="375"/>
      <c r="AR24" s="375"/>
      <c r="AS24" s="375"/>
      <c r="AT24" s="375"/>
      <c r="AU24" s="375"/>
      <c r="AV24" s="375"/>
      <c r="AW24" s="375"/>
      <c r="AX24" s="375"/>
      <c r="AY24" s="375"/>
      <c r="AZ24" s="375" t="s">
        <v>39</v>
      </c>
      <c r="BA24" s="375"/>
      <c r="BB24" s="375"/>
      <c r="BC24" s="375"/>
      <c r="BD24" s="375"/>
      <c r="BE24" s="375"/>
      <c r="BF24" s="375"/>
      <c r="BG24" s="375"/>
      <c r="BH24" s="375"/>
      <c r="BI24" s="375"/>
      <c r="BJ24" s="375"/>
      <c r="BK24" s="375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5" t="s">
        <v>35</v>
      </c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 t="s">
        <v>36</v>
      </c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 t="s">
        <v>37</v>
      </c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/>
      <c r="AN31" s="375" t="s">
        <v>38</v>
      </c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/>
      <c r="AZ31" s="375" t="s">
        <v>39</v>
      </c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  <c r="BK31" s="375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5" t="s">
        <v>35</v>
      </c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 t="s">
        <v>36</v>
      </c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/>
      <c r="AD44" s="375" t="s">
        <v>37</v>
      </c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/>
      <c r="AP44" s="375" t="s">
        <v>38</v>
      </c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/>
      <c r="BB44" s="375" t="s">
        <v>39</v>
      </c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375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36" workbookViewId="0">
      <pane xSplit="2" ySplit="4" topLeftCell="C40" activePane="bottomRight" state="frozen"/>
      <selection activeCell="A36" sqref="A36"/>
      <selection pane="topRight" activeCell="C36" sqref="C36"/>
      <selection pane="bottomLeft" activeCell="A40" sqref="A40"/>
      <selection pane="bottomRight" activeCell="C40" sqref="C40"/>
    </sheetView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5" t="s">
        <v>36</v>
      </c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 t="s">
        <v>37</v>
      </c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 t="s">
        <v>38</v>
      </c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/>
      <c r="AZ34" s="375" t="s">
        <v>39</v>
      </c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  <c r="BK34" s="375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9" t="s">
        <v>35</v>
      </c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B46" sqref="B46"/>
    </sheetView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x14ac:dyDescent="0.15">
      <c r="C1" s="75"/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372">
        <v>0</v>
      </c>
      <c r="D6" s="372">
        <v>2500</v>
      </c>
      <c r="E6" s="372">
        <v>2500</v>
      </c>
      <c r="F6" s="372">
        <v>2500</v>
      </c>
      <c r="G6" s="372"/>
      <c r="H6" s="372"/>
      <c r="I6" s="372"/>
      <c r="J6" s="372"/>
      <c r="K6" s="372"/>
      <c r="L6" s="372"/>
      <c r="M6" s="372"/>
      <c r="N6" s="372"/>
      <c r="O6" s="372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372"/>
      <c r="D7" s="372">
        <v>250</v>
      </c>
      <c r="E7" s="372">
        <v>250</v>
      </c>
      <c r="F7" s="372">
        <v>250</v>
      </c>
      <c r="G7" s="372">
        <v>250</v>
      </c>
      <c r="H7" s="372">
        <v>250</v>
      </c>
      <c r="I7" s="372">
        <v>250</v>
      </c>
      <c r="J7" s="372">
        <v>250</v>
      </c>
      <c r="K7" s="372">
        <v>250</v>
      </c>
      <c r="L7" s="372">
        <v>250</v>
      </c>
      <c r="M7" s="372">
        <v>250</v>
      </c>
      <c r="N7" s="372">
        <v>250</v>
      </c>
      <c r="O7" s="372">
        <v>250</v>
      </c>
      <c r="P7" s="372">
        <v>350</v>
      </c>
      <c r="Q7" s="372">
        <v>350</v>
      </c>
      <c r="R7" s="372">
        <v>350</v>
      </c>
      <c r="S7" s="372">
        <v>350</v>
      </c>
      <c r="T7" s="372">
        <v>350</v>
      </c>
      <c r="U7" s="372">
        <v>350</v>
      </c>
      <c r="V7" s="372">
        <v>350</v>
      </c>
      <c r="W7" s="372">
        <v>350</v>
      </c>
      <c r="X7" s="372">
        <v>350</v>
      </c>
      <c r="Y7" s="372">
        <v>350</v>
      </c>
      <c r="Z7" s="372">
        <v>350</v>
      </c>
      <c r="AA7" s="372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372"/>
      <c r="D8" s="372"/>
      <c r="E8" s="372"/>
      <c r="F8" s="372"/>
      <c r="G8" s="372"/>
      <c r="H8" s="372"/>
      <c r="I8" s="372"/>
      <c r="J8" s="372"/>
      <c r="K8" s="372"/>
      <c r="L8" s="372"/>
      <c r="M8" s="372"/>
      <c r="N8" s="372"/>
      <c r="O8" s="372"/>
      <c r="P8" s="372">
        <v>1000</v>
      </c>
      <c r="Q8" s="372">
        <v>1000</v>
      </c>
      <c r="R8" s="372">
        <v>1000</v>
      </c>
      <c r="S8" s="372">
        <v>1000</v>
      </c>
      <c r="T8" s="372">
        <v>1000</v>
      </c>
      <c r="U8" s="372">
        <v>1000</v>
      </c>
      <c r="V8" s="372">
        <v>1000</v>
      </c>
      <c r="W8" s="372">
        <v>1000</v>
      </c>
      <c r="X8" s="372">
        <v>1000</v>
      </c>
      <c r="Y8" s="372">
        <v>1000</v>
      </c>
      <c r="Z8" s="372">
        <v>1000</v>
      </c>
      <c r="AA8" s="372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1246</v>
      </c>
      <c r="C9" s="372">
        <v>250</v>
      </c>
      <c r="D9" s="372">
        <v>250</v>
      </c>
      <c r="E9" s="372">
        <v>250</v>
      </c>
      <c r="F9" s="372">
        <v>250</v>
      </c>
      <c r="G9" s="372">
        <v>250</v>
      </c>
      <c r="H9" s="372">
        <v>250</v>
      </c>
      <c r="I9" s="372">
        <v>250</v>
      </c>
      <c r="J9" s="372">
        <v>250</v>
      </c>
      <c r="K9" s="372">
        <v>250</v>
      </c>
      <c r="L9" s="372">
        <v>250</v>
      </c>
      <c r="M9" s="372">
        <v>250</v>
      </c>
      <c r="N9" s="372">
        <v>250</v>
      </c>
      <c r="O9" s="372">
        <v>250</v>
      </c>
      <c r="P9" s="372">
        <v>250</v>
      </c>
      <c r="Q9" s="372">
        <v>250</v>
      </c>
      <c r="R9" s="372">
        <v>250</v>
      </c>
      <c r="S9" s="372">
        <v>250</v>
      </c>
      <c r="T9" s="372">
        <v>250</v>
      </c>
      <c r="U9" s="372">
        <v>250</v>
      </c>
      <c r="V9" s="372">
        <v>250</v>
      </c>
      <c r="W9" s="372">
        <v>250</v>
      </c>
      <c r="X9" s="372">
        <v>250</v>
      </c>
      <c r="Y9" s="372">
        <v>250</v>
      </c>
      <c r="Z9" s="372">
        <v>250</v>
      </c>
      <c r="AA9" s="372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372"/>
      <c r="D10" s="372"/>
      <c r="E10" s="372"/>
      <c r="F10" s="372">
        <v>2500</v>
      </c>
      <c r="G10" s="372">
        <v>2500</v>
      </c>
      <c r="H10" s="372">
        <v>250</v>
      </c>
      <c r="I10" s="372">
        <v>250</v>
      </c>
      <c r="J10" s="372">
        <v>250</v>
      </c>
      <c r="K10" s="372">
        <v>250</v>
      </c>
      <c r="L10" s="372">
        <v>250</v>
      </c>
      <c r="M10" s="372">
        <v>250</v>
      </c>
      <c r="N10" s="372">
        <v>250</v>
      </c>
      <c r="O10" s="372">
        <v>250</v>
      </c>
      <c r="P10" s="372">
        <v>250</v>
      </c>
      <c r="Q10" s="372">
        <v>250</v>
      </c>
      <c r="R10" s="372">
        <v>250</v>
      </c>
      <c r="S10" s="372">
        <v>250</v>
      </c>
      <c r="T10" s="372">
        <v>250</v>
      </c>
      <c r="U10" s="372">
        <v>250</v>
      </c>
      <c r="V10" s="372">
        <v>250</v>
      </c>
      <c r="W10" s="372">
        <v>250</v>
      </c>
      <c r="X10" s="372">
        <v>250</v>
      </c>
      <c r="Y10" s="372">
        <v>250</v>
      </c>
      <c r="Z10" s="372">
        <v>250</v>
      </c>
      <c r="AA10" s="372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372"/>
      <c r="D11" s="372"/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/>
      <c r="Q11" s="372"/>
      <c r="R11" s="372"/>
      <c r="S11" s="372"/>
      <c r="T11" s="372"/>
      <c r="U11" s="372"/>
      <c r="V11" s="372">
        <v>1500</v>
      </c>
      <c r="W11" s="372">
        <v>1500</v>
      </c>
      <c r="X11" s="372">
        <v>1500</v>
      </c>
      <c r="Y11" s="372">
        <v>1500</v>
      </c>
      <c r="Z11" s="372">
        <v>1500</v>
      </c>
      <c r="AA11" s="372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372">
        <v>690</v>
      </c>
      <c r="D12" s="372">
        <v>550</v>
      </c>
      <c r="E12" s="372"/>
      <c r="F12" s="372">
        <v>550</v>
      </c>
      <c r="G12" s="372"/>
      <c r="H12" s="372">
        <v>550</v>
      </c>
      <c r="I12" s="372"/>
      <c r="J12" s="372">
        <v>550</v>
      </c>
      <c r="K12" s="372"/>
      <c r="L12" s="372">
        <v>550</v>
      </c>
      <c r="M12" s="372">
        <v>1000</v>
      </c>
      <c r="N12" s="372"/>
      <c r="O12" s="372">
        <v>550</v>
      </c>
      <c r="P12" s="372"/>
      <c r="Q12" s="372">
        <v>550</v>
      </c>
      <c r="R12" s="372"/>
      <c r="S12" s="372">
        <v>1000</v>
      </c>
      <c r="T12" s="372"/>
      <c r="U12" s="372">
        <v>550</v>
      </c>
      <c r="V12" s="372"/>
      <c r="W12" s="372">
        <v>550</v>
      </c>
      <c r="X12" s="372"/>
      <c r="Y12" s="372">
        <v>1000</v>
      </c>
      <c r="Z12" s="372"/>
      <c r="AA12" s="372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372"/>
      <c r="D13" s="372">
        <v>35</v>
      </c>
      <c r="E13" s="372">
        <v>35</v>
      </c>
      <c r="F13" s="372">
        <v>35</v>
      </c>
      <c r="G13" s="372">
        <v>35</v>
      </c>
      <c r="H13" s="372">
        <v>35</v>
      </c>
      <c r="I13" s="372">
        <v>35</v>
      </c>
      <c r="J13" s="372">
        <v>35</v>
      </c>
      <c r="K13" s="372">
        <v>35</v>
      </c>
      <c r="L13" s="372">
        <v>35</v>
      </c>
      <c r="M13" s="372">
        <v>35</v>
      </c>
      <c r="N13" s="372">
        <v>35</v>
      </c>
      <c r="O13" s="372">
        <v>35</v>
      </c>
      <c r="P13" s="372">
        <v>35</v>
      </c>
      <c r="Q13" s="372">
        <v>35</v>
      </c>
      <c r="R13" s="372">
        <v>35</v>
      </c>
      <c r="S13" s="372">
        <v>35</v>
      </c>
      <c r="T13" s="372">
        <v>35</v>
      </c>
      <c r="U13" s="372">
        <v>35</v>
      </c>
      <c r="V13" s="372">
        <v>35</v>
      </c>
      <c r="W13" s="372">
        <v>35</v>
      </c>
      <c r="X13" s="372">
        <v>35</v>
      </c>
      <c r="Y13" s="372">
        <v>35</v>
      </c>
      <c r="Z13" s="372">
        <v>35</v>
      </c>
      <c r="AA13" s="372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>
        <v>12500</v>
      </c>
      <c r="N14" s="372"/>
      <c r="O14" s="372"/>
      <c r="P14" s="372"/>
      <c r="Q14" s="372"/>
      <c r="R14" s="372"/>
      <c r="S14" s="372">
        <v>12500</v>
      </c>
      <c r="T14" s="372"/>
      <c r="U14" s="372"/>
      <c r="V14" s="372"/>
      <c r="W14" s="372"/>
      <c r="X14" s="372"/>
      <c r="Y14" s="372">
        <v>15000</v>
      </c>
      <c r="Z14" s="372"/>
      <c r="AA14" s="372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372"/>
      <c r="D15" s="372"/>
      <c r="E15" s="372"/>
      <c r="F15" s="372"/>
      <c r="G15" s="372"/>
      <c r="H15" s="372"/>
      <c r="I15" s="372"/>
      <c r="J15" s="372"/>
      <c r="K15" s="372"/>
      <c r="L15" s="372"/>
      <c r="M15" s="372"/>
      <c r="N15" s="372"/>
      <c r="O15" s="372"/>
      <c r="P15" s="372"/>
      <c r="Q15" s="372"/>
      <c r="R15" s="372"/>
      <c r="S15" s="372"/>
      <c r="T15" s="372"/>
      <c r="U15" s="372"/>
      <c r="V15" s="372"/>
      <c r="W15" s="372"/>
      <c r="X15" s="372"/>
      <c r="Y15" s="372"/>
      <c r="Z15" s="372"/>
      <c r="AA15" s="372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372"/>
      <c r="D16" s="372"/>
      <c r="E16" s="372"/>
      <c r="F16" s="372"/>
      <c r="G16" s="372"/>
      <c r="H16" s="372"/>
      <c r="I16" s="372">
        <v>2500</v>
      </c>
      <c r="J16" s="372"/>
      <c r="K16" s="372"/>
      <c r="L16" s="372"/>
      <c r="M16" s="372"/>
      <c r="N16" s="372"/>
      <c r="O16" s="372"/>
      <c r="P16" s="372"/>
      <c r="Q16" s="372"/>
      <c r="R16" s="372"/>
      <c r="S16" s="372"/>
      <c r="T16" s="372"/>
      <c r="U16" s="372">
        <v>2500</v>
      </c>
      <c r="V16" s="372"/>
      <c r="W16" s="372"/>
      <c r="X16" s="372"/>
      <c r="Y16" s="372"/>
      <c r="Z16" s="372"/>
      <c r="AA16" s="372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372"/>
      <c r="D17" s="372">
        <v>15</v>
      </c>
      <c r="E17" s="372">
        <v>15</v>
      </c>
      <c r="F17" s="372">
        <v>15</v>
      </c>
      <c r="G17" s="372">
        <v>15</v>
      </c>
      <c r="H17" s="372">
        <v>15</v>
      </c>
      <c r="I17" s="372">
        <v>15</v>
      </c>
      <c r="J17" s="372">
        <v>15</v>
      </c>
      <c r="K17" s="372">
        <v>15</v>
      </c>
      <c r="L17" s="372">
        <v>15</v>
      </c>
      <c r="M17" s="372">
        <v>15</v>
      </c>
      <c r="N17" s="372">
        <v>15</v>
      </c>
      <c r="O17" s="372">
        <v>15</v>
      </c>
      <c r="P17" s="372">
        <v>15</v>
      </c>
      <c r="Q17" s="372">
        <v>15</v>
      </c>
      <c r="R17" s="372">
        <v>15</v>
      </c>
      <c r="S17" s="372">
        <v>15</v>
      </c>
      <c r="T17" s="372">
        <v>15</v>
      </c>
      <c r="U17" s="372">
        <v>15</v>
      </c>
      <c r="V17" s="372">
        <v>15</v>
      </c>
      <c r="W17" s="372">
        <v>15</v>
      </c>
      <c r="X17" s="372">
        <v>15</v>
      </c>
      <c r="Y17" s="372">
        <v>15</v>
      </c>
      <c r="Z17" s="372">
        <v>15</v>
      </c>
      <c r="AA17" s="372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317"/>
      <c r="D23" s="317"/>
      <c r="E23" s="317"/>
      <c r="F23" s="317"/>
      <c r="G23" s="317"/>
      <c r="H23" s="317"/>
      <c r="I23" s="317"/>
      <c r="J23" s="317"/>
      <c r="K23" s="317">
        <v>500</v>
      </c>
      <c r="L23" s="317">
        <v>500</v>
      </c>
      <c r="M23" s="317">
        <v>500</v>
      </c>
      <c r="N23" s="317">
        <v>500</v>
      </c>
      <c r="O23" s="317">
        <v>500</v>
      </c>
      <c r="P23" s="317">
        <v>1000</v>
      </c>
      <c r="Q23" s="317">
        <v>1000</v>
      </c>
      <c r="R23" s="317">
        <v>1000</v>
      </c>
      <c r="S23" s="317">
        <v>1500</v>
      </c>
      <c r="T23" s="317">
        <v>1500</v>
      </c>
      <c r="U23" s="317">
        <v>1500</v>
      </c>
      <c r="V23" s="317">
        <v>1500</v>
      </c>
      <c r="W23" s="317">
        <v>1500</v>
      </c>
      <c r="X23" s="317">
        <v>1500</v>
      </c>
      <c r="Y23" s="317">
        <v>1500</v>
      </c>
      <c r="Z23" s="317">
        <v>1500</v>
      </c>
      <c r="AA23" s="317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317"/>
      <c r="D24" s="317">
        <v>150</v>
      </c>
      <c r="E24" s="317">
        <v>150</v>
      </c>
      <c r="F24" s="317">
        <v>150</v>
      </c>
      <c r="G24" s="317">
        <v>150</v>
      </c>
      <c r="H24" s="317">
        <v>150</v>
      </c>
      <c r="I24" s="317">
        <v>150</v>
      </c>
      <c r="J24" s="317">
        <v>150</v>
      </c>
      <c r="K24" s="317">
        <v>150</v>
      </c>
      <c r="L24" s="317">
        <v>150</v>
      </c>
      <c r="M24" s="317">
        <v>150</v>
      </c>
      <c r="N24" s="317">
        <v>150</v>
      </c>
      <c r="O24" s="317">
        <v>150</v>
      </c>
      <c r="P24" s="317">
        <v>150</v>
      </c>
      <c r="Q24" s="317">
        <v>150</v>
      </c>
      <c r="R24" s="317">
        <v>150</v>
      </c>
      <c r="S24" s="317">
        <v>150</v>
      </c>
      <c r="T24" s="317">
        <v>150</v>
      </c>
      <c r="U24" s="317">
        <v>150</v>
      </c>
      <c r="V24" s="317">
        <v>150</v>
      </c>
      <c r="W24" s="317">
        <v>150</v>
      </c>
      <c r="X24" s="317">
        <v>150</v>
      </c>
      <c r="Y24" s="317">
        <v>150</v>
      </c>
      <c r="Z24" s="317">
        <v>150</v>
      </c>
      <c r="AA24" s="317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397</v>
      </c>
      <c r="C29" s="372"/>
      <c r="D29" s="372">
        <v>15</v>
      </c>
      <c r="E29" s="372">
        <v>15</v>
      </c>
      <c r="F29" s="372">
        <v>15</v>
      </c>
      <c r="G29" s="372">
        <v>15</v>
      </c>
      <c r="H29" s="372">
        <v>15</v>
      </c>
      <c r="I29" s="372">
        <v>15</v>
      </c>
      <c r="J29" s="372">
        <v>15</v>
      </c>
      <c r="K29" s="372">
        <v>15</v>
      </c>
      <c r="L29" s="372">
        <v>15</v>
      </c>
      <c r="M29" s="372">
        <v>15</v>
      </c>
      <c r="N29" s="372">
        <v>15</v>
      </c>
      <c r="O29" s="372">
        <v>15</v>
      </c>
      <c r="P29" s="372">
        <v>15</v>
      </c>
      <c r="Q29" s="372">
        <v>15</v>
      </c>
      <c r="R29" s="372">
        <v>15</v>
      </c>
      <c r="S29" s="372">
        <v>15</v>
      </c>
      <c r="T29" s="372">
        <v>15</v>
      </c>
      <c r="U29" s="372">
        <v>15</v>
      </c>
      <c r="V29" s="372">
        <v>15</v>
      </c>
      <c r="W29" s="372">
        <v>15</v>
      </c>
      <c r="X29" s="372">
        <v>15</v>
      </c>
      <c r="Y29" s="372">
        <v>15</v>
      </c>
      <c r="Z29" s="372">
        <v>15</v>
      </c>
      <c r="AA29" s="372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C34" s="267"/>
      <c r="D34" s="267"/>
      <c r="E34" s="267"/>
      <c r="F34" s="267"/>
      <c r="G34" s="317">
        <v>250</v>
      </c>
      <c r="H34" s="317">
        <v>250</v>
      </c>
      <c r="I34" s="317">
        <v>250</v>
      </c>
      <c r="J34" s="317">
        <v>250</v>
      </c>
      <c r="K34" s="317">
        <v>250</v>
      </c>
      <c r="L34" s="317">
        <v>250</v>
      </c>
      <c r="M34" s="317">
        <v>250</v>
      </c>
      <c r="N34" s="317">
        <v>250</v>
      </c>
      <c r="O34" s="317">
        <v>250</v>
      </c>
      <c r="P34" s="317">
        <v>250</v>
      </c>
      <c r="Q34" s="317">
        <v>250</v>
      </c>
      <c r="R34" s="317">
        <v>250</v>
      </c>
      <c r="S34" s="317">
        <v>250</v>
      </c>
      <c r="T34" s="317">
        <v>250</v>
      </c>
      <c r="U34" s="317">
        <v>250</v>
      </c>
      <c r="V34" s="317">
        <v>250</v>
      </c>
      <c r="W34" s="317">
        <v>250</v>
      </c>
      <c r="X34" s="317">
        <v>250</v>
      </c>
      <c r="Y34" s="317">
        <v>250</v>
      </c>
      <c r="Z34" s="317">
        <v>250</v>
      </c>
      <c r="AA34" s="317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8500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373"/>
      <c r="D46" s="373"/>
      <c r="E46" s="373"/>
      <c r="F46" s="373"/>
      <c r="G46" s="373">
        <v>10000</v>
      </c>
      <c r="H46" s="373"/>
      <c r="I46" s="373"/>
      <c r="J46" s="373"/>
      <c r="K46" s="373"/>
      <c r="L46" s="373"/>
      <c r="M46" s="373"/>
      <c r="N46" s="373"/>
      <c r="O46" s="267"/>
      <c r="P46" s="373"/>
      <c r="Q46" s="373"/>
      <c r="R46" s="373"/>
      <c r="S46" s="373"/>
      <c r="T46" s="373"/>
      <c r="U46" s="373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373"/>
      <c r="D47" s="373">
        <v>3500</v>
      </c>
      <c r="E47" s="373"/>
      <c r="F47" s="373"/>
      <c r="G47" s="373"/>
      <c r="H47" s="373"/>
      <c r="I47" s="373"/>
      <c r="J47" s="373"/>
      <c r="K47" s="373"/>
      <c r="L47" s="373"/>
      <c r="M47" s="373"/>
      <c r="N47" s="373"/>
      <c r="O47" s="373"/>
      <c r="P47" s="373"/>
      <c r="Q47" s="373"/>
      <c r="R47" s="373"/>
      <c r="S47" s="373"/>
      <c r="T47" s="373"/>
      <c r="U47" s="373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>SUM(C46:C48)</f>
        <v>0</v>
      </c>
      <c r="D49" s="121">
        <f t="shared" ref="D49:AH49" si="5">SUM(D46:D48)</f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tabSelected="1" topLeftCell="A21" workbookViewId="1">
      <selection activeCell="F42" sqref="F42"/>
    </sheetView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5" t="s">
        <v>628</v>
      </c>
      <c r="C2" s="375"/>
      <c r="D2" s="375"/>
      <c r="E2" s="375"/>
      <c r="F2" s="375"/>
      <c r="G2" s="375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5" t="s">
        <v>629</v>
      </c>
      <c r="C12" s="375"/>
      <c r="D12" s="375"/>
      <c r="E12" s="375"/>
      <c r="F12" s="375"/>
      <c r="G12" s="375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5" t="s">
        <v>630</v>
      </c>
      <c r="D21" s="375"/>
      <c r="E21" s="375"/>
      <c r="F21" s="375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5" t="s">
        <v>632</v>
      </c>
      <c r="C32" s="375"/>
      <c r="D32" s="375"/>
      <c r="E32" s="375"/>
      <c r="F32" s="375"/>
      <c r="G32" s="375"/>
      <c r="H32" s="375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48" sqref="G48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5" t="s">
        <v>702</v>
      </c>
      <c r="C2" s="375"/>
      <c r="D2" s="375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5" t="s">
        <v>35</v>
      </c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 t="s">
        <v>36</v>
      </c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/>
      <c r="AB21" s="375" t="s">
        <v>37</v>
      </c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 t="s">
        <v>38</v>
      </c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/>
      <c r="AZ21" s="375" t="s">
        <v>39</v>
      </c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  <c r="BK21" s="375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5" t="s">
        <v>35</v>
      </c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 t="s">
        <v>36</v>
      </c>
      <c r="Q60" s="375"/>
      <c r="R60" s="375"/>
      <c r="S60" s="375"/>
      <c r="T60" s="375"/>
      <c r="U60" s="375"/>
      <c r="V60" s="375"/>
      <c r="W60" s="375"/>
      <c r="X60" s="375"/>
      <c r="Y60" s="375"/>
      <c r="Z60" s="375"/>
      <c r="AA60" s="375"/>
      <c r="AB60" s="375" t="s">
        <v>37</v>
      </c>
      <c r="AC60" s="375"/>
      <c r="AD60" s="375"/>
      <c r="AE60" s="375"/>
      <c r="AF60" s="375"/>
      <c r="AG60" s="375"/>
      <c r="AH60" s="375"/>
      <c r="AI60" s="375"/>
      <c r="AJ60" s="375"/>
      <c r="AK60" s="375"/>
      <c r="AL60" s="375"/>
      <c r="AM60" s="375"/>
      <c r="AN60" s="375" t="s">
        <v>38</v>
      </c>
      <c r="AO60" s="375"/>
      <c r="AP60" s="375"/>
      <c r="AQ60" s="375"/>
      <c r="AR60" s="375"/>
      <c r="AS60" s="375"/>
      <c r="AT60" s="375"/>
      <c r="AU60" s="375"/>
      <c r="AV60" s="375"/>
      <c r="AW60" s="375"/>
      <c r="AX60" s="375"/>
      <c r="AY60" s="375"/>
      <c r="AZ60" s="375" t="s">
        <v>39</v>
      </c>
      <c r="BA60" s="375"/>
      <c r="BB60" s="375"/>
      <c r="BC60" s="375"/>
      <c r="BD60" s="375"/>
      <c r="BE60" s="375"/>
      <c r="BF60" s="375"/>
      <c r="BG60" s="375"/>
      <c r="BH60" s="375"/>
      <c r="BI60" s="375"/>
      <c r="BJ60" s="375"/>
      <c r="BK60" s="375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workbookViewId="0"/>
    <sheetView workbookViewId="1"/>
    <sheetView tabSelected="1" topLeftCell="A151" workbookViewId="2">
      <selection activeCell="B154" sqref="B154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hidden="1" outlineLevel="1" x14ac:dyDescent="0.15">
      <c r="A3" s="14" t="s">
        <v>1221</v>
      </c>
    </row>
    <row r="4" spans="1:7" hidden="1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1222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1223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hidden="1" outlineLevel="1" x14ac:dyDescent="0.15">
      <c r="A53" s="14" t="s">
        <v>1221</v>
      </c>
    </row>
    <row r="54" spans="1:7" hidden="1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1222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1223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1226</v>
      </c>
    </row>
    <row r="78" spans="1:7" hidden="1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1223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outlineLevel="2" x14ac:dyDescent="0.15"/>
    <row r="135" spans="1:7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1221</v>
      </c>
    </row>
    <row r="154" spans="1:7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outlineLevel="1" x14ac:dyDescent="0.15"/>
    <row r="160" spans="1:7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384" t="s">
        <v>1226</v>
      </c>
    </row>
    <row r="178" spans="1:7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outlineLevel="1" x14ac:dyDescent="0.15">
      <c r="A182" s="47" t="s">
        <v>1237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outlineLevel="1" x14ac:dyDescent="0.15"/>
    <row r="185" spans="1:7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1221</v>
      </c>
    </row>
    <row r="204" spans="1:7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outlineLevel="1" x14ac:dyDescent="0.15">
      <c r="A222" s="47" t="s">
        <v>1237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1226</v>
      </c>
    </row>
    <row r="228" spans="1:7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outlineLevel="1" x14ac:dyDescent="0.15"/>
    <row r="235" spans="1:7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abSelected="1" workbookViewId="0">
      <pane xSplit="1" ySplit="10" topLeftCell="AL11" activePane="bottomRight" state="frozen"/>
      <selection pane="topRight" activeCell="B1" sqref="B1"/>
      <selection pane="bottomLeft" activeCell="A11" sqref="A11"/>
      <selection pane="bottomRight" activeCell="AN52" sqref="AN52:AX53"/>
    </sheetView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12500000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#REF!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4890500</v>
      </c>
      <c r="H4" s="63"/>
      <c r="I4" s="63" t="e">
        <f>SUM(AM13:AX13)</f>
        <v>#REF!</v>
      </c>
      <c r="J4" s="63"/>
      <c r="K4" s="63" t="e">
        <f>SUM(AY13:BJ13)</f>
        <v>#REF!</v>
      </c>
      <c r="M4" s="322" t="e">
        <f>SUM(C4:K4)</f>
        <v>#REF!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0.39123999999999998</v>
      </c>
      <c r="H5" s="96"/>
      <c r="I5" s="96" t="e">
        <f>I4/I3</f>
        <v>#REF!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1826500</v>
      </c>
      <c r="H6" s="96">
        <f>G6/G3</f>
        <v>0.14612</v>
      </c>
      <c r="I6" s="63" t="e">
        <f>SUM(AM15:AX15)</f>
        <v>#REF!</v>
      </c>
      <c r="J6" s="96" t="e">
        <f>I6/I3</f>
        <v>#REF!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3064000</v>
      </c>
      <c r="H7" s="96">
        <f>G7/G3</f>
        <v>0.24512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0" t="s">
        <v>35</v>
      </c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 t="s">
        <v>36</v>
      </c>
      <c r="P9" s="380"/>
      <c r="Q9" s="380"/>
      <c r="R9" s="380"/>
      <c r="S9" s="380"/>
      <c r="T9" s="380"/>
      <c r="U9" s="380"/>
      <c r="V9" s="380"/>
      <c r="W9" s="380"/>
      <c r="X9" s="380"/>
      <c r="Y9" s="380"/>
      <c r="Z9" s="380"/>
      <c r="AA9" s="380" t="s">
        <v>37</v>
      </c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 t="s">
        <v>38</v>
      </c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 t="s">
        <v>39</v>
      </c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622000</v>
      </c>
      <c r="AB12" s="63">
        <f t="shared" si="1"/>
        <v>1006000</v>
      </c>
      <c r="AC12" s="63">
        <f t="shared" si="1"/>
        <v>1134000</v>
      </c>
      <c r="AD12" s="63">
        <f t="shared" si="1"/>
        <v>1134000</v>
      </c>
      <c r="AE12" s="63">
        <f t="shared" si="1"/>
        <v>1234000</v>
      </c>
      <c r="AF12" s="63">
        <f t="shared" si="1"/>
        <v>1362000</v>
      </c>
      <c r="AG12" s="63">
        <f t="shared" si="1"/>
        <v>1134000</v>
      </c>
      <c r="AH12" s="63">
        <f t="shared" si="1"/>
        <v>1234000</v>
      </c>
      <c r="AI12" s="63">
        <f t="shared" ref="AI12:BJ12" si="2">AI132</f>
        <v>1006000</v>
      </c>
      <c r="AJ12" s="63">
        <f t="shared" si="2"/>
        <v>1006000</v>
      </c>
      <c r="AK12" s="63">
        <f t="shared" si="2"/>
        <v>1006000</v>
      </c>
      <c r="AL12" s="63">
        <f t="shared" si="2"/>
        <v>622000</v>
      </c>
      <c r="AM12" s="63" t="e">
        <f t="shared" si="2"/>
        <v>#REF!</v>
      </c>
      <c r="AN12" s="63" t="e">
        <f t="shared" si="2"/>
        <v>#REF!</v>
      </c>
      <c r="AO12" s="63" t="e">
        <f t="shared" si="2"/>
        <v>#REF!</v>
      </c>
      <c r="AP12" s="63" t="e">
        <f t="shared" si="2"/>
        <v>#REF!</v>
      </c>
      <c r="AQ12" s="63" t="e">
        <f t="shared" si="2"/>
        <v>#REF!</v>
      </c>
      <c r="AR12" s="63" t="e">
        <f t="shared" si="2"/>
        <v>#REF!</v>
      </c>
      <c r="AS12" s="63" t="e">
        <f t="shared" si="2"/>
        <v>#REF!</v>
      </c>
      <c r="AT12" s="63" t="e">
        <f t="shared" si="2"/>
        <v>#REF!</v>
      </c>
      <c r="AU12" s="63" t="e">
        <f t="shared" si="2"/>
        <v>#REF!</v>
      </c>
      <c r="AV12" s="63" t="e">
        <f t="shared" si="2"/>
        <v>#REF!</v>
      </c>
      <c r="AW12" s="63" t="e">
        <f t="shared" si="2"/>
        <v>#REF!</v>
      </c>
      <c r="AX12" s="63" t="e">
        <f t="shared" si="2"/>
        <v>#REF!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244500</v>
      </c>
      <c r="AB13" s="63">
        <f t="shared" si="4"/>
        <v>394500</v>
      </c>
      <c r="AC13" s="63">
        <f t="shared" si="4"/>
        <v>444500</v>
      </c>
      <c r="AD13" s="63">
        <f t="shared" si="4"/>
        <v>444500</v>
      </c>
      <c r="AE13" s="63">
        <f t="shared" si="4"/>
        <v>480000</v>
      </c>
      <c r="AF13" s="63">
        <f t="shared" si="4"/>
        <v>530000</v>
      </c>
      <c r="AG13" s="63">
        <f t="shared" si="4"/>
        <v>444500</v>
      </c>
      <c r="AH13" s="63">
        <f t="shared" si="4"/>
        <v>480000</v>
      </c>
      <c r="AI13" s="63">
        <f t="shared" ref="AI13:BJ13" si="5">AI133</f>
        <v>394500</v>
      </c>
      <c r="AJ13" s="63">
        <f t="shared" si="5"/>
        <v>394500</v>
      </c>
      <c r="AK13" s="63">
        <f t="shared" si="5"/>
        <v>394500</v>
      </c>
      <c r="AL13" s="63">
        <f t="shared" si="5"/>
        <v>244500</v>
      </c>
      <c r="AM13" s="63" t="e">
        <f t="shared" si="5"/>
        <v>#REF!</v>
      </c>
      <c r="AN13" s="63" t="e">
        <f t="shared" si="5"/>
        <v>#REF!</v>
      </c>
      <c r="AO13" s="63" t="e">
        <f t="shared" si="5"/>
        <v>#REF!</v>
      </c>
      <c r="AP13" s="63" t="e">
        <f t="shared" si="5"/>
        <v>#REF!</v>
      </c>
      <c r="AQ13" s="63" t="e">
        <f t="shared" si="5"/>
        <v>#REF!</v>
      </c>
      <c r="AR13" s="63" t="e">
        <f t="shared" si="5"/>
        <v>#REF!</v>
      </c>
      <c r="AS13" s="63" t="e">
        <f t="shared" si="5"/>
        <v>#REF!</v>
      </c>
      <c r="AT13" s="63" t="e">
        <f t="shared" si="5"/>
        <v>#REF!</v>
      </c>
      <c r="AU13" s="63" t="e">
        <f t="shared" si="5"/>
        <v>#REF!</v>
      </c>
      <c r="AV13" s="63" t="e">
        <f t="shared" si="5"/>
        <v>#REF!</v>
      </c>
      <c r="AW13" s="63" t="e">
        <f t="shared" si="5"/>
        <v>#REF!</v>
      </c>
      <c r="AX13" s="63" t="e">
        <f t="shared" si="5"/>
        <v>#REF!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0.39308681672025725</v>
      </c>
      <c r="AB14" s="96">
        <f t="shared" si="6"/>
        <v>0.39214711729622265</v>
      </c>
      <c r="AC14" s="96">
        <f t="shared" si="6"/>
        <v>0.39197530864197533</v>
      </c>
      <c r="AD14" s="96">
        <f t="shared" si="6"/>
        <v>0.39197530864197533</v>
      </c>
      <c r="AE14" s="96">
        <f t="shared" si="6"/>
        <v>0.38897893030794167</v>
      </c>
      <c r="AF14" s="96">
        <f t="shared" si="6"/>
        <v>0.3891336270190896</v>
      </c>
      <c r="AG14" s="96">
        <f t="shared" si="6"/>
        <v>0.39197530864197533</v>
      </c>
      <c r="AH14" s="96">
        <f t="shared" si="6"/>
        <v>0.38897893030794167</v>
      </c>
      <c r="AI14" s="96">
        <f t="shared" si="6"/>
        <v>0.39214711729622265</v>
      </c>
      <c r="AJ14" s="96">
        <f t="shared" si="6"/>
        <v>0.39214711729622265</v>
      </c>
      <c r="AK14" s="96">
        <f t="shared" si="6"/>
        <v>0.39214711729622265</v>
      </c>
      <c r="AL14" s="96">
        <f t="shared" si="6"/>
        <v>0.39308681672025725</v>
      </c>
      <c r="AM14" s="96" t="e">
        <f t="shared" si="6"/>
        <v>#REF!</v>
      </c>
      <c r="AN14" s="96" t="e">
        <f t="shared" si="6"/>
        <v>#REF!</v>
      </c>
      <c r="AO14" s="96" t="e">
        <f t="shared" si="6"/>
        <v>#REF!</v>
      </c>
      <c r="AP14" s="96" t="e">
        <f t="shared" si="6"/>
        <v>#REF!</v>
      </c>
      <c r="AQ14" s="96" t="e">
        <f t="shared" si="6"/>
        <v>#REF!</v>
      </c>
      <c r="AR14" s="96" t="e">
        <f t="shared" si="6"/>
        <v>#REF!</v>
      </c>
      <c r="AS14" s="96" t="e">
        <f t="shared" si="6"/>
        <v>#REF!</v>
      </c>
      <c r="AT14" s="96" t="e">
        <f t="shared" si="6"/>
        <v>#REF!</v>
      </c>
      <c r="AU14" s="96" t="e">
        <f t="shared" si="6"/>
        <v>#REF!</v>
      </c>
      <c r="AV14" s="96" t="e">
        <f t="shared" si="6"/>
        <v>#REF!</v>
      </c>
      <c r="AW14" s="96" t="e">
        <f t="shared" si="6"/>
        <v>#REF!</v>
      </c>
      <c r="AX14" s="96" t="e">
        <f t="shared" si="6"/>
        <v>#REF!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89500</v>
      </c>
      <c r="AB15" s="63">
        <f t="shared" si="7"/>
        <v>146500</v>
      </c>
      <c r="AC15" s="63">
        <f t="shared" si="7"/>
        <v>165500</v>
      </c>
      <c r="AD15" s="63">
        <f t="shared" si="7"/>
        <v>165500</v>
      </c>
      <c r="AE15" s="63">
        <f t="shared" si="7"/>
        <v>182000</v>
      </c>
      <c r="AF15" s="63">
        <f t="shared" si="7"/>
        <v>201000</v>
      </c>
      <c r="AG15" s="63">
        <f t="shared" si="7"/>
        <v>165500</v>
      </c>
      <c r="AH15" s="63">
        <f t="shared" si="7"/>
        <v>182000</v>
      </c>
      <c r="AI15" s="63">
        <f t="shared" ref="AI15:BJ15" si="8">AI23</f>
        <v>146500</v>
      </c>
      <c r="AJ15" s="63">
        <f t="shared" si="8"/>
        <v>146500</v>
      </c>
      <c r="AK15" s="63">
        <f t="shared" si="8"/>
        <v>146500</v>
      </c>
      <c r="AL15" s="63">
        <f t="shared" si="8"/>
        <v>89500</v>
      </c>
      <c r="AM15" s="63" t="e">
        <f t="shared" si="8"/>
        <v>#REF!</v>
      </c>
      <c r="AN15" s="63" t="e">
        <f t="shared" si="8"/>
        <v>#REF!</v>
      </c>
      <c r="AO15" s="63" t="e">
        <f t="shared" si="8"/>
        <v>#REF!</v>
      </c>
      <c r="AP15" s="63" t="e">
        <f t="shared" si="8"/>
        <v>#REF!</v>
      </c>
      <c r="AQ15" s="63" t="e">
        <f t="shared" si="8"/>
        <v>#REF!</v>
      </c>
      <c r="AR15" s="63" t="e">
        <f t="shared" si="8"/>
        <v>#REF!</v>
      </c>
      <c r="AS15" s="63" t="e">
        <f t="shared" si="8"/>
        <v>#REF!</v>
      </c>
      <c r="AT15" s="63" t="e">
        <f t="shared" si="8"/>
        <v>#REF!</v>
      </c>
      <c r="AU15" s="63" t="e">
        <f t="shared" si="8"/>
        <v>#REF!</v>
      </c>
      <c r="AV15" s="63" t="e">
        <f t="shared" si="8"/>
        <v>#REF!</v>
      </c>
      <c r="AW15" s="63" t="e">
        <f t="shared" si="8"/>
        <v>#REF!</v>
      </c>
      <c r="AX15" s="63" t="e">
        <f t="shared" si="8"/>
        <v>#REF!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155000</v>
      </c>
      <c r="AB16" s="63">
        <f t="shared" si="9"/>
        <v>248000</v>
      </c>
      <c r="AC16" s="63">
        <f t="shared" si="9"/>
        <v>279000</v>
      </c>
      <c r="AD16" s="63">
        <f t="shared" si="9"/>
        <v>279000</v>
      </c>
      <c r="AE16" s="63">
        <f t="shared" si="9"/>
        <v>298000</v>
      </c>
      <c r="AF16" s="63">
        <f t="shared" si="9"/>
        <v>329000</v>
      </c>
      <c r="AG16" s="63">
        <f t="shared" si="9"/>
        <v>279000</v>
      </c>
      <c r="AH16" s="63">
        <f t="shared" si="9"/>
        <v>298000</v>
      </c>
      <c r="AI16" s="63">
        <f t="shared" ref="AI16:BJ16" si="10">AI31</f>
        <v>248000</v>
      </c>
      <c r="AJ16" s="63">
        <f t="shared" si="10"/>
        <v>248000</v>
      </c>
      <c r="AK16" s="63">
        <f t="shared" si="10"/>
        <v>248000</v>
      </c>
      <c r="AL16" s="63">
        <f t="shared" si="10"/>
        <v>155000</v>
      </c>
      <c r="AM16" s="63">
        <f t="shared" si="10"/>
        <v>0</v>
      </c>
      <c r="AN16" s="63">
        <f t="shared" si="10"/>
        <v>0</v>
      </c>
      <c r="AO16" s="63">
        <f t="shared" si="10"/>
        <v>0</v>
      </c>
      <c r="AP16" s="63">
        <f t="shared" si="10"/>
        <v>0</v>
      </c>
      <c r="AQ16" s="63">
        <f t="shared" si="10"/>
        <v>0</v>
      </c>
      <c r="AR16" s="63">
        <f t="shared" si="10"/>
        <v>0</v>
      </c>
      <c r="AS16" s="63">
        <f t="shared" si="10"/>
        <v>0</v>
      </c>
      <c r="AT16" s="63">
        <f t="shared" si="10"/>
        <v>0</v>
      </c>
      <c r="AU16" s="63">
        <f t="shared" si="10"/>
        <v>0</v>
      </c>
      <c r="AV16" s="63">
        <f t="shared" si="10"/>
        <v>0</v>
      </c>
      <c r="AW16" s="63">
        <f t="shared" si="10"/>
        <v>0</v>
      </c>
      <c r="AX16" s="63">
        <f t="shared" si="10"/>
        <v>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14</v>
      </c>
      <c r="AB19" s="370">
        <f t="shared" si="11"/>
        <v>23</v>
      </c>
      <c r="AC19" s="370">
        <f t="shared" si="11"/>
        <v>26</v>
      </c>
      <c r="AD19" s="370">
        <f t="shared" si="11"/>
        <v>26</v>
      </c>
      <c r="AE19" s="370">
        <f t="shared" si="11"/>
        <v>29</v>
      </c>
      <c r="AF19" s="370">
        <f t="shared" si="11"/>
        <v>32</v>
      </c>
      <c r="AG19" s="370">
        <f t="shared" si="11"/>
        <v>26</v>
      </c>
      <c r="AH19" s="370">
        <f t="shared" si="11"/>
        <v>29</v>
      </c>
      <c r="AI19" s="370">
        <f t="shared" si="11"/>
        <v>23</v>
      </c>
      <c r="AJ19" s="370">
        <f t="shared" si="11"/>
        <v>23</v>
      </c>
      <c r="AK19" s="370">
        <f t="shared" si="11"/>
        <v>23</v>
      </c>
      <c r="AL19" s="370">
        <f t="shared" si="11"/>
        <v>14</v>
      </c>
      <c r="AM19" s="370">
        <f t="shared" si="11"/>
        <v>15</v>
      </c>
      <c r="AN19" s="370">
        <f t="shared" si="11"/>
        <v>25</v>
      </c>
      <c r="AO19" s="370">
        <f t="shared" si="11"/>
        <v>28</v>
      </c>
      <c r="AP19" s="370">
        <f t="shared" si="11"/>
        <v>28</v>
      </c>
      <c r="AQ19" s="370">
        <f t="shared" si="11"/>
        <v>31</v>
      </c>
      <c r="AR19" s="370">
        <f t="shared" si="11"/>
        <v>34</v>
      </c>
      <c r="AS19" s="370">
        <f t="shared" si="11"/>
        <v>28</v>
      </c>
      <c r="AT19" s="370">
        <f t="shared" si="11"/>
        <v>31</v>
      </c>
      <c r="AU19" s="370">
        <f t="shared" si="11"/>
        <v>25</v>
      </c>
      <c r="AV19" s="370">
        <f t="shared" si="11"/>
        <v>25</v>
      </c>
      <c r="AW19" s="370">
        <f t="shared" si="11"/>
        <v>25</v>
      </c>
      <c r="AX19" s="370">
        <f t="shared" si="11"/>
        <v>15</v>
      </c>
      <c r="AY19" s="370">
        <f t="shared" si="11"/>
        <v>0</v>
      </c>
      <c r="AZ19" s="370">
        <f t="shared" si="11"/>
        <v>0</v>
      </c>
      <c r="BA19" s="370">
        <f t="shared" si="11"/>
        <v>0</v>
      </c>
      <c r="BB19" s="370">
        <f t="shared" si="11"/>
        <v>0</v>
      </c>
      <c r="BC19" s="370">
        <f t="shared" si="11"/>
        <v>0</v>
      </c>
      <c r="BD19" s="370">
        <f t="shared" si="11"/>
        <v>0</v>
      </c>
      <c r="BE19" s="370">
        <f t="shared" si="11"/>
        <v>0</v>
      </c>
      <c r="BF19" s="370">
        <f t="shared" si="11"/>
        <v>0</v>
      </c>
      <c r="BG19" s="370">
        <f t="shared" si="11"/>
        <v>0</v>
      </c>
      <c r="BH19" s="370">
        <f t="shared" si="11"/>
        <v>0</v>
      </c>
      <c r="BI19" s="370">
        <f t="shared" si="11"/>
        <v>0</v>
      </c>
      <c r="BJ19" s="370">
        <f t="shared" si="11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252000</v>
      </c>
      <c r="AB20" s="180">
        <f t="shared" si="12"/>
        <v>414000</v>
      </c>
      <c r="AC20" s="180">
        <f t="shared" si="12"/>
        <v>468000</v>
      </c>
      <c r="AD20" s="180">
        <f t="shared" si="12"/>
        <v>468000</v>
      </c>
      <c r="AE20" s="180">
        <f t="shared" si="12"/>
        <v>522000</v>
      </c>
      <c r="AF20" s="180">
        <f t="shared" si="12"/>
        <v>576000</v>
      </c>
      <c r="AG20" s="180">
        <f t="shared" si="12"/>
        <v>468000</v>
      </c>
      <c r="AH20" s="180">
        <f t="shared" si="12"/>
        <v>522000</v>
      </c>
      <c r="AI20" s="180">
        <f t="shared" si="12"/>
        <v>414000</v>
      </c>
      <c r="AJ20" s="180">
        <f t="shared" ref="AJ20:BJ20" si="13">AJ19*AJ55</f>
        <v>414000</v>
      </c>
      <c r="AK20" s="180">
        <f t="shared" si="13"/>
        <v>414000</v>
      </c>
      <c r="AL20" s="180">
        <f t="shared" si="13"/>
        <v>252000</v>
      </c>
      <c r="AM20" s="180">
        <f t="shared" si="13"/>
        <v>270000</v>
      </c>
      <c r="AN20" s="180">
        <f t="shared" si="13"/>
        <v>450000</v>
      </c>
      <c r="AO20" s="180">
        <f t="shared" si="13"/>
        <v>504000</v>
      </c>
      <c r="AP20" s="180">
        <f t="shared" si="13"/>
        <v>504000</v>
      </c>
      <c r="AQ20" s="180">
        <f t="shared" si="13"/>
        <v>558000</v>
      </c>
      <c r="AR20" s="180">
        <f t="shared" si="13"/>
        <v>612000</v>
      </c>
      <c r="AS20" s="180">
        <f t="shared" si="13"/>
        <v>504000</v>
      </c>
      <c r="AT20" s="180">
        <f t="shared" si="13"/>
        <v>558000</v>
      </c>
      <c r="AU20" s="180">
        <f t="shared" si="13"/>
        <v>450000</v>
      </c>
      <c r="AV20" s="180">
        <f t="shared" si="13"/>
        <v>450000</v>
      </c>
      <c r="AW20" s="180">
        <f t="shared" si="13"/>
        <v>450000</v>
      </c>
      <c r="AX20" s="180">
        <f t="shared" si="13"/>
        <v>270000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</v>
      </c>
      <c r="BE20" s="180">
        <f t="shared" si="13"/>
        <v>0</v>
      </c>
      <c r="BF20" s="180">
        <f t="shared" si="13"/>
        <v>0</v>
      </c>
      <c r="BG20" s="180">
        <f t="shared" si="13"/>
        <v>0</v>
      </c>
      <c r="BH20" s="180">
        <f t="shared" si="13"/>
        <v>0</v>
      </c>
      <c r="BI20" s="180">
        <f t="shared" si="13"/>
        <v>0</v>
      </c>
      <c r="BJ20" s="180">
        <f t="shared" si="13"/>
        <v>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77000</v>
      </c>
      <c r="AB21" s="104">
        <f t="shared" si="14"/>
        <v>126500</v>
      </c>
      <c r="AC21" s="104">
        <f t="shared" si="14"/>
        <v>143000</v>
      </c>
      <c r="AD21" s="104">
        <f t="shared" si="14"/>
        <v>143000</v>
      </c>
      <c r="AE21" s="104">
        <f t="shared" si="14"/>
        <v>159500</v>
      </c>
      <c r="AF21" s="104">
        <f t="shared" si="14"/>
        <v>176000</v>
      </c>
      <c r="AG21" s="104">
        <f t="shared" si="14"/>
        <v>143000</v>
      </c>
      <c r="AH21" s="104">
        <f t="shared" si="14"/>
        <v>159500</v>
      </c>
      <c r="AI21" s="104">
        <f t="shared" ref="AI21:BJ21" si="15">AI19*AI67</f>
        <v>126500</v>
      </c>
      <c r="AJ21" s="104">
        <f t="shared" si="15"/>
        <v>126500</v>
      </c>
      <c r="AK21" s="104">
        <f t="shared" si="15"/>
        <v>126500</v>
      </c>
      <c r="AL21" s="104">
        <f t="shared" si="15"/>
        <v>77000</v>
      </c>
      <c r="AM21" s="104">
        <f t="shared" si="15"/>
        <v>247530</v>
      </c>
      <c r="AN21" s="104">
        <f t="shared" si="15"/>
        <v>412550</v>
      </c>
      <c r="AO21" s="104">
        <f t="shared" si="15"/>
        <v>462056</v>
      </c>
      <c r="AP21" s="104">
        <f t="shared" si="15"/>
        <v>462056</v>
      </c>
      <c r="AQ21" s="104">
        <f t="shared" si="15"/>
        <v>511562</v>
      </c>
      <c r="AR21" s="104">
        <f t="shared" si="15"/>
        <v>561068</v>
      </c>
      <c r="AS21" s="104">
        <f t="shared" si="15"/>
        <v>462056</v>
      </c>
      <c r="AT21" s="104">
        <f t="shared" si="15"/>
        <v>511562</v>
      </c>
      <c r="AU21" s="104">
        <f t="shared" si="15"/>
        <v>412550</v>
      </c>
      <c r="AV21" s="104">
        <f t="shared" si="15"/>
        <v>412550</v>
      </c>
      <c r="AW21" s="104">
        <f t="shared" si="15"/>
        <v>412550</v>
      </c>
      <c r="AX21" s="104">
        <f t="shared" si="15"/>
        <v>247530</v>
      </c>
      <c r="AY21" s="104">
        <f t="shared" si="15"/>
        <v>0</v>
      </c>
      <c r="AZ21" s="104">
        <f t="shared" si="15"/>
        <v>0</v>
      </c>
      <c r="BA21" s="104">
        <f t="shared" si="15"/>
        <v>0</v>
      </c>
      <c r="BB21" s="104">
        <f t="shared" si="15"/>
        <v>0</v>
      </c>
      <c r="BC21" s="104">
        <f t="shared" si="15"/>
        <v>0</v>
      </c>
      <c r="BD21" s="104">
        <f t="shared" si="15"/>
        <v>0</v>
      </c>
      <c r="BE21" s="104">
        <f t="shared" si="15"/>
        <v>0</v>
      </c>
      <c r="BF21" s="104">
        <f t="shared" si="15"/>
        <v>0</v>
      </c>
      <c r="BG21" s="104">
        <f t="shared" si="15"/>
        <v>0</v>
      </c>
      <c r="BH21" s="104">
        <f t="shared" si="15"/>
        <v>0</v>
      </c>
      <c r="BI21" s="104">
        <f t="shared" si="15"/>
        <v>0</v>
      </c>
      <c r="BJ21" s="104">
        <f t="shared" si="15"/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12500</v>
      </c>
      <c r="AB22" s="63">
        <f t="shared" si="16"/>
        <v>20000</v>
      </c>
      <c r="AC22" s="63">
        <f t="shared" si="16"/>
        <v>22500</v>
      </c>
      <c r="AD22" s="63">
        <f t="shared" si="16"/>
        <v>22500</v>
      </c>
      <c r="AE22" s="63">
        <f t="shared" si="16"/>
        <v>22500</v>
      </c>
      <c r="AF22" s="63">
        <f t="shared" si="16"/>
        <v>25000</v>
      </c>
      <c r="AG22" s="63">
        <f t="shared" si="16"/>
        <v>22500</v>
      </c>
      <c r="AH22" s="63">
        <f t="shared" si="16"/>
        <v>22500</v>
      </c>
      <c r="AI22" s="63">
        <f t="shared" si="16"/>
        <v>20000</v>
      </c>
      <c r="AJ22" s="63">
        <f t="shared" si="16"/>
        <v>20000</v>
      </c>
      <c r="AK22" s="63">
        <f t="shared" si="16"/>
        <v>20000</v>
      </c>
      <c r="AL22" s="63">
        <f t="shared" si="16"/>
        <v>12500</v>
      </c>
      <c r="AM22" s="63" t="e">
        <f t="shared" si="16"/>
        <v>#REF!</v>
      </c>
      <c r="AN22" s="63" t="e">
        <f t="shared" si="16"/>
        <v>#REF!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89500</v>
      </c>
      <c r="AB23" s="63">
        <f t="shared" si="17"/>
        <v>146500</v>
      </c>
      <c r="AC23" s="63">
        <f t="shared" si="17"/>
        <v>165500</v>
      </c>
      <c r="AD23" s="63">
        <f t="shared" si="17"/>
        <v>165500</v>
      </c>
      <c r="AE23" s="63">
        <f t="shared" si="17"/>
        <v>182000</v>
      </c>
      <c r="AF23" s="63">
        <f t="shared" si="17"/>
        <v>201000</v>
      </c>
      <c r="AG23" s="63">
        <f t="shared" si="17"/>
        <v>165500</v>
      </c>
      <c r="AH23" s="63">
        <f t="shared" si="17"/>
        <v>182000</v>
      </c>
      <c r="AI23" s="63">
        <f t="shared" si="17"/>
        <v>146500</v>
      </c>
      <c r="AJ23" s="63">
        <f t="shared" si="17"/>
        <v>146500</v>
      </c>
      <c r="AK23" s="63">
        <f t="shared" si="17"/>
        <v>146500</v>
      </c>
      <c r="AL23" s="63">
        <f t="shared" si="17"/>
        <v>89500</v>
      </c>
      <c r="AM23" s="63" t="e">
        <f t="shared" si="17"/>
        <v>#REF!</v>
      </c>
      <c r="AN23" s="63" t="e">
        <f t="shared" si="17"/>
        <v>#REF!</v>
      </c>
      <c r="AO23" s="63" t="e">
        <f t="shared" si="17"/>
        <v>#REF!</v>
      </c>
      <c r="AP23" s="63" t="e">
        <f t="shared" si="17"/>
        <v>#REF!</v>
      </c>
      <c r="AQ23" s="63" t="e">
        <f t="shared" si="17"/>
        <v>#REF!</v>
      </c>
      <c r="AR23" s="63" t="e">
        <f t="shared" si="17"/>
        <v>#REF!</v>
      </c>
      <c r="AS23" s="63" t="e">
        <f t="shared" si="17"/>
        <v>#REF!</v>
      </c>
      <c r="AT23" s="63" t="e">
        <f t="shared" si="17"/>
        <v>#REF!</v>
      </c>
      <c r="AU23" s="63" t="e">
        <f t="shared" si="17"/>
        <v>#REF!</v>
      </c>
      <c r="AV23" s="63" t="e">
        <f t="shared" si="17"/>
        <v>#REF!</v>
      </c>
      <c r="AW23" s="63" t="e">
        <f t="shared" si="17"/>
        <v>#REF!</v>
      </c>
      <c r="AX23" s="63" t="e">
        <f t="shared" si="17"/>
        <v>#REF!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0.33837429111531192</v>
      </c>
      <c r="AB24" s="96">
        <f t="shared" si="18"/>
        <v>0.33755760368663595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0.33425160697887968</v>
      </c>
      <c r="AF24" s="96">
        <f t="shared" si="18"/>
        <v>0.33444259567387685</v>
      </c>
      <c r="AG24" s="96">
        <f t="shared" si="18"/>
        <v>0.33741080530071355</v>
      </c>
      <c r="AH24" s="96">
        <f t="shared" si="18"/>
        <v>0.33425160697887968</v>
      </c>
      <c r="AI24" s="96">
        <f t="shared" si="18"/>
        <v>0.33755760368663595</v>
      </c>
      <c r="AJ24" s="96">
        <f t="shared" si="18"/>
        <v>0.33755760368663595</v>
      </c>
      <c r="AK24" s="96">
        <f t="shared" si="18"/>
        <v>0.33755760368663595</v>
      </c>
      <c r="AL24" s="96">
        <f t="shared" si="18"/>
        <v>0.33837429111531192</v>
      </c>
      <c r="AM24" s="96" t="e">
        <f t="shared" si="18"/>
        <v>#REF!</v>
      </c>
      <c r="AN24" s="96" t="e">
        <f t="shared" si="18"/>
        <v>#REF!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15</v>
      </c>
      <c r="AB27" s="370">
        <f t="shared" si="19"/>
        <v>24</v>
      </c>
      <c r="AC27" s="370">
        <f t="shared" si="19"/>
        <v>27</v>
      </c>
      <c r="AD27" s="370">
        <f t="shared" si="19"/>
        <v>27</v>
      </c>
      <c r="AE27" s="370">
        <f t="shared" si="19"/>
        <v>29</v>
      </c>
      <c r="AF27" s="370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0</v>
      </c>
      <c r="AZ27" s="101">
        <f t="shared" si="19"/>
        <v>0</v>
      </c>
      <c r="BA27" s="101">
        <f t="shared" si="19"/>
        <v>0</v>
      </c>
      <c r="BB27" s="101">
        <f t="shared" si="19"/>
        <v>0</v>
      </c>
      <c r="BC27" s="101">
        <f t="shared" si="19"/>
        <v>0</v>
      </c>
      <c r="BD27" s="101">
        <f t="shared" si="19"/>
        <v>0</v>
      </c>
      <c r="BE27" s="101">
        <f t="shared" si="19"/>
        <v>0</v>
      </c>
      <c r="BF27" s="101">
        <f t="shared" si="19"/>
        <v>0</v>
      </c>
      <c r="BG27" s="101">
        <f t="shared" si="19"/>
        <v>0</v>
      </c>
      <c r="BH27" s="101">
        <f t="shared" si="19"/>
        <v>0</v>
      </c>
      <c r="BI27" s="101">
        <f t="shared" si="19"/>
        <v>0</v>
      </c>
      <c r="BJ27" s="101">
        <f t="shared" si="19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345000</v>
      </c>
      <c r="AB28" s="180">
        <f t="shared" si="20"/>
        <v>552000</v>
      </c>
      <c r="AC28" s="180">
        <f t="shared" si="20"/>
        <v>621000</v>
      </c>
      <c r="AD28" s="180">
        <f t="shared" si="20"/>
        <v>621000</v>
      </c>
      <c r="AE28" s="180">
        <f t="shared" si="20"/>
        <v>667000</v>
      </c>
      <c r="AF28" s="180">
        <f t="shared" si="20"/>
        <v>736000</v>
      </c>
      <c r="AG28" s="180">
        <f t="shared" si="20"/>
        <v>621000</v>
      </c>
      <c r="AH28" s="180">
        <f t="shared" si="20"/>
        <v>667000</v>
      </c>
      <c r="AI28" s="180">
        <f t="shared" si="20"/>
        <v>552000</v>
      </c>
      <c r="AJ28" s="180">
        <f t="shared" si="20"/>
        <v>552000</v>
      </c>
      <c r="AK28" s="180">
        <f t="shared" si="20"/>
        <v>552000</v>
      </c>
      <c r="AL28" s="180">
        <f t="shared" si="20"/>
        <v>345000</v>
      </c>
      <c r="AM28" s="180">
        <f t="shared" si="20"/>
        <v>0</v>
      </c>
      <c r="AN28" s="180">
        <f t="shared" si="20"/>
        <v>0</v>
      </c>
      <c r="AO28" s="180">
        <f t="shared" si="20"/>
        <v>0</v>
      </c>
      <c r="AP28" s="180">
        <f t="shared" si="20"/>
        <v>0</v>
      </c>
      <c r="AQ28" s="180">
        <f t="shared" si="20"/>
        <v>0</v>
      </c>
      <c r="AR28" s="180">
        <f t="shared" si="20"/>
        <v>0</v>
      </c>
      <c r="AS28" s="180">
        <f t="shared" si="20"/>
        <v>0</v>
      </c>
      <c r="AT28" s="180">
        <f t="shared" si="20"/>
        <v>0</v>
      </c>
      <c r="AU28" s="180">
        <f t="shared" si="20"/>
        <v>0</v>
      </c>
      <c r="AV28" s="180">
        <f t="shared" si="20"/>
        <v>0</v>
      </c>
      <c r="AW28" s="180">
        <f t="shared" si="20"/>
        <v>0</v>
      </c>
      <c r="AX28" s="180">
        <f t="shared" si="20"/>
        <v>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142500</v>
      </c>
      <c r="AB29" s="63">
        <f t="shared" si="21"/>
        <v>228000</v>
      </c>
      <c r="AC29" s="63">
        <f t="shared" si="21"/>
        <v>256500</v>
      </c>
      <c r="AD29" s="63">
        <f t="shared" si="21"/>
        <v>256500</v>
      </c>
      <c r="AE29" s="63">
        <f t="shared" si="21"/>
        <v>275500</v>
      </c>
      <c r="AF29" s="63">
        <f t="shared" si="21"/>
        <v>304000</v>
      </c>
      <c r="AG29" s="63">
        <f t="shared" si="21"/>
        <v>256500</v>
      </c>
      <c r="AH29" s="63">
        <f t="shared" si="21"/>
        <v>275500</v>
      </c>
      <c r="AI29" s="63">
        <f t="shared" si="21"/>
        <v>228000</v>
      </c>
      <c r="AJ29" s="63">
        <f t="shared" si="21"/>
        <v>228000</v>
      </c>
      <c r="AK29" s="63">
        <f t="shared" si="21"/>
        <v>228000</v>
      </c>
      <c r="AL29" s="63">
        <f t="shared" si="21"/>
        <v>142500</v>
      </c>
      <c r="AM29" s="63">
        <f t="shared" si="21"/>
        <v>0</v>
      </c>
      <c r="AN29" s="63">
        <f t="shared" si="21"/>
        <v>0</v>
      </c>
      <c r="AO29" s="63">
        <f t="shared" si="21"/>
        <v>0</v>
      </c>
      <c r="AP29" s="63">
        <f t="shared" si="21"/>
        <v>0</v>
      </c>
      <c r="AQ29" s="63">
        <f t="shared" si="21"/>
        <v>0</v>
      </c>
      <c r="AR29" s="63">
        <f t="shared" si="21"/>
        <v>0</v>
      </c>
      <c r="AS29" s="63">
        <f t="shared" si="21"/>
        <v>0</v>
      </c>
      <c r="AT29" s="63">
        <f t="shared" si="21"/>
        <v>0</v>
      </c>
      <c r="AU29" s="63">
        <f t="shared" si="21"/>
        <v>0</v>
      </c>
      <c r="AV29" s="63">
        <f t="shared" si="21"/>
        <v>0</v>
      </c>
      <c r="AW29" s="63">
        <f t="shared" si="21"/>
        <v>0</v>
      </c>
      <c r="AX29" s="63">
        <f t="shared" si="21"/>
        <v>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12500</v>
      </c>
      <c r="AB30" s="63">
        <f t="shared" si="22"/>
        <v>20000</v>
      </c>
      <c r="AC30" s="63">
        <f t="shared" si="22"/>
        <v>22500</v>
      </c>
      <c r="AD30" s="63">
        <f t="shared" si="22"/>
        <v>22500</v>
      </c>
      <c r="AE30" s="63">
        <f t="shared" si="22"/>
        <v>22500</v>
      </c>
      <c r="AF30" s="63">
        <f t="shared" si="22"/>
        <v>25000</v>
      </c>
      <c r="AG30" s="63">
        <f t="shared" si="22"/>
        <v>22500</v>
      </c>
      <c r="AH30" s="63">
        <f t="shared" si="22"/>
        <v>22500</v>
      </c>
      <c r="AI30" s="63">
        <f t="shared" si="22"/>
        <v>20000</v>
      </c>
      <c r="AJ30" s="63">
        <f t="shared" si="22"/>
        <v>20000</v>
      </c>
      <c r="AK30" s="63">
        <f t="shared" si="22"/>
        <v>20000</v>
      </c>
      <c r="AL30" s="63">
        <f t="shared" si="22"/>
        <v>12500</v>
      </c>
      <c r="AM30" s="63">
        <f t="shared" si="22"/>
        <v>0</v>
      </c>
      <c r="AN30" s="63">
        <f t="shared" si="22"/>
        <v>0</v>
      </c>
      <c r="AO30" s="63">
        <f t="shared" si="22"/>
        <v>0</v>
      </c>
      <c r="AP30" s="63">
        <f t="shared" si="22"/>
        <v>0</v>
      </c>
      <c r="AQ30" s="63">
        <f t="shared" si="22"/>
        <v>0</v>
      </c>
      <c r="AR30" s="63">
        <f t="shared" si="22"/>
        <v>0</v>
      </c>
      <c r="AS30" s="63">
        <f t="shared" si="22"/>
        <v>0</v>
      </c>
      <c r="AT30" s="63">
        <f t="shared" si="22"/>
        <v>0</v>
      </c>
      <c r="AU30" s="63">
        <f t="shared" si="22"/>
        <v>0</v>
      </c>
      <c r="AV30" s="63">
        <f t="shared" si="22"/>
        <v>0</v>
      </c>
      <c r="AW30" s="63">
        <f t="shared" si="22"/>
        <v>0</v>
      </c>
      <c r="AX30" s="63">
        <f t="shared" si="22"/>
        <v>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155000</v>
      </c>
      <c r="AB31" s="63">
        <f t="shared" si="23"/>
        <v>248000</v>
      </c>
      <c r="AC31" s="63">
        <f t="shared" si="23"/>
        <v>279000</v>
      </c>
      <c r="AD31" s="63">
        <f t="shared" si="23"/>
        <v>279000</v>
      </c>
      <c r="AE31" s="63">
        <f t="shared" si="23"/>
        <v>298000</v>
      </c>
      <c r="AF31" s="63">
        <f t="shared" si="23"/>
        <v>329000</v>
      </c>
      <c r="AG31" s="63">
        <f t="shared" si="23"/>
        <v>279000</v>
      </c>
      <c r="AH31" s="63">
        <f t="shared" si="23"/>
        <v>298000</v>
      </c>
      <c r="AI31" s="63">
        <f t="shared" si="23"/>
        <v>248000</v>
      </c>
      <c r="AJ31" s="63">
        <f t="shared" si="23"/>
        <v>248000</v>
      </c>
      <c r="AK31" s="63">
        <f t="shared" si="23"/>
        <v>248000</v>
      </c>
      <c r="AL31" s="63">
        <f t="shared" si="23"/>
        <v>155000</v>
      </c>
      <c r="AM31" s="63">
        <f t="shared" si="23"/>
        <v>0</v>
      </c>
      <c r="AN31" s="63">
        <f t="shared" si="23"/>
        <v>0</v>
      </c>
      <c r="AO31" s="63">
        <f t="shared" si="23"/>
        <v>0</v>
      </c>
      <c r="AP31" s="63">
        <f t="shared" si="23"/>
        <v>0</v>
      </c>
      <c r="AQ31" s="63">
        <f t="shared" si="23"/>
        <v>0</v>
      </c>
      <c r="AR31" s="63">
        <f t="shared" si="23"/>
        <v>0</v>
      </c>
      <c r="AS31" s="63">
        <f t="shared" si="23"/>
        <v>0</v>
      </c>
      <c r="AT31" s="63">
        <f t="shared" si="23"/>
        <v>0</v>
      </c>
      <c r="AU31" s="63">
        <f t="shared" si="23"/>
        <v>0</v>
      </c>
      <c r="AV31" s="63">
        <f t="shared" si="23"/>
        <v>0</v>
      </c>
      <c r="AW31" s="63">
        <f t="shared" si="23"/>
        <v>0</v>
      </c>
      <c r="AX31" s="63">
        <f t="shared" si="23"/>
        <v>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0.43356643356643354</v>
      </c>
      <c r="AB32" s="96">
        <f t="shared" si="24"/>
        <v>0.43356643356643354</v>
      </c>
      <c r="AC32" s="96">
        <f t="shared" si="24"/>
        <v>0.43356643356643354</v>
      </c>
      <c r="AD32" s="96">
        <f t="shared" si="24"/>
        <v>0.43356643356643354</v>
      </c>
      <c r="AE32" s="96">
        <f t="shared" si="24"/>
        <v>0.43219724437998552</v>
      </c>
      <c r="AF32" s="96">
        <f t="shared" si="24"/>
        <v>0.4323258869908016</v>
      </c>
      <c r="AG32" s="96">
        <f t="shared" si="24"/>
        <v>0.43356643356643354</v>
      </c>
      <c r="AH32" s="96">
        <f t="shared" si="24"/>
        <v>0.43219724437998552</v>
      </c>
      <c r="AI32" s="96">
        <f t="shared" ref="AI32:BJ32" si="25">IF(AI30+AI28&gt;0,(+AI31/(AI30+AI28)),0)</f>
        <v>0.43356643356643354</v>
      </c>
      <c r="AJ32" s="96">
        <f t="shared" si="25"/>
        <v>0.43356643356643354</v>
      </c>
      <c r="AK32" s="96">
        <f t="shared" si="25"/>
        <v>0.43356643356643354</v>
      </c>
      <c r="AL32" s="96">
        <f t="shared" si="25"/>
        <v>0.43356643356643354</v>
      </c>
      <c r="AM32" s="96">
        <f t="shared" si="25"/>
        <v>0</v>
      </c>
      <c r="AN32" s="96">
        <f t="shared" si="25"/>
        <v>0</v>
      </c>
      <c r="AO32" s="96">
        <f t="shared" si="25"/>
        <v>0</v>
      </c>
      <c r="AP32" s="96">
        <f t="shared" si="25"/>
        <v>0</v>
      </c>
      <c r="AQ32" s="96">
        <f t="shared" si="25"/>
        <v>0</v>
      </c>
      <c r="AR32" s="96">
        <f t="shared" si="25"/>
        <v>0</v>
      </c>
      <c r="AS32" s="96">
        <f t="shared" si="25"/>
        <v>0</v>
      </c>
      <c r="AT32" s="96">
        <f t="shared" si="25"/>
        <v>0</v>
      </c>
      <c r="AU32" s="96">
        <f t="shared" si="25"/>
        <v>0</v>
      </c>
      <c r="AV32" s="96">
        <f t="shared" si="25"/>
        <v>0</v>
      </c>
      <c r="AW32" s="96">
        <f t="shared" si="25"/>
        <v>0</v>
      </c>
      <c r="AX32" s="96">
        <f t="shared" si="25"/>
        <v>0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29</v>
      </c>
      <c r="AB35" s="370">
        <f t="shared" si="26"/>
        <v>47</v>
      </c>
      <c r="AC35" s="370">
        <f t="shared" si="26"/>
        <v>53</v>
      </c>
      <c r="AD35" s="370">
        <f t="shared" si="26"/>
        <v>53</v>
      </c>
      <c r="AE35" s="370">
        <f t="shared" si="26"/>
        <v>58</v>
      </c>
      <c r="AF35" s="370">
        <f t="shared" si="26"/>
        <v>64</v>
      </c>
      <c r="AG35" s="370">
        <f t="shared" si="26"/>
        <v>53</v>
      </c>
      <c r="AH35" s="370">
        <f t="shared" si="26"/>
        <v>58</v>
      </c>
      <c r="AI35" s="370">
        <f t="shared" ref="AI35:BJ35" si="27">AI19+AI27</f>
        <v>47</v>
      </c>
      <c r="AJ35" s="370">
        <f t="shared" si="27"/>
        <v>47</v>
      </c>
      <c r="AK35" s="370">
        <f t="shared" si="27"/>
        <v>47</v>
      </c>
      <c r="AL35" s="370">
        <f t="shared" si="27"/>
        <v>29</v>
      </c>
      <c r="AM35" s="370">
        <f t="shared" si="27"/>
        <v>31</v>
      </c>
      <c r="AN35" s="370">
        <f t="shared" si="27"/>
        <v>50</v>
      </c>
      <c r="AO35" s="370">
        <f t="shared" si="27"/>
        <v>56</v>
      </c>
      <c r="AP35" s="370">
        <f t="shared" si="27"/>
        <v>56</v>
      </c>
      <c r="AQ35" s="370">
        <f t="shared" si="27"/>
        <v>62</v>
      </c>
      <c r="AR35" s="370">
        <f t="shared" si="27"/>
        <v>68</v>
      </c>
      <c r="AS35" s="370">
        <f t="shared" si="27"/>
        <v>56</v>
      </c>
      <c r="AT35" s="370">
        <f t="shared" si="27"/>
        <v>62</v>
      </c>
      <c r="AU35" s="370">
        <f t="shared" si="27"/>
        <v>50</v>
      </c>
      <c r="AV35" s="370">
        <f t="shared" si="27"/>
        <v>50</v>
      </c>
      <c r="AW35" s="370">
        <f t="shared" si="27"/>
        <v>50</v>
      </c>
      <c r="AX35" s="370">
        <f t="shared" si="27"/>
        <v>31</v>
      </c>
      <c r="AY35" s="370">
        <f t="shared" si="27"/>
        <v>0</v>
      </c>
      <c r="AZ35" s="370">
        <f t="shared" si="27"/>
        <v>0</v>
      </c>
      <c r="BA35" s="370">
        <f t="shared" si="27"/>
        <v>0</v>
      </c>
      <c r="BB35" s="370">
        <f t="shared" si="27"/>
        <v>0</v>
      </c>
      <c r="BC35" s="370">
        <f t="shared" si="27"/>
        <v>0</v>
      </c>
      <c r="BD35" s="370">
        <f t="shared" si="27"/>
        <v>0</v>
      </c>
      <c r="BE35" s="370">
        <f t="shared" si="27"/>
        <v>0</v>
      </c>
      <c r="BF35" s="370">
        <f t="shared" si="27"/>
        <v>0</v>
      </c>
      <c r="BG35" s="370">
        <f t="shared" si="27"/>
        <v>0</v>
      </c>
      <c r="BH35" s="370">
        <f t="shared" si="27"/>
        <v>0</v>
      </c>
      <c r="BI35" s="370">
        <f t="shared" si="27"/>
        <v>0</v>
      </c>
      <c r="BJ35" s="370">
        <f t="shared" si="27"/>
        <v>0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597000</v>
      </c>
      <c r="AB36" s="63">
        <f t="shared" si="28"/>
        <v>966000</v>
      </c>
      <c r="AC36" s="63">
        <f t="shared" si="28"/>
        <v>1089000</v>
      </c>
      <c r="AD36" s="63">
        <f t="shared" si="28"/>
        <v>1089000</v>
      </c>
      <c r="AE36" s="63">
        <f t="shared" si="28"/>
        <v>1189000</v>
      </c>
      <c r="AF36" s="63">
        <f t="shared" si="28"/>
        <v>1312000</v>
      </c>
      <c r="AG36" s="63">
        <f t="shared" si="28"/>
        <v>1089000</v>
      </c>
      <c r="AH36" s="63">
        <f t="shared" si="28"/>
        <v>1189000</v>
      </c>
      <c r="AI36" s="63">
        <f t="shared" ref="AI36:BJ36" si="29">AI28+AI20</f>
        <v>966000</v>
      </c>
      <c r="AJ36" s="63">
        <f t="shared" si="29"/>
        <v>966000</v>
      </c>
      <c r="AK36" s="63">
        <f t="shared" si="29"/>
        <v>966000</v>
      </c>
      <c r="AL36" s="63">
        <f t="shared" si="29"/>
        <v>597000</v>
      </c>
      <c r="AM36" s="63">
        <f t="shared" si="29"/>
        <v>270000</v>
      </c>
      <c r="AN36" s="63">
        <f t="shared" si="29"/>
        <v>450000</v>
      </c>
      <c r="AO36" s="63">
        <f t="shared" si="29"/>
        <v>504000</v>
      </c>
      <c r="AP36" s="63">
        <f t="shared" si="29"/>
        <v>504000</v>
      </c>
      <c r="AQ36" s="63">
        <f t="shared" si="29"/>
        <v>558000</v>
      </c>
      <c r="AR36" s="63">
        <f t="shared" si="29"/>
        <v>612000</v>
      </c>
      <c r="AS36" s="63">
        <f t="shared" si="29"/>
        <v>504000</v>
      </c>
      <c r="AT36" s="63">
        <f t="shared" si="29"/>
        <v>558000</v>
      </c>
      <c r="AU36" s="63">
        <f t="shared" si="29"/>
        <v>450000</v>
      </c>
      <c r="AV36" s="63">
        <f t="shared" si="29"/>
        <v>450000</v>
      </c>
      <c r="AW36" s="63">
        <f t="shared" si="29"/>
        <v>450000</v>
      </c>
      <c r="AX36" s="63">
        <f t="shared" si="29"/>
        <v>270000</v>
      </c>
      <c r="AY36" s="63">
        <f t="shared" si="29"/>
        <v>0</v>
      </c>
      <c r="AZ36" s="63">
        <f t="shared" si="29"/>
        <v>0</v>
      </c>
      <c r="BA36" s="63">
        <f t="shared" si="29"/>
        <v>0</v>
      </c>
      <c r="BB36" s="63">
        <f t="shared" si="29"/>
        <v>0</v>
      </c>
      <c r="BC36" s="63">
        <f t="shared" si="29"/>
        <v>0</v>
      </c>
      <c r="BD36" s="63">
        <f t="shared" si="29"/>
        <v>0</v>
      </c>
      <c r="BE36" s="63">
        <f t="shared" si="29"/>
        <v>0</v>
      </c>
      <c r="BF36" s="63">
        <f t="shared" si="29"/>
        <v>0</v>
      </c>
      <c r="BG36" s="63">
        <f t="shared" si="29"/>
        <v>0</v>
      </c>
      <c r="BH36" s="63">
        <f t="shared" si="29"/>
        <v>0</v>
      </c>
      <c r="BI36" s="63">
        <f t="shared" si="29"/>
        <v>0</v>
      </c>
      <c r="BJ36" s="63">
        <f t="shared" si="29"/>
        <v>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219500</v>
      </c>
      <c r="AB37" s="63">
        <f t="shared" si="30"/>
        <v>354500</v>
      </c>
      <c r="AC37" s="63">
        <f t="shared" si="30"/>
        <v>399500</v>
      </c>
      <c r="AD37" s="63">
        <f t="shared" si="30"/>
        <v>399500</v>
      </c>
      <c r="AE37" s="63">
        <f t="shared" si="30"/>
        <v>435000</v>
      </c>
      <c r="AF37" s="63">
        <f t="shared" si="30"/>
        <v>480000</v>
      </c>
      <c r="AG37" s="63">
        <f t="shared" si="30"/>
        <v>399500</v>
      </c>
      <c r="AH37" s="63">
        <f t="shared" si="30"/>
        <v>435000</v>
      </c>
      <c r="AI37" s="63">
        <f t="shared" ref="AI37:BJ37" si="31">AI21+AI29</f>
        <v>354500</v>
      </c>
      <c r="AJ37" s="63">
        <f t="shared" si="31"/>
        <v>354500</v>
      </c>
      <c r="AK37" s="63">
        <f t="shared" si="31"/>
        <v>354500</v>
      </c>
      <c r="AL37" s="63">
        <f t="shared" si="31"/>
        <v>219500</v>
      </c>
      <c r="AM37" s="63">
        <f t="shared" si="31"/>
        <v>247530</v>
      </c>
      <c r="AN37" s="63">
        <f t="shared" si="31"/>
        <v>412550</v>
      </c>
      <c r="AO37" s="63">
        <f t="shared" si="31"/>
        <v>462056</v>
      </c>
      <c r="AP37" s="63">
        <f t="shared" si="31"/>
        <v>462056</v>
      </c>
      <c r="AQ37" s="63">
        <f t="shared" si="31"/>
        <v>511562</v>
      </c>
      <c r="AR37" s="63">
        <f t="shared" si="31"/>
        <v>561068</v>
      </c>
      <c r="AS37" s="63">
        <f t="shared" si="31"/>
        <v>462056</v>
      </c>
      <c r="AT37" s="63">
        <f t="shared" si="31"/>
        <v>511562</v>
      </c>
      <c r="AU37" s="63">
        <f t="shared" si="31"/>
        <v>412550</v>
      </c>
      <c r="AV37" s="63">
        <f t="shared" si="31"/>
        <v>412550</v>
      </c>
      <c r="AW37" s="63">
        <f t="shared" si="31"/>
        <v>412550</v>
      </c>
      <c r="AX37" s="63">
        <f t="shared" si="31"/>
        <v>247530</v>
      </c>
      <c r="AY37" s="63">
        <f t="shared" si="31"/>
        <v>0</v>
      </c>
      <c r="AZ37" s="63">
        <f t="shared" si="31"/>
        <v>0</v>
      </c>
      <c r="BA37" s="63">
        <f t="shared" si="31"/>
        <v>0</v>
      </c>
      <c r="BB37" s="63">
        <f t="shared" si="31"/>
        <v>0</v>
      </c>
      <c r="BC37" s="63">
        <f t="shared" si="31"/>
        <v>0</v>
      </c>
      <c r="BD37" s="63">
        <f t="shared" si="31"/>
        <v>0</v>
      </c>
      <c r="BE37" s="63">
        <f t="shared" si="31"/>
        <v>0</v>
      </c>
      <c r="BF37" s="63">
        <f t="shared" si="31"/>
        <v>0</v>
      </c>
      <c r="BG37" s="63">
        <f t="shared" si="31"/>
        <v>0</v>
      </c>
      <c r="BH37" s="63">
        <f t="shared" si="31"/>
        <v>0</v>
      </c>
      <c r="BI37" s="63">
        <f t="shared" si="31"/>
        <v>0</v>
      </c>
      <c r="BJ37" s="63">
        <f t="shared" si="31"/>
        <v>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25000</v>
      </c>
      <c r="AB38" s="63">
        <f t="shared" si="32"/>
        <v>40000</v>
      </c>
      <c r="AC38" s="63">
        <f t="shared" si="32"/>
        <v>45000</v>
      </c>
      <c r="AD38" s="63">
        <f t="shared" si="32"/>
        <v>45000</v>
      </c>
      <c r="AE38" s="63">
        <f t="shared" si="32"/>
        <v>45000</v>
      </c>
      <c r="AF38" s="63">
        <f t="shared" si="32"/>
        <v>50000</v>
      </c>
      <c r="AG38" s="63">
        <f t="shared" si="32"/>
        <v>45000</v>
      </c>
      <c r="AH38" s="63">
        <f t="shared" si="32"/>
        <v>45000</v>
      </c>
      <c r="AI38" s="63">
        <f t="shared" ref="AI38:BJ38" si="33">AI22+AI30</f>
        <v>40000</v>
      </c>
      <c r="AJ38" s="63">
        <f t="shared" si="33"/>
        <v>40000</v>
      </c>
      <c r="AK38" s="63">
        <f t="shared" si="33"/>
        <v>40000</v>
      </c>
      <c r="AL38" s="63">
        <f t="shared" si="33"/>
        <v>25000</v>
      </c>
      <c r="AM38" s="63" t="e">
        <f t="shared" si="33"/>
        <v>#REF!</v>
      </c>
      <c r="AN38" s="63" t="e">
        <f t="shared" si="33"/>
        <v>#REF!</v>
      </c>
      <c r="AO38" s="63" t="e">
        <f t="shared" si="33"/>
        <v>#REF!</v>
      </c>
      <c r="AP38" s="63" t="e">
        <f t="shared" si="33"/>
        <v>#REF!</v>
      </c>
      <c r="AQ38" s="63" t="e">
        <f t="shared" si="33"/>
        <v>#REF!</v>
      </c>
      <c r="AR38" s="63" t="e">
        <f t="shared" si="33"/>
        <v>#REF!</v>
      </c>
      <c r="AS38" s="63" t="e">
        <f t="shared" si="33"/>
        <v>#REF!</v>
      </c>
      <c r="AT38" s="63" t="e">
        <f t="shared" si="33"/>
        <v>#REF!</v>
      </c>
      <c r="AU38" s="63" t="e">
        <f t="shared" si="33"/>
        <v>#REF!</v>
      </c>
      <c r="AV38" s="63" t="e">
        <f t="shared" si="33"/>
        <v>#REF!</v>
      </c>
      <c r="AW38" s="63" t="e">
        <f t="shared" si="33"/>
        <v>#REF!</v>
      </c>
      <c r="AX38" s="63" t="e">
        <f t="shared" si="33"/>
        <v>#REF!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244500</v>
      </c>
      <c r="AB39" s="63">
        <f t="shared" si="34"/>
        <v>394500</v>
      </c>
      <c r="AC39" s="63">
        <f t="shared" si="34"/>
        <v>444500</v>
      </c>
      <c r="AD39" s="63">
        <f t="shared" si="34"/>
        <v>444500</v>
      </c>
      <c r="AE39" s="63">
        <f t="shared" si="34"/>
        <v>480000</v>
      </c>
      <c r="AF39" s="63">
        <f t="shared" si="34"/>
        <v>530000</v>
      </c>
      <c r="AG39" s="63">
        <f t="shared" si="34"/>
        <v>444500</v>
      </c>
      <c r="AH39" s="63">
        <f t="shared" si="34"/>
        <v>480000</v>
      </c>
      <c r="AI39" s="63">
        <f t="shared" ref="AI39:BJ39" si="35">AI23+AI31</f>
        <v>394500</v>
      </c>
      <c r="AJ39" s="63">
        <f t="shared" si="35"/>
        <v>394500</v>
      </c>
      <c r="AK39" s="63">
        <f t="shared" si="35"/>
        <v>394500</v>
      </c>
      <c r="AL39" s="63">
        <f t="shared" si="35"/>
        <v>244500</v>
      </c>
      <c r="AM39" s="63" t="e">
        <f t="shared" si="35"/>
        <v>#REF!</v>
      </c>
      <c r="AN39" s="63" t="e">
        <f t="shared" si="35"/>
        <v>#REF!</v>
      </c>
      <c r="AO39" s="63" t="e">
        <f t="shared" si="35"/>
        <v>#REF!</v>
      </c>
      <c r="AP39" s="63" t="e">
        <f t="shared" si="35"/>
        <v>#REF!</v>
      </c>
      <c r="AQ39" s="63" t="e">
        <f t="shared" si="35"/>
        <v>#REF!</v>
      </c>
      <c r="AR39" s="63" t="e">
        <f t="shared" si="35"/>
        <v>#REF!</v>
      </c>
      <c r="AS39" s="63" t="e">
        <f t="shared" si="35"/>
        <v>#REF!</v>
      </c>
      <c r="AT39" s="63" t="e">
        <f t="shared" si="35"/>
        <v>#REF!</v>
      </c>
      <c r="AU39" s="63" t="e">
        <f t="shared" si="35"/>
        <v>#REF!</v>
      </c>
      <c r="AV39" s="63" t="e">
        <f t="shared" si="35"/>
        <v>#REF!</v>
      </c>
      <c r="AW39" s="63" t="e">
        <f t="shared" si="35"/>
        <v>#REF!</v>
      </c>
      <c r="AX39" s="63" t="e">
        <f t="shared" si="35"/>
        <v>#REF!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169">
        <v>29</v>
      </c>
      <c r="AM44" s="169" cm="1">
        <f t="array" ref="AM44:AX44">PronosticoVentaAñ4</f>
        <v>31</v>
      </c>
      <c r="AN44" s="169">
        <v>50</v>
      </c>
      <c r="AO44" s="169">
        <v>56</v>
      </c>
      <c r="AP44" s="169">
        <v>56</v>
      </c>
      <c r="AQ44" s="169">
        <v>62</v>
      </c>
      <c r="AR44" s="169">
        <v>68</v>
      </c>
      <c r="AS44" s="169">
        <v>56</v>
      </c>
      <c r="AT44" s="34">
        <v>62</v>
      </c>
      <c r="AU44" s="34">
        <v>50</v>
      </c>
      <c r="AV44" s="34">
        <v>50</v>
      </c>
      <c r="AW44" s="34">
        <v>50</v>
      </c>
      <c r="AX44" s="34">
        <v>31</v>
      </c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 t="shared" ref="C45:O45" si="36">PorcAceptacionFusionAñ1</f>
        <v>0.3</v>
      </c>
      <c r="D45" s="367">
        <f t="shared" si="36"/>
        <v>0.3</v>
      </c>
      <c r="E45" s="367">
        <f t="shared" si="36"/>
        <v>0.3</v>
      </c>
      <c r="F45" s="367">
        <f t="shared" si="36"/>
        <v>0.3</v>
      </c>
      <c r="G45" s="367">
        <f t="shared" si="36"/>
        <v>0.3</v>
      </c>
      <c r="H45" s="367">
        <f t="shared" si="36"/>
        <v>0.3</v>
      </c>
      <c r="I45" s="367">
        <f t="shared" si="36"/>
        <v>0.3</v>
      </c>
      <c r="J45" s="367">
        <f t="shared" si="36"/>
        <v>0.3</v>
      </c>
      <c r="K45" s="367">
        <f t="shared" si="36"/>
        <v>0.3</v>
      </c>
      <c r="L45" s="367">
        <f t="shared" si="36"/>
        <v>0.3</v>
      </c>
      <c r="M45" s="367">
        <f t="shared" si="36"/>
        <v>0.3</v>
      </c>
      <c r="N45" s="367">
        <f t="shared" si="36"/>
        <v>0.3</v>
      </c>
      <c r="O45" s="367">
        <f t="shared" si="36"/>
        <v>0.3</v>
      </c>
      <c r="P45" s="367">
        <f t="shared" ref="P45:Z45" si="37">PorcAceptacionFusionAñ2</f>
        <v>0.31</v>
      </c>
      <c r="Q45" s="367">
        <f t="shared" si="37"/>
        <v>0.31</v>
      </c>
      <c r="R45" s="367">
        <f t="shared" si="37"/>
        <v>0.31</v>
      </c>
      <c r="S45" s="367">
        <f t="shared" si="37"/>
        <v>0.31</v>
      </c>
      <c r="T45" s="367">
        <f t="shared" si="37"/>
        <v>0.31</v>
      </c>
      <c r="U45" s="367">
        <f t="shared" si="37"/>
        <v>0.31</v>
      </c>
      <c r="V45" s="367">
        <f t="shared" si="37"/>
        <v>0.31</v>
      </c>
      <c r="W45" s="367">
        <f t="shared" si="37"/>
        <v>0.31</v>
      </c>
      <c r="X45" s="367">
        <f t="shared" si="37"/>
        <v>0.31</v>
      </c>
      <c r="Y45" s="367">
        <f t="shared" si="37"/>
        <v>0.31</v>
      </c>
      <c r="Z45" s="367">
        <f t="shared" si="37"/>
        <v>0.31</v>
      </c>
      <c r="AA45" s="367">
        <f t="shared" ref="AA45:AL45" si="38">PorcAceptacionFusionAñ3</f>
        <v>0.5</v>
      </c>
      <c r="AB45" s="367">
        <f t="shared" si="38"/>
        <v>0.5</v>
      </c>
      <c r="AC45" s="367">
        <f t="shared" si="38"/>
        <v>0.5</v>
      </c>
      <c r="AD45" s="367">
        <f t="shared" si="38"/>
        <v>0.5</v>
      </c>
      <c r="AE45" s="367">
        <f t="shared" si="38"/>
        <v>0.5</v>
      </c>
      <c r="AF45" s="367">
        <f t="shared" si="38"/>
        <v>0.5</v>
      </c>
      <c r="AG45" s="367">
        <f t="shared" si="38"/>
        <v>0.5</v>
      </c>
      <c r="AH45" s="367">
        <f t="shared" si="38"/>
        <v>0.5</v>
      </c>
      <c r="AI45" s="367">
        <f t="shared" si="38"/>
        <v>0.5</v>
      </c>
      <c r="AJ45" s="367">
        <f t="shared" si="38"/>
        <v>0.5</v>
      </c>
      <c r="AK45" s="367">
        <f t="shared" si="38"/>
        <v>0.5</v>
      </c>
      <c r="AL45" s="367">
        <f>PorcAceptacionFusionAñ3</f>
        <v>0.5</v>
      </c>
      <c r="AM45" s="367">
        <f>PorcAceptacionFusionAñ4</f>
        <v>0.5</v>
      </c>
      <c r="AN45" s="367">
        <f>PorcAceptacionFusionAñ4</f>
        <v>0.5</v>
      </c>
      <c r="AO45" s="367">
        <f>PorcAceptacionFusionAñ4</f>
        <v>0.5</v>
      </c>
      <c r="AP45" s="367">
        <f>PorcAceptacionFusionAñ4</f>
        <v>0.5</v>
      </c>
      <c r="AQ45" s="367">
        <f>PorcAceptacionFusionAñ4</f>
        <v>0.5</v>
      </c>
      <c r="AR45" s="367">
        <f>PorcAceptacionFusionAñ4</f>
        <v>0.5</v>
      </c>
      <c r="AS45" s="367">
        <f>PorcAceptacionFusionAñ4</f>
        <v>0.5</v>
      </c>
      <c r="AT45" s="367">
        <f>PorcAceptacionFusionAñ4</f>
        <v>0.5</v>
      </c>
      <c r="AU45" s="367">
        <f>PorcAceptacionFusionAñ4</f>
        <v>0.5</v>
      </c>
      <c r="AV45" s="367">
        <f>PorcAceptacionFusionAñ4</f>
        <v>0.5</v>
      </c>
      <c r="AW45" s="367">
        <f>PorcAceptacionFusionAñ4</f>
        <v>0.5</v>
      </c>
      <c r="AX45" s="367">
        <f>PorcAceptacionFusionAñ4</f>
        <v>0.5</v>
      </c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AX46" si="39">D$44-D$47</f>
        <v>0</v>
      </c>
      <c r="E46" s="169">
        <f t="shared" si="39"/>
        <v>0</v>
      </c>
      <c r="F46" s="169">
        <f t="shared" si="39"/>
        <v>5</v>
      </c>
      <c r="G46" s="169">
        <f t="shared" si="39"/>
        <v>6</v>
      </c>
      <c r="H46" s="169">
        <f t="shared" si="39"/>
        <v>7</v>
      </c>
      <c r="I46" s="169">
        <f t="shared" si="39"/>
        <v>5</v>
      </c>
      <c r="J46" s="169">
        <f t="shared" si="39"/>
        <v>6</v>
      </c>
      <c r="K46" s="169">
        <f t="shared" si="39"/>
        <v>4</v>
      </c>
      <c r="L46" s="169">
        <f t="shared" si="39"/>
        <v>4</v>
      </c>
      <c r="M46" s="169">
        <f t="shared" si="39"/>
        <v>4</v>
      </c>
      <c r="N46" s="169">
        <f t="shared" si="39"/>
        <v>2</v>
      </c>
      <c r="O46" s="169">
        <f t="shared" si="39"/>
        <v>11</v>
      </c>
      <c r="P46" s="169">
        <f t="shared" si="39"/>
        <v>17</v>
      </c>
      <c r="Q46" s="169">
        <f t="shared" si="39"/>
        <v>20</v>
      </c>
      <c r="R46" s="169">
        <f t="shared" si="39"/>
        <v>20</v>
      </c>
      <c r="S46" s="169">
        <f t="shared" si="39"/>
        <v>22</v>
      </c>
      <c r="T46" s="169">
        <f t="shared" si="39"/>
        <v>24</v>
      </c>
      <c r="U46" s="169">
        <f t="shared" si="39"/>
        <v>20</v>
      </c>
      <c r="V46" s="169">
        <f t="shared" si="39"/>
        <v>22</v>
      </c>
      <c r="W46" s="169">
        <f t="shared" si="39"/>
        <v>17</v>
      </c>
      <c r="X46" s="169">
        <f t="shared" si="39"/>
        <v>17</v>
      </c>
      <c r="Y46" s="169">
        <f t="shared" si="39"/>
        <v>17</v>
      </c>
      <c r="Z46" s="169">
        <f t="shared" si="39"/>
        <v>11</v>
      </c>
      <c r="AA46" s="169">
        <f t="shared" si="39"/>
        <v>14</v>
      </c>
      <c r="AB46" s="169">
        <f t="shared" si="39"/>
        <v>23</v>
      </c>
      <c r="AC46" s="169">
        <f t="shared" si="39"/>
        <v>26</v>
      </c>
      <c r="AD46" s="169">
        <f t="shared" si="39"/>
        <v>26</v>
      </c>
      <c r="AE46" s="169">
        <f t="shared" si="39"/>
        <v>29</v>
      </c>
      <c r="AF46" s="169">
        <f t="shared" si="39"/>
        <v>32</v>
      </c>
      <c r="AG46" s="169">
        <f t="shared" si="39"/>
        <v>26</v>
      </c>
      <c r="AH46" s="169">
        <f t="shared" si="39"/>
        <v>29</v>
      </c>
      <c r="AI46" s="169">
        <f t="shared" si="39"/>
        <v>23</v>
      </c>
      <c r="AJ46" s="169">
        <f t="shared" si="39"/>
        <v>23</v>
      </c>
      <c r="AK46" s="169">
        <f t="shared" si="39"/>
        <v>23</v>
      </c>
      <c r="AL46" s="169">
        <f t="shared" si="39"/>
        <v>14</v>
      </c>
      <c r="AM46" s="169">
        <f t="shared" si="39"/>
        <v>15</v>
      </c>
      <c r="AN46" s="169">
        <f t="shared" si="39"/>
        <v>25</v>
      </c>
      <c r="AO46" s="169">
        <f t="shared" si="39"/>
        <v>28</v>
      </c>
      <c r="AP46" s="169">
        <f t="shared" si="39"/>
        <v>28</v>
      </c>
      <c r="AQ46" s="169">
        <f t="shared" si="39"/>
        <v>31</v>
      </c>
      <c r="AR46" s="169">
        <f t="shared" si="39"/>
        <v>34</v>
      </c>
      <c r="AS46" s="169">
        <f t="shared" si="39"/>
        <v>28</v>
      </c>
      <c r="AT46" s="169">
        <f t="shared" si="39"/>
        <v>31</v>
      </c>
      <c r="AU46" s="169">
        <f t="shared" si="39"/>
        <v>25</v>
      </c>
      <c r="AV46" s="169">
        <f t="shared" si="39"/>
        <v>25</v>
      </c>
      <c r="AW46" s="169">
        <f t="shared" si="39"/>
        <v>25</v>
      </c>
      <c r="AX46" s="169">
        <f t="shared" si="39"/>
        <v>15</v>
      </c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40">ROUNDUP(D45*D$44,0)</f>
        <v>0</v>
      </c>
      <c r="E47" s="169">
        <f t="shared" si="40"/>
        <v>0</v>
      </c>
      <c r="F47" s="169">
        <f t="shared" si="40"/>
        <v>3</v>
      </c>
      <c r="G47" s="169">
        <f t="shared" si="40"/>
        <v>3</v>
      </c>
      <c r="H47" s="169">
        <f t="shared" si="40"/>
        <v>3</v>
      </c>
      <c r="I47" s="169">
        <f t="shared" si="40"/>
        <v>3</v>
      </c>
      <c r="J47" s="169">
        <f t="shared" si="40"/>
        <v>3</v>
      </c>
      <c r="K47" s="169">
        <f t="shared" si="40"/>
        <v>3</v>
      </c>
      <c r="L47" s="169">
        <f t="shared" si="40"/>
        <v>3</v>
      </c>
      <c r="M47" s="169">
        <f t="shared" si="40"/>
        <v>3</v>
      </c>
      <c r="N47" s="169">
        <f t="shared" si="40"/>
        <v>2</v>
      </c>
      <c r="O47" s="169">
        <f t="shared" si="40"/>
        <v>5</v>
      </c>
      <c r="P47" s="169">
        <f t="shared" si="40"/>
        <v>9</v>
      </c>
      <c r="Q47" s="169">
        <f t="shared" si="40"/>
        <v>9</v>
      </c>
      <c r="R47" s="169">
        <f t="shared" si="40"/>
        <v>9</v>
      </c>
      <c r="S47" s="169">
        <f t="shared" si="40"/>
        <v>10</v>
      </c>
      <c r="T47" s="169">
        <f t="shared" si="40"/>
        <v>11</v>
      </c>
      <c r="U47" s="169">
        <f t="shared" si="40"/>
        <v>9</v>
      </c>
      <c r="V47" s="169">
        <f t="shared" si="40"/>
        <v>10</v>
      </c>
      <c r="W47" s="169">
        <f t="shared" si="40"/>
        <v>9</v>
      </c>
      <c r="X47" s="169">
        <f t="shared" si="40"/>
        <v>9</v>
      </c>
      <c r="Y47" s="169">
        <f t="shared" si="40"/>
        <v>9</v>
      </c>
      <c r="Z47" s="169">
        <f t="shared" si="40"/>
        <v>5</v>
      </c>
      <c r="AA47" s="169">
        <f t="shared" ref="AA47:AL47" si="41">ROUNDUP(AA45*AA$44,0)</f>
        <v>15</v>
      </c>
      <c r="AB47" s="169">
        <f t="shared" si="41"/>
        <v>24</v>
      </c>
      <c r="AC47" s="169">
        <f t="shared" si="41"/>
        <v>27</v>
      </c>
      <c r="AD47" s="169">
        <f t="shared" si="41"/>
        <v>27</v>
      </c>
      <c r="AE47" s="169">
        <f t="shared" si="41"/>
        <v>29</v>
      </c>
      <c r="AF47" s="169">
        <f t="shared" si="41"/>
        <v>32</v>
      </c>
      <c r="AG47" s="169">
        <f t="shared" si="41"/>
        <v>27</v>
      </c>
      <c r="AH47" s="169">
        <f t="shared" si="41"/>
        <v>29</v>
      </c>
      <c r="AI47" s="169">
        <f t="shared" si="41"/>
        <v>24</v>
      </c>
      <c r="AJ47" s="169">
        <f t="shared" si="41"/>
        <v>24</v>
      </c>
      <c r="AK47" s="169">
        <f t="shared" si="41"/>
        <v>24</v>
      </c>
      <c r="AL47" s="169">
        <f t="shared" si="41"/>
        <v>15</v>
      </c>
      <c r="AM47" s="169">
        <f t="shared" ref="AM47:AX47" si="42">ROUNDUP(AM45*AM$44,0)</f>
        <v>16</v>
      </c>
      <c r="AN47" s="169">
        <f t="shared" si="42"/>
        <v>25</v>
      </c>
      <c r="AO47" s="169">
        <f t="shared" si="42"/>
        <v>28</v>
      </c>
      <c r="AP47" s="169">
        <f t="shared" si="42"/>
        <v>28</v>
      </c>
      <c r="AQ47" s="169">
        <f t="shared" si="42"/>
        <v>31</v>
      </c>
      <c r="AR47" s="169">
        <f t="shared" si="42"/>
        <v>34</v>
      </c>
      <c r="AS47" s="169">
        <f t="shared" si="42"/>
        <v>28</v>
      </c>
      <c r="AT47" s="169">
        <f t="shared" si="42"/>
        <v>31</v>
      </c>
      <c r="AU47" s="169">
        <f t="shared" si="42"/>
        <v>25</v>
      </c>
      <c r="AV47" s="169">
        <f t="shared" si="42"/>
        <v>25</v>
      </c>
      <c r="AW47" s="169">
        <f t="shared" si="42"/>
        <v>25</v>
      </c>
      <c r="AX47" s="169">
        <f t="shared" si="42"/>
        <v>16</v>
      </c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AX51" si="43">D$46</f>
        <v>0</v>
      </c>
      <c r="E51" s="169">
        <f t="shared" si="43"/>
        <v>0</v>
      </c>
      <c r="F51" s="169">
        <f t="shared" si="43"/>
        <v>5</v>
      </c>
      <c r="G51" s="169">
        <f t="shared" si="43"/>
        <v>6</v>
      </c>
      <c r="H51" s="169">
        <f t="shared" si="43"/>
        <v>7</v>
      </c>
      <c r="I51" s="169">
        <f t="shared" si="43"/>
        <v>5</v>
      </c>
      <c r="J51" s="169">
        <f t="shared" si="43"/>
        <v>6</v>
      </c>
      <c r="K51" s="169">
        <f t="shared" si="43"/>
        <v>4</v>
      </c>
      <c r="L51" s="169">
        <f t="shared" si="43"/>
        <v>4</v>
      </c>
      <c r="M51" s="169">
        <f t="shared" si="43"/>
        <v>4</v>
      </c>
      <c r="N51" s="169">
        <f t="shared" si="43"/>
        <v>2</v>
      </c>
      <c r="O51" s="169">
        <f t="shared" si="43"/>
        <v>11</v>
      </c>
      <c r="P51" s="169">
        <f t="shared" si="43"/>
        <v>17</v>
      </c>
      <c r="Q51" s="169">
        <f t="shared" si="43"/>
        <v>20</v>
      </c>
      <c r="R51" s="169">
        <f t="shared" si="43"/>
        <v>20</v>
      </c>
      <c r="S51" s="169">
        <f t="shared" si="43"/>
        <v>22</v>
      </c>
      <c r="T51" s="169">
        <f t="shared" si="43"/>
        <v>24</v>
      </c>
      <c r="U51" s="169">
        <f t="shared" si="43"/>
        <v>20</v>
      </c>
      <c r="V51" s="169">
        <f t="shared" si="43"/>
        <v>22</v>
      </c>
      <c r="W51" s="169">
        <f t="shared" si="43"/>
        <v>17</v>
      </c>
      <c r="X51" s="169">
        <f t="shared" si="43"/>
        <v>17</v>
      </c>
      <c r="Y51" s="169">
        <f t="shared" si="43"/>
        <v>17</v>
      </c>
      <c r="Z51" s="169">
        <f t="shared" si="43"/>
        <v>11</v>
      </c>
      <c r="AA51" s="169">
        <f t="shared" si="43"/>
        <v>14</v>
      </c>
      <c r="AB51" s="169">
        <f t="shared" si="43"/>
        <v>23</v>
      </c>
      <c r="AC51" s="169">
        <f t="shared" si="43"/>
        <v>26</v>
      </c>
      <c r="AD51" s="169">
        <f t="shared" si="43"/>
        <v>26</v>
      </c>
      <c r="AE51" s="169">
        <f t="shared" si="43"/>
        <v>29</v>
      </c>
      <c r="AF51" s="169">
        <f t="shared" si="43"/>
        <v>32</v>
      </c>
      <c r="AG51" s="169">
        <f t="shared" si="43"/>
        <v>26</v>
      </c>
      <c r="AH51" s="169">
        <f t="shared" si="43"/>
        <v>29</v>
      </c>
      <c r="AI51" s="169">
        <f t="shared" si="43"/>
        <v>23</v>
      </c>
      <c r="AJ51" s="169">
        <f t="shared" si="43"/>
        <v>23</v>
      </c>
      <c r="AK51" s="169">
        <f t="shared" si="43"/>
        <v>23</v>
      </c>
      <c r="AL51" s="169">
        <f t="shared" si="43"/>
        <v>14</v>
      </c>
      <c r="AM51" s="169">
        <f t="shared" si="43"/>
        <v>15</v>
      </c>
      <c r="AN51" s="169">
        <f t="shared" si="43"/>
        <v>25</v>
      </c>
      <c r="AO51" s="169">
        <f t="shared" si="43"/>
        <v>28</v>
      </c>
      <c r="AP51" s="169">
        <f t="shared" si="43"/>
        <v>28</v>
      </c>
      <c r="AQ51" s="169">
        <f t="shared" si="43"/>
        <v>31</v>
      </c>
      <c r="AR51" s="169">
        <f t="shared" si="43"/>
        <v>34</v>
      </c>
      <c r="AS51" s="169">
        <f t="shared" si="43"/>
        <v>28</v>
      </c>
      <c r="AT51" s="169">
        <f t="shared" si="43"/>
        <v>31</v>
      </c>
      <c r="AU51" s="169">
        <f t="shared" si="43"/>
        <v>25</v>
      </c>
      <c r="AV51" s="169">
        <f t="shared" si="43"/>
        <v>25</v>
      </c>
      <c r="AW51" s="169">
        <f t="shared" si="43"/>
        <v>25</v>
      </c>
      <c r="AX51" s="169">
        <f t="shared" si="43"/>
        <v>15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1518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252000</v>
      </c>
      <c r="AB52" s="63">
        <f>'COGS-PRICE-MARGIN_CWS'!$B104*AB51</f>
        <v>414000</v>
      </c>
      <c r="AC52" s="63">
        <f>'COGS-PRICE-MARGIN_CWS'!$B104*AC51</f>
        <v>468000</v>
      </c>
      <c r="AD52" s="63">
        <f>'COGS-PRICE-MARGIN_CWS'!$B104*AD51</f>
        <v>468000</v>
      </c>
      <c r="AE52" s="63">
        <f>'COGS-PRICE-MARGIN_CWS'!$B104*AE51</f>
        <v>522000</v>
      </c>
      <c r="AF52" s="63">
        <f>'COGS-PRICE-MARGIN_CWS'!$B104*AF51</f>
        <v>576000</v>
      </c>
      <c r="AG52" s="63">
        <f>'COGS-PRICE-MARGIN_CWS'!$B104*AG51</f>
        <v>468000</v>
      </c>
      <c r="AH52" s="63">
        <f>'COGS-PRICE-MARGIN_CWS'!$B104*AH51</f>
        <v>522000</v>
      </c>
      <c r="AI52" s="63">
        <f>'COGS-PRICE-MARGIN_CWS'!$B104*AI51</f>
        <v>414000</v>
      </c>
      <c r="AJ52" s="63">
        <f>'COGS-PRICE-MARGIN_CWS'!$B104*AJ51</f>
        <v>414000</v>
      </c>
      <c r="AK52" s="63">
        <f>'COGS-PRICE-MARGIN_CWS'!$B104*AK51</f>
        <v>414000</v>
      </c>
      <c r="AL52" s="63">
        <f>'COGS-PRICE-MARGIN_CWS'!$B104*AL51</f>
        <v>252000</v>
      </c>
      <c r="AM52" s="63">
        <f>'COGS-PRICE-MARGIN_CWS'!$B154*AM51</f>
        <v>270000</v>
      </c>
      <c r="AN52" s="63">
        <f>'COGS-PRICE-MARGIN_CWS'!$B154*AN51</f>
        <v>450000</v>
      </c>
      <c r="AO52" s="63">
        <f>'COGS-PRICE-MARGIN_CWS'!$B154*AO51</f>
        <v>504000</v>
      </c>
      <c r="AP52" s="63">
        <f>'COGS-PRICE-MARGIN_CWS'!$B154*AP51</f>
        <v>504000</v>
      </c>
      <c r="AQ52" s="63">
        <f>'COGS-PRICE-MARGIN_CWS'!$B154*AQ51</f>
        <v>558000</v>
      </c>
      <c r="AR52" s="63">
        <f>'COGS-PRICE-MARGIN_CWS'!$B154*AR51</f>
        <v>612000</v>
      </c>
      <c r="AS52" s="63">
        <f>'COGS-PRICE-MARGIN_CWS'!$B154*AS51</f>
        <v>504000</v>
      </c>
      <c r="AT52" s="63">
        <f>'COGS-PRICE-MARGIN_CWS'!$B154*AT51</f>
        <v>558000</v>
      </c>
      <c r="AU52" s="63">
        <f>'COGS-PRICE-MARGIN_CWS'!$B154*AU51</f>
        <v>450000</v>
      </c>
      <c r="AV52" s="63">
        <f>'COGS-PRICE-MARGIN_CWS'!$B154*AV51</f>
        <v>450000</v>
      </c>
      <c r="AW52" s="63">
        <f>'COGS-PRICE-MARGIN_CWS'!$B154*AW51</f>
        <v>450000</v>
      </c>
      <c r="AX52" s="63">
        <f>'COGS-PRICE-MARGIN_CWS'!$B154*AX51</f>
        <v>270000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>
        <f>SUM(C52:BJ52)</f>
        <v>27598680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'COGS-PRICE-MARGIN_CWS'!$C154</f>
        <v>0</v>
      </c>
      <c r="AN53" s="172">
        <f>'COGS-PRICE-MARGIN_CWS'!$C154</f>
        <v>0</v>
      </c>
      <c r="AO53" s="172">
        <f>'COGS-PRICE-MARGIN_CWS'!$C154</f>
        <v>0</v>
      </c>
      <c r="AP53" s="172">
        <f>'COGS-PRICE-MARGIN_CWS'!$C154</f>
        <v>0</v>
      </c>
      <c r="AQ53" s="172">
        <f>'COGS-PRICE-MARGIN_CWS'!$C154</f>
        <v>0</v>
      </c>
      <c r="AR53" s="172">
        <f>'COGS-PRICE-MARGIN_CWS'!$C154</f>
        <v>0</v>
      </c>
      <c r="AS53" s="172">
        <f>'COGS-PRICE-MARGIN_CWS'!$C154</f>
        <v>0</v>
      </c>
      <c r="AT53" s="172">
        <f>'COGS-PRICE-MARGIN_CWS'!$C154</f>
        <v>0</v>
      </c>
      <c r="AU53" s="172">
        <f>'COGS-PRICE-MARGIN_CWS'!$C154</f>
        <v>0</v>
      </c>
      <c r="AV53" s="172">
        <f>'COGS-PRICE-MARGIN_CWS'!$C154</f>
        <v>0</v>
      </c>
      <c r="AW53" s="172">
        <f>'COGS-PRICE-MARGIN_CWS'!$C154</f>
        <v>0</v>
      </c>
      <c r="AX53" s="172">
        <f>'COGS-PRICE-MARGIN_CWS'!$C154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44">IF(D51&gt;0,D56/D51,0)</f>
        <v>0</v>
      </c>
      <c r="E55" s="70">
        <f t="shared" si="44"/>
        <v>0</v>
      </c>
      <c r="F55" s="70">
        <f t="shared" si="44"/>
        <v>16380</v>
      </c>
      <c r="G55" s="70">
        <f t="shared" si="44"/>
        <v>16380</v>
      </c>
      <c r="H55" s="70">
        <f t="shared" si="44"/>
        <v>16380</v>
      </c>
      <c r="I55" s="70">
        <f t="shared" si="44"/>
        <v>16380</v>
      </c>
      <c r="J55" s="70">
        <f t="shared" si="44"/>
        <v>16380</v>
      </c>
      <c r="K55" s="70">
        <f t="shared" si="44"/>
        <v>16380</v>
      </c>
      <c r="L55" s="70">
        <f t="shared" si="44"/>
        <v>16380</v>
      </c>
      <c r="M55" s="70">
        <f t="shared" si="44"/>
        <v>16380</v>
      </c>
      <c r="N55" s="70">
        <f t="shared" si="44"/>
        <v>16380</v>
      </c>
      <c r="O55" s="70">
        <f t="shared" si="44"/>
        <v>19260</v>
      </c>
      <c r="P55" s="70">
        <f t="shared" si="44"/>
        <v>19260</v>
      </c>
      <c r="Q55" s="70">
        <f t="shared" si="44"/>
        <v>19260</v>
      </c>
      <c r="R55" s="70">
        <f t="shared" si="44"/>
        <v>19260</v>
      </c>
      <c r="S55" s="70">
        <f t="shared" si="44"/>
        <v>19260</v>
      </c>
      <c r="T55" s="70">
        <f t="shared" si="44"/>
        <v>19260</v>
      </c>
      <c r="U55" s="70">
        <f t="shared" si="44"/>
        <v>19260</v>
      </c>
      <c r="V55" s="70">
        <f t="shared" si="44"/>
        <v>19260</v>
      </c>
      <c r="W55" s="70">
        <f t="shared" si="44"/>
        <v>19260</v>
      </c>
      <c r="X55" s="70">
        <f t="shared" si="44"/>
        <v>19260</v>
      </c>
      <c r="Y55" s="70">
        <f t="shared" si="44"/>
        <v>19260</v>
      </c>
      <c r="Z55" s="70">
        <f t="shared" si="44"/>
        <v>19260</v>
      </c>
      <c r="AA55" s="70">
        <f t="shared" si="44"/>
        <v>18000</v>
      </c>
      <c r="AB55" s="70">
        <f t="shared" si="44"/>
        <v>18000</v>
      </c>
      <c r="AC55" s="70">
        <f t="shared" si="44"/>
        <v>18000</v>
      </c>
      <c r="AD55" s="70">
        <f t="shared" si="44"/>
        <v>18000</v>
      </c>
      <c r="AE55" s="70">
        <f t="shared" si="44"/>
        <v>18000</v>
      </c>
      <c r="AF55" s="70">
        <f t="shared" si="44"/>
        <v>18000</v>
      </c>
      <c r="AG55" s="70">
        <f t="shared" si="44"/>
        <v>18000</v>
      </c>
      <c r="AH55" s="70">
        <f t="shared" si="44"/>
        <v>18000</v>
      </c>
      <c r="AI55" s="70">
        <f t="shared" si="44"/>
        <v>18000</v>
      </c>
      <c r="AJ55" s="70">
        <f t="shared" si="44"/>
        <v>18000</v>
      </c>
      <c r="AK55" s="70">
        <f t="shared" si="44"/>
        <v>18000</v>
      </c>
      <c r="AL55" s="70">
        <f t="shared" si="44"/>
        <v>18000</v>
      </c>
      <c r="AM55" s="70">
        <f t="shared" si="44"/>
        <v>18000</v>
      </c>
      <c r="AN55" s="70">
        <f t="shared" si="44"/>
        <v>18000</v>
      </c>
      <c r="AO55" s="70">
        <f t="shared" si="44"/>
        <v>18000</v>
      </c>
      <c r="AP55" s="70">
        <f t="shared" si="44"/>
        <v>18000</v>
      </c>
      <c r="AQ55" s="70">
        <f t="shared" si="44"/>
        <v>18000</v>
      </c>
      <c r="AR55" s="70">
        <f t="shared" si="44"/>
        <v>18000</v>
      </c>
      <c r="AS55" s="70">
        <f t="shared" si="44"/>
        <v>18000</v>
      </c>
      <c r="AT55" s="70">
        <f t="shared" si="44"/>
        <v>18000</v>
      </c>
      <c r="AU55" s="70">
        <f t="shared" si="44"/>
        <v>18000</v>
      </c>
      <c r="AV55" s="70">
        <f t="shared" si="44"/>
        <v>18000</v>
      </c>
      <c r="AW55" s="70">
        <f t="shared" si="44"/>
        <v>18000</v>
      </c>
      <c r="AX55" s="70">
        <f t="shared" si="44"/>
        <v>18000</v>
      </c>
      <c r="AY55" s="70">
        <f t="shared" si="44"/>
        <v>18000</v>
      </c>
      <c r="AZ55" s="70">
        <f t="shared" si="44"/>
        <v>18000</v>
      </c>
      <c r="BA55" s="70">
        <f t="shared" si="44"/>
        <v>18000</v>
      </c>
      <c r="BB55" s="70">
        <f t="shared" si="44"/>
        <v>18000</v>
      </c>
      <c r="BC55" s="70">
        <f t="shared" si="44"/>
        <v>18000</v>
      </c>
      <c r="BD55" s="70">
        <f t="shared" si="44"/>
        <v>18000</v>
      </c>
      <c r="BE55" s="70">
        <f t="shared" si="44"/>
        <v>18000</v>
      </c>
      <c r="BF55" s="70">
        <f t="shared" si="44"/>
        <v>18000</v>
      </c>
      <c r="BG55" s="70">
        <f t="shared" si="44"/>
        <v>18000</v>
      </c>
      <c r="BH55" s="70">
        <f t="shared" si="44"/>
        <v>18000</v>
      </c>
      <c r="BI55" s="70">
        <f t="shared" si="44"/>
        <v>18000</v>
      </c>
      <c r="BJ55" s="70">
        <f t="shared" si="44"/>
        <v>18000</v>
      </c>
    </row>
    <row r="56" spans="1:63" outlineLevel="1" x14ac:dyDescent="0.15">
      <c r="A56" s="44" t="s">
        <v>344</v>
      </c>
      <c r="C56" s="178">
        <f t="shared" ref="C56:AH56" si="45">C52*(1-C53)</f>
        <v>0</v>
      </c>
      <c r="D56" s="178">
        <f t="shared" si="45"/>
        <v>0</v>
      </c>
      <c r="E56" s="178">
        <f t="shared" si="45"/>
        <v>0</v>
      </c>
      <c r="F56" s="178">
        <f t="shared" si="45"/>
        <v>81900</v>
      </c>
      <c r="G56" s="178">
        <f t="shared" si="45"/>
        <v>98280</v>
      </c>
      <c r="H56" s="178">
        <f t="shared" si="45"/>
        <v>114660</v>
      </c>
      <c r="I56" s="178">
        <f t="shared" si="45"/>
        <v>81900</v>
      </c>
      <c r="J56" s="178">
        <f t="shared" si="45"/>
        <v>98280</v>
      </c>
      <c r="K56" s="178">
        <f t="shared" si="45"/>
        <v>65520</v>
      </c>
      <c r="L56" s="178">
        <f t="shared" si="45"/>
        <v>65520</v>
      </c>
      <c r="M56" s="178">
        <f t="shared" si="45"/>
        <v>65520</v>
      </c>
      <c r="N56" s="178">
        <f t="shared" si="45"/>
        <v>32760</v>
      </c>
      <c r="O56" s="178">
        <f t="shared" si="45"/>
        <v>211860</v>
      </c>
      <c r="P56" s="178">
        <f t="shared" si="45"/>
        <v>327420</v>
      </c>
      <c r="Q56" s="178">
        <f t="shared" si="45"/>
        <v>385200</v>
      </c>
      <c r="R56" s="178">
        <f t="shared" si="45"/>
        <v>385200</v>
      </c>
      <c r="S56" s="178">
        <f t="shared" si="45"/>
        <v>423720</v>
      </c>
      <c r="T56" s="178">
        <f t="shared" si="45"/>
        <v>462240</v>
      </c>
      <c r="U56" s="178">
        <f t="shared" si="45"/>
        <v>385200</v>
      </c>
      <c r="V56" s="178">
        <f t="shared" si="45"/>
        <v>423720</v>
      </c>
      <c r="W56" s="178">
        <f t="shared" si="45"/>
        <v>327420</v>
      </c>
      <c r="X56" s="178">
        <f t="shared" si="45"/>
        <v>327420</v>
      </c>
      <c r="Y56" s="178">
        <f t="shared" si="45"/>
        <v>327420</v>
      </c>
      <c r="Z56" s="178">
        <f t="shared" si="45"/>
        <v>211860</v>
      </c>
      <c r="AA56" s="178">
        <f t="shared" si="45"/>
        <v>252000</v>
      </c>
      <c r="AB56" s="178">
        <f t="shared" si="45"/>
        <v>414000</v>
      </c>
      <c r="AC56" s="178">
        <f t="shared" si="45"/>
        <v>468000</v>
      </c>
      <c r="AD56" s="178">
        <f t="shared" si="45"/>
        <v>468000</v>
      </c>
      <c r="AE56" s="178">
        <f t="shared" si="45"/>
        <v>522000</v>
      </c>
      <c r="AF56" s="178">
        <f t="shared" si="45"/>
        <v>576000</v>
      </c>
      <c r="AG56" s="178">
        <f t="shared" si="45"/>
        <v>468000</v>
      </c>
      <c r="AH56" s="178">
        <f t="shared" si="45"/>
        <v>522000</v>
      </c>
      <c r="AI56" s="178">
        <f t="shared" ref="AI56:BJ56" si="46">AI52*(1-AI53)</f>
        <v>414000</v>
      </c>
      <c r="AJ56" s="178">
        <f t="shared" si="46"/>
        <v>414000</v>
      </c>
      <c r="AK56" s="178">
        <f t="shared" si="46"/>
        <v>414000</v>
      </c>
      <c r="AL56" s="178">
        <f t="shared" si="46"/>
        <v>252000</v>
      </c>
      <c r="AM56" s="178">
        <f t="shared" si="46"/>
        <v>270000</v>
      </c>
      <c r="AN56" s="178">
        <f t="shared" si="46"/>
        <v>450000</v>
      </c>
      <c r="AO56" s="178">
        <f t="shared" si="46"/>
        <v>504000</v>
      </c>
      <c r="AP56" s="178">
        <f t="shared" si="46"/>
        <v>504000</v>
      </c>
      <c r="AQ56" s="178">
        <f t="shared" si="46"/>
        <v>558000</v>
      </c>
      <c r="AR56" s="178">
        <f t="shared" si="46"/>
        <v>612000</v>
      </c>
      <c r="AS56" s="178">
        <f t="shared" si="46"/>
        <v>504000</v>
      </c>
      <c r="AT56" s="178">
        <f t="shared" si="46"/>
        <v>558000</v>
      </c>
      <c r="AU56" s="178">
        <f t="shared" si="46"/>
        <v>450000</v>
      </c>
      <c r="AV56" s="178">
        <f t="shared" si="46"/>
        <v>450000</v>
      </c>
      <c r="AW56" s="178">
        <f t="shared" si="46"/>
        <v>450000</v>
      </c>
      <c r="AX56" s="178">
        <f t="shared" si="46"/>
        <v>270000</v>
      </c>
      <c r="AY56" s="178">
        <f t="shared" si="46"/>
        <v>594000</v>
      </c>
      <c r="AZ56" s="178">
        <f t="shared" si="46"/>
        <v>954000</v>
      </c>
      <c r="BA56" s="178">
        <f t="shared" si="46"/>
        <v>1062000</v>
      </c>
      <c r="BB56" s="178">
        <f t="shared" si="46"/>
        <v>1062000</v>
      </c>
      <c r="BC56" s="178">
        <f t="shared" si="46"/>
        <v>1188000</v>
      </c>
      <c r="BD56" s="178">
        <f t="shared" si="46"/>
        <v>1296000</v>
      </c>
      <c r="BE56" s="178">
        <f t="shared" si="46"/>
        <v>1062000</v>
      </c>
      <c r="BF56" s="178">
        <f t="shared" si="46"/>
        <v>1188000</v>
      </c>
      <c r="BG56" s="178">
        <f t="shared" si="46"/>
        <v>954000</v>
      </c>
      <c r="BH56" s="178">
        <f t="shared" si="46"/>
        <v>954000</v>
      </c>
      <c r="BI56" s="178">
        <f t="shared" si="46"/>
        <v>954000</v>
      </c>
      <c r="BJ56" s="178">
        <f t="shared" si="46"/>
        <v>594000</v>
      </c>
      <c r="BK56" s="118">
        <f>SUM(C56:BJ56)</f>
        <v>27529020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168000</v>
      </c>
      <c r="AB60" s="63">
        <f>'COGS-PRICE-MARGIN_CWS'!$E104*AB$51</f>
        <v>276000</v>
      </c>
      <c r="AC60" s="63">
        <f>'COGS-PRICE-MARGIN_CWS'!$E104*AC$51</f>
        <v>312000</v>
      </c>
      <c r="AD60" s="63">
        <f>'COGS-PRICE-MARGIN_CWS'!$E104*AD$51</f>
        <v>312000</v>
      </c>
      <c r="AE60" s="63">
        <f>'COGS-PRICE-MARGIN_CWS'!$E104*AE$51</f>
        <v>348000</v>
      </c>
      <c r="AF60" s="63">
        <f>'COGS-PRICE-MARGIN_CWS'!$E104*AF$51</f>
        <v>384000</v>
      </c>
      <c r="AG60" s="63">
        <f>'COGS-PRICE-MARGIN_CWS'!$E104*AG$51</f>
        <v>312000</v>
      </c>
      <c r="AH60" s="63">
        <f>'COGS-PRICE-MARGIN_CWS'!$E104*AH$51</f>
        <v>348000</v>
      </c>
      <c r="AI60" s="63">
        <f>'COGS-PRICE-MARGIN_CWS'!$E104*AI$51</f>
        <v>276000</v>
      </c>
      <c r="AJ60" s="63">
        <f>'COGS-PRICE-MARGIN_CWS'!$E104*AJ$51</f>
        <v>276000</v>
      </c>
      <c r="AK60" s="63">
        <f>'COGS-PRICE-MARGIN_CWS'!$E104*AK$51</f>
        <v>276000</v>
      </c>
      <c r="AL60" s="63">
        <f>'COGS-PRICE-MARGIN_CWS'!$E104*AL$51</f>
        <v>168000</v>
      </c>
      <c r="AM60" s="63">
        <f>'COGS-PRICE-MARGIN_CWS'!$E96*AM51</f>
        <v>3210</v>
      </c>
      <c r="AN60" s="63">
        <f>'COGS-PRICE-MARGIN_CWS'!$E96*AN51</f>
        <v>5350</v>
      </c>
      <c r="AO60" s="63">
        <f>'COGS-PRICE-MARGIN_CWS'!$E96*AO51</f>
        <v>5992</v>
      </c>
      <c r="AP60" s="63">
        <f>'COGS-PRICE-MARGIN_CWS'!$E96*AP51</f>
        <v>5992</v>
      </c>
      <c r="AQ60" s="63">
        <f>'COGS-PRICE-MARGIN_CWS'!$E96*AQ51</f>
        <v>6634</v>
      </c>
      <c r="AR60" s="63">
        <f>'COGS-PRICE-MARGIN_CWS'!$E96*AR51</f>
        <v>7276</v>
      </c>
      <c r="AS60" s="63">
        <f>'COGS-PRICE-MARGIN_CWS'!$E96*AS51</f>
        <v>5992</v>
      </c>
      <c r="AT60" s="63">
        <f>'COGS-PRICE-MARGIN_CWS'!$E96*AT51</f>
        <v>6634</v>
      </c>
      <c r="AU60" s="63">
        <f>'COGS-PRICE-MARGIN_CWS'!$E96*AU51</f>
        <v>5350</v>
      </c>
      <c r="AV60" s="63">
        <f>'COGS-PRICE-MARGIN_CWS'!$E96*AV51</f>
        <v>5350</v>
      </c>
      <c r="AW60" s="63">
        <f>'COGS-PRICE-MARGIN_CWS'!$E96*AW51</f>
        <v>5350</v>
      </c>
      <c r="AX60" s="63">
        <f>'COGS-PRICE-MARGIN_CWS'!$E96*AX51</f>
        <v>3210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14745460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7000</v>
      </c>
      <c r="AB61" s="63">
        <f>'COGS-PRICE-MARGIN_CWS'!$E105*AB$51</f>
        <v>11500</v>
      </c>
      <c r="AC61" s="63">
        <f>'COGS-PRICE-MARGIN_CWS'!$E105*AC$51</f>
        <v>13000</v>
      </c>
      <c r="AD61" s="63">
        <f>'COGS-PRICE-MARGIN_CWS'!$E105*AD$51</f>
        <v>13000</v>
      </c>
      <c r="AE61" s="63">
        <f>'COGS-PRICE-MARGIN_CWS'!$E105*AE$51</f>
        <v>14500</v>
      </c>
      <c r="AF61" s="63">
        <f>'COGS-PRICE-MARGIN_CWS'!$E105*AF$51</f>
        <v>16000</v>
      </c>
      <c r="AG61" s="63">
        <f>'COGS-PRICE-MARGIN_CWS'!$E105*AG$51</f>
        <v>13000</v>
      </c>
      <c r="AH61" s="63">
        <f>'COGS-PRICE-MARGIN_CWS'!$E105*AH$51</f>
        <v>14500</v>
      </c>
      <c r="AI61" s="63">
        <f>'COGS-PRICE-MARGIN_CWS'!$E105*AI$51</f>
        <v>11500</v>
      </c>
      <c r="AJ61" s="63">
        <f>'COGS-PRICE-MARGIN_CWS'!$E105*AJ$51</f>
        <v>11500</v>
      </c>
      <c r="AK61" s="63">
        <f>'COGS-PRICE-MARGIN_CWS'!$E105*AK$51</f>
        <v>11500</v>
      </c>
      <c r="AL61" s="63">
        <f>'COGS-PRICE-MARGIN_CWS'!$E105*AL$51</f>
        <v>7000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611630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'COGS-PRICE-MARGIN_CWS'!$E98*AM51</f>
        <v>19260</v>
      </c>
      <c r="AN62" s="63">
        <f>'COGS-PRICE-MARGIN_CWS'!$E98*AN51</f>
        <v>32100</v>
      </c>
      <c r="AO62" s="63">
        <f>'COGS-PRICE-MARGIN_CWS'!$E98*AO51</f>
        <v>35952</v>
      </c>
      <c r="AP62" s="63">
        <f>'COGS-PRICE-MARGIN_CWS'!$E98*AP51</f>
        <v>35952</v>
      </c>
      <c r="AQ62" s="63">
        <f>'COGS-PRICE-MARGIN_CWS'!$E98*AQ51</f>
        <v>39804</v>
      </c>
      <c r="AR62" s="63">
        <f>'COGS-PRICE-MARGIN_CWS'!$E98*AR51</f>
        <v>43656</v>
      </c>
      <c r="AS62" s="63">
        <f>'COGS-PRICE-MARGIN_CWS'!$E98*AS51</f>
        <v>35952</v>
      </c>
      <c r="AT62" s="63">
        <f>'COGS-PRICE-MARGIN_CWS'!$E98*AT51</f>
        <v>39804</v>
      </c>
      <c r="AU62" s="63">
        <f>'COGS-PRICE-MARGIN_CWS'!$E98*AU51</f>
        <v>32100</v>
      </c>
      <c r="AV62" s="63">
        <f>'COGS-PRICE-MARGIN_CWS'!$E98*AV51</f>
        <v>32100</v>
      </c>
      <c r="AW62" s="63">
        <f>'COGS-PRICE-MARGIN_CWS'!$E98*AW51</f>
        <v>32100</v>
      </c>
      <c r="AX62" s="63">
        <f>'COGS-PRICE-MARGIN_CWS'!$E98*AX51</f>
        <v>19260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398040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7">SUM(D60:D63)</f>
        <v>0</v>
      </c>
      <c r="E65" s="63">
        <f t="shared" si="47"/>
        <v>0</v>
      </c>
      <c r="F65" s="63">
        <f t="shared" si="47"/>
        <v>62500</v>
      </c>
      <c r="G65" s="63">
        <f t="shared" si="47"/>
        <v>75000</v>
      </c>
      <c r="H65" s="63">
        <f t="shared" si="47"/>
        <v>87500</v>
      </c>
      <c r="I65" s="63">
        <f t="shared" si="47"/>
        <v>62500</v>
      </c>
      <c r="J65" s="63">
        <f t="shared" si="47"/>
        <v>75000</v>
      </c>
      <c r="K65" s="63">
        <f t="shared" si="47"/>
        <v>50000</v>
      </c>
      <c r="L65" s="63">
        <f t="shared" si="47"/>
        <v>50000</v>
      </c>
      <c r="M65" s="63">
        <f t="shared" si="47"/>
        <v>50000</v>
      </c>
      <c r="N65" s="63">
        <f t="shared" si="47"/>
        <v>25000</v>
      </c>
      <c r="O65" s="63">
        <f>SUM(O60:O63)</f>
        <v>147125</v>
      </c>
      <c r="P65" s="63">
        <f t="shared" ref="P65:BJ65" si="48">SUM(P60:P63)</f>
        <v>227375</v>
      </c>
      <c r="Q65" s="63">
        <f t="shared" si="48"/>
        <v>267500</v>
      </c>
      <c r="R65" s="63">
        <f t="shared" si="48"/>
        <v>267500</v>
      </c>
      <c r="S65" s="63">
        <f t="shared" si="48"/>
        <v>294250</v>
      </c>
      <c r="T65" s="63">
        <f t="shared" si="48"/>
        <v>321000</v>
      </c>
      <c r="U65" s="63">
        <f t="shared" si="48"/>
        <v>267500</v>
      </c>
      <c r="V65" s="63">
        <f t="shared" si="48"/>
        <v>294250</v>
      </c>
      <c r="W65" s="63">
        <f t="shared" si="48"/>
        <v>227375</v>
      </c>
      <c r="X65" s="63">
        <f t="shared" si="48"/>
        <v>227375</v>
      </c>
      <c r="Y65" s="63">
        <f t="shared" si="48"/>
        <v>227375</v>
      </c>
      <c r="Z65" s="63">
        <f t="shared" si="48"/>
        <v>147125</v>
      </c>
      <c r="AA65" s="63">
        <f t="shared" si="48"/>
        <v>175000</v>
      </c>
      <c r="AB65" s="63">
        <f t="shared" si="48"/>
        <v>287500</v>
      </c>
      <c r="AC65" s="63">
        <f t="shared" si="48"/>
        <v>325000</v>
      </c>
      <c r="AD65" s="63">
        <f t="shared" si="48"/>
        <v>325000</v>
      </c>
      <c r="AE65" s="63">
        <f t="shared" si="48"/>
        <v>362500</v>
      </c>
      <c r="AF65" s="63">
        <f t="shared" si="48"/>
        <v>400000</v>
      </c>
      <c r="AG65" s="63">
        <f t="shared" si="48"/>
        <v>325000</v>
      </c>
      <c r="AH65" s="63">
        <f t="shared" si="48"/>
        <v>362500</v>
      </c>
      <c r="AI65" s="63">
        <f t="shared" si="48"/>
        <v>287500</v>
      </c>
      <c r="AJ65" s="63">
        <f t="shared" si="48"/>
        <v>287500</v>
      </c>
      <c r="AK65" s="63">
        <f t="shared" si="48"/>
        <v>287500</v>
      </c>
      <c r="AL65" s="63">
        <f t="shared" si="48"/>
        <v>175000</v>
      </c>
      <c r="AM65" s="63">
        <f t="shared" si="48"/>
        <v>22470</v>
      </c>
      <c r="AN65" s="63">
        <f t="shared" si="48"/>
        <v>37450</v>
      </c>
      <c r="AO65" s="63">
        <f t="shared" si="48"/>
        <v>41944</v>
      </c>
      <c r="AP65" s="63">
        <f t="shared" si="48"/>
        <v>41944</v>
      </c>
      <c r="AQ65" s="63">
        <f t="shared" si="48"/>
        <v>46438</v>
      </c>
      <c r="AR65" s="63">
        <f t="shared" si="48"/>
        <v>50932</v>
      </c>
      <c r="AS65" s="63">
        <f t="shared" si="48"/>
        <v>41944</v>
      </c>
      <c r="AT65" s="63">
        <f t="shared" si="48"/>
        <v>46438</v>
      </c>
      <c r="AU65" s="63">
        <f t="shared" si="48"/>
        <v>37450</v>
      </c>
      <c r="AV65" s="63">
        <f t="shared" si="48"/>
        <v>37450</v>
      </c>
      <c r="AW65" s="63">
        <f t="shared" si="48"/>
        <v>37450</v>
      </c>
      <c r="AX65" s="63">
        <f t="shared" si="48"/>
        <v>22470</v>
      </c>
      <c r="AY65" s="63">
        <f t="shared" si="48"/>
        <v>412500</v>
      </c>
      <c r="AZ65" s="63">
        <f t="shared" si="48"/>
        <v>662500</v>
      </c>
      <c r="BA65" s="63">
        <f t="shared" si="48"/>
        <v>737500</v>
      </c>
      <c r="BB65" s="63">
        <f t="shared" si="48"/>
        <v>737500</v>
      </c>
      <c r="BC65" s="63">
        <f t="shared" si="48"/>
        <v>825000</v>
      </c>
      <c r="BD65" s="63">
        <f t="shared" si="48"/>
        <v>900000</v>
      </c>
      <c r="BE65" s="63">
        <f t="shared" si="48"/>
        <v>737500</v>
      </c>
      <c r="BF65" s="63">
        <f t="shared" si="48"/>
        <v>825000</v>
      </c>
      <c r="BG65" s="63">
        <f t="shared" si="48"/>
        <v>662500</v>
      </c>
      <c r="BH65" s="63">
        <f t="shared" si="48"/>
        <v>662500</v>
      </c>
      <c r="BI65" s="63">
        <f t="shared" si="48"/>
        <v>662500</v>
      </c>
      <c r="BJ65" s="63">
        <f t="shared" si="48"/>
        <v>412500</v>
      </c>
      <c r="BK65" s="118">
        <f>SUM(C65:BJ65)</f>
        <v>15755130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49">IF(C51&gt;0,(C56-C65)/C51,0)</f>
        <v>0</v>
      </c>
      <c r="D67" s="63">
        <f t="shared" si="49"/>
        <v>0</v>
      </c>
      <c r="E67" s="63">
        <f t="shared" si="49"/>
        <v>0</v>
      </c>
      <c r="F67" s="63">
        <f t="shared" si="49"/>
        <v>3880</v>
      </c>
      <c r="G67" s="63">
        <f t="shared" si="49"/>
        <v>3880</v>
      </c>
      <c r="H67" s="63">
        <f t="shared" si="49"/>
        <v>3880</v>
      </c>
      <c r="I67" s="63">
        <f t="shared" si="49"/>
        <v>3880</v>
      </c>
      <c r="J67" s="63">
        <f t="shared" si="49"/>
        <v>3880</v>
      </c>
      <c r="K67" s="63">
        <f t="shared" si="49"/>
        <v>3880</v>
      </c>
      <c r="L67" s="63">
        <f t="shared" si="49"/>
        <v>3880</v>
      </c>
      <c r="M67" s="63">
        <f t="shared" si="49"/>
        <v>3880</v>
      </c>
      <c r="N67" s="63">
        <f t="shared" si="49"/>
        <v>3880</v>
      </c>
      <c r="O67" s="63">
        <f t="shared" si="49"/>
        <v>5885</v>
      </c>
      <c r="P67" s="63">
        <f t="shared" si="49"/>
        <v>5885</v>
      </c>
      <c r="Q67" s="63">
        <f t="shared" si="49"/>
        <v>5885</v>
      </c>
      <c r="R67" s="63">
        <f t="shared" si="49"/>
        <v>5885</v>
      </c>
      <c r="S67" s="63">
        <f t="shared" si="49"/>
        <v>5885</v>
      </c>
      <c r="T67" s="63">
        <f t="shared" si="49"/>
        <v>5885</v>
      </c>
      <c r="U67" s="63">
        <f t="shared" si="49"/>
        <v>5885</v>
      </c>
      <c r="V67" s="63">
        <f t="shared" si="49"/>
        <v>5885</v>
      </c>
      <c r="W67" s="63">
        <f t="shared" si="49"/>
        <v>5885</v>
      </c>
      <c r="X67" s="63">
        <f t="shared" si="49"/>
        <v>5885</v>
      </c>
      <c r="Y67" s="63">
        <f t="shared" si="49"/>
        <v>5885</v>
      </c>
      <c r="Z67" s="63">
        <f t="shared" si="49"/>
        <v>5885</v>
      </c>
      <c r="AA67" s="63">
        <f t="shared" si="49"/>
        <v>5500</v>
      </c>
      <c r="AB67" s="63">
        <f t="shared" si="49"/>
        <v>5500</v>
      </c>
      <c r="AC67" s="63">
        <f t="shared" si="49"/>
        <v>5500</v>
      </c>
      <c r="AD67" s="63">
        <f t="shared" si="49"/>
        <v>5500</v>
      </c>
      <c r="AE67" s="63">
        <f t="shared" si="49"/>
        <v>5500</v>
      </c>
      <c r="AF67" s="63">
        <f t="shared" si="49"/>
        <v>5500</v>
      </c>
      <c r="AG67" s="63">
        <f t="shared" si="49"/>
        <v>5500</v>
      </c>
      <c r="AH67" s="63">
        <f t="shared" si="49"/>
        <v>5500</v>
      </c>
      <c r="AI67" s="63">
        <f t="shared" ref="AI67:BJ67" si="50">IF(AI51&gt;0,(AI56-AI65)/AI51,0)</f>
        <v>5500</v>
      </c>
      <c r="AJ67" s="63">
        <f t="shared" si="50"/>
        <v>5500</v>
      </c>
      <c r="AK67" s="63">
        <f t="shared" si="50"/>
        <v>5500</v>
      </c>
      <c r="AL67" s="63">
        <f t="shared" si="50"/>
        <v>5500</v>
      </c>
      <c r="AM67" s="63">
        <f t="shared" si="50"/>
        <v>16502</v>
      </c>
      <c r="AN67" s="63">
        <f t="shared" si="50"/>
        <v>16502</v>
      </c>
      <c r="AO67" s="63">
        <f t="shared" si="50"/>
        <v>16502</v>
      </c>
      <c r="AP67" s="63">
        <f t="shared" si="50"/>
        <v>16502</v>
      </c>
      <c r="AQ67" s="63">
        <f t="shared" si="50"/>
        <v>16502</v>
      </c>
      <c r="AR67" s="63">
        <f t="shared" si="50"/>
        <v>16502</v>
      </c>
      <c r="AS67" s="63">
        <f t="shared" si="50"/>
        <v>16502</v>
      </c>
      <c r="AT67" s="63">
        <f t="shared" si="50"/>
        <v>16502</v>
      </c>
      <c r="AU67" s="63">
        <f t="shared" si="50"/>
        <v>16502</v>
      </c>
      <c r="AV67" s="63">
        <f t="shared" si="50"/>
        <v>16502</v>
      </c>
      <c r="AW67" s="63">
        <f t="shared" si="50"/>
        <v>16502</v>
      </c>
      <c r="AX67" s="63">
        <f t="shared" si="50"/>
        <v>16502</v>
      </c>
      <c r="AY67" s="63">
        <f t="shared" si="50"/>
        <v>5500</v>
      </c>
      <c r="AZ67" s="63">
        <f t="shared" si="50"/>
        <v>5500</v>
      </c>
      <c r="BA67" s="63">
        <f t="shared" si="50"/>
        <v>5500</v>
      </c>
      <c r="BB67" s="63">
        <f t="shared" si="50"/>
        <v>5500</v>
      </c>
      <c r="BC67" s="63">
        <f t="shared" si="50"/>
        <v>5500</v>
      </c>
      <c r="BD67" s="63">
        <f t="shared" si="50"/>
        <v>5500</v>
      </c>
      <c r="BE67" s="63">
        <f t="shared" si="50"/>
        <v>5500</v>
      </c>
      <c r="BF67" s="63">
        <f t="shared" si="50"/>
        <v>5500</v>
      </c>
      <c r="BG67" s="63">
        <f t="shared" si="50"/>
        <v>5500</v>
      </c>
      <c r="BH67" s="63">
        <f t="shared" si="50"/>
        <v>5500</v>
      </c>
      <c r="BI67" s="63">
        <f t="shared" si="50"/>
        <v>5500</v>
      </c>
      <c r="BJ67" s="63">
        <f t="shared" si="50"/>
        <v>5500</v>
      </c>
    </row>
    <row r="68" spans="1:63" outlineLevel="1" x14ac:dyDescent="0.15">
      <c r="A68" s="47" t="s">
        <v>648</v>
      </c>
      <c r="C68" s="63">
        <f t="shared" ref="C68:AH68" si="51">C56-C65</f>
        <v>0</v>
      </c>
      <c r="D68" s="63">
        <f t="shared" si="51"/>
        <v>0</v>
      </c>
      <c r="E68" s="63">
        <f t="shared" si="51"/>
        <v>0</v>
      </c>
      <c r="F68" s="63">
        <f t="shared" si="51"/>
        <v>19400</v>
      </c>
      <c r="G68" s="63">
        <f t="shared" si="51"/>
        <v>23280</v>
      </c>
      <c r="H68" s="63">
        <f t="shared" si="51"/>
        <v>27160</v>
      </c>
      <c r="I68" s="63">
        <f t="shared" si="51"/>
        <v>19400</v>
      </c>
      <c r="J68" s="63">
        <f t="shared" si="51"/>
        <v>23280</v>
      </c>
      <c r="K68" s="63">
        <f t="shared" si="51"/>
        <v>15520</v>
      </c>
      <c r="L68" s="63">
        <f t="shared" si="51"/>
        <v>15520</v>
      </c>
      <c r="M68" s="63">
        <f t="shared" si="51"/>
        <v>15520</v>
      </c>
      <c r="N68" s="63">
        <f t="shared" si="51"/>
        <v>7760</v>
      </c>
      <c r="O68" s="63">
        <f t="shared" si="51"/>
        <v>64735</v>
      </c>
      <c r="P68" s="63">
        <f t="shared" si="51"/>
        <v>100045</v>
      </c>
      <c r="Q68" s="63">
        <f t="shared" si="51"/>
        <v>117700</v>
      </c>
      <c r="R68" s="63">
        <f t="shared" si="51"/>
        <v>117700</v>
      </c>
      <c r="S68" s="63">
        <f t="shared" si="51"/>
        <v>129470</v>
      </c>
      <c r="T68" s="63">
        <f t="shared" si="51"/>
        <v>141240</v>
      </c>
      <c r="U68" s="63">
        <f t="shared" si="51"/>
        <v>117700</v>
      </c>
      <c r="V68" s="63">
        <f t="shared" si="51"/>
        <v>129470</v>
      </c>
      <c r="W68" s="63">
        <f t="shared" si="51"/>
        <v>100045</v>
      </c>
      <c r="X68" s="63">
        <f t="shared" si="51"/>
        <v>100045</v>
      </c>
      <c r="Y68" s="63">
        <f t="shared" si="51"/>
        <v>100045</v>
      </c>
      <c r="Z68" s="63">
        <f t="shared" si="51"/>
        <v>64735</v>
      </c>
      <c r="AA68" s="63">
        <f t="shared" si="51"/>
        <v>77000</v>
      </c>
      <c r="AB68" s="63">
        <f t="shared" si="51"/>
        <v>126500</v>
      </c>
      <c r="AC68" s="63">
        <f t="shared" si="51"/>
        <v>143000</v>
      </c>
      <c r="AD68" s="63">
        <f t="shared" si="51"/>
        <v>143000</v>
      </c>
      <c r="AE68" s="63">
        <f t="shared" si="51"/>
        <v>159500</v>
      </c>
      <c r="AF68" s="63">
        <f t="shared" si="51"/>
        <v>176000</v>
      </c>
      <c r="AG68" s="63">
        <f t="shared" si="51"/>
        <v>143000</v>
      </c>
      <c r="AH68" s="63">
        <f t="shared" si="51"/>
        <v>159500</v>
      </c>
      <c r="AI68" s="63">
        <f t="shared" ref="AI68:BJ68" si="52">AI56-AI65</f>
        <v>126500</v>
      </c>
      <c r="AJ68" s="63">
        <f t="shared" si="52"/>
        <v>126500</v>
      </c>
      <c r="AK68" s="63">
        <f t="shared" si="52"/>
        <v>126500</v>
      </c>
      <c r="AL68" s="63">
        <f t="shared" si="52"/>
        <v>77000</v>
      </c>
      <c r="AM68" s="63">
        <f t="shared" si="52"/>
        <v>247530</v>
      </c>
      <c r="AN68" s="63">
        <f t="shared" si="52"/>
        <v>412550</v>
      </c>
      <c r="AO68" s="63">
        <f t="shared" si="52"/>
        <v>462056</v>
      </c>
      <c r="AP68" s="63">
        <f t="shared" si="52"/>
        <v>462056</v>
      </c>
      <c r="AQ68" s="63">
        <f t="shared" si="52"/>
        <v>511562</v>
      </c>
      <c r="AR68" s="63">
        <f t="shared" si="52"/>
        <v>561068</v>
      </c>
      <c r="AS68" s="63">
        <f t="shared" si="52"/>
        <v>462056</v>
      </c>
      <c r="AT68" s="63">
        <f t="shared" si="52"/>
        <v>511562</v>
      </c>
      <c r="AU68" s="63">
        <f t="shared" si="52"/>
        <v>412550</v>
      </c>
      <c r="AV68" s="63">
        <f t="shared" si="52"/>
        <v>412550</v>
      </c>
      <c r="AW68" s="63">
        <f t="shared" si="52"/>
        <v>412550</v>
      </c>
      <c r="AX68" s="63">
        <f t="shared" si="52"/>
        <v>247530</v>
      </c>
      <c r="AY68" s="63">
        <f t="shared" si="52"/>
        <v>181500</v>
      </c>
      <c r="AZ68" s="63">
        <f t="shared" si="52"/>
        <v>291500</v>
      </c>
      <c r="BA68" s="63">
        <f t="shared" si="52"/>
        <v>324500</v>
      </c>
      <c r="BB68" s="63">
        <f t="shared" si="52"/>
        <v>324500</v>
      </c>
      <c r="BC68" s="63">
        <f t="shared" si="52"/>
        <v>363000</v>
      </c>
      <c r="BD68" s="63">
        <f t="shared" si="52"/>
        <v>396000</v>
      </c>
      <c r="BE68" s="63">
        <f t="shared" si="52"/>
        <v>324500</v>
      </c>
      <c r="BF68" s="63">
        <f t="shared" si="52"/>
        <v>363000</v>
      </c>
      <c r="BG68" s="63">
        <f t="shared" si="52"/>
        <v>291500</v>
      </c>
      <c r="BH68" s="63">
        <f t="shared" si="52"/>
        <v>291500</v>
      </c>
      <c r="BI68" s="63">
        <f t="shared" si="52"/>
        <v>291500</v>
      </c>
      <c r="BJ68" s="63">
        <f t="shared" si="52"/>
        <v>181500</v>
      </c>
      <c r="BK68" s="118">
        <f>SUM(C68:BJ68)</f>
        <v>11773890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53">IF(D68&gt;0,(D68/D56),0)</f>
        <v>0</v>
      </c>
      <c r="E69" s="46">
        <f t="shared" si="53"/>
        <v>0</v>
      </c>
      <c r="F69" s="46">
        <f t="shared" si="53"/>
        <v>0.23687423687423687</v>
      </c>
      <c r="G69" s="46">
        <f t="shared" si="53"/>
        <v>0.23687423687423687</v>
      </c>
      <c r="H69" s="46">
        <f t="shared" si="53"/>
        <v>0.23687423687423687</v>
      </c>
      <c r="I69" s="46">
        <f t="shared" si="53"/>
        <v>0.23687423687423687</v>
      </c>
      <c r="J69" s="46">
        <f t="shared" si="53"/>
        <v>0.23687423687423687</v>
      </c>
      <c r="K69" s="46">
        <f t="shared" si="53"/>
        <v>0.23687423687423687</v>
      </c>
      <c r="L69" s="46">
        <f t="shared" si="53"/>
        <v>0.23687423687423687</v>
      </c>
      <c r="M69" s="46">
        <f t="shared" si="53"/>
        <v>0.23687423687423687</v>
      </c>
      <c r="N69" s="46">
        <f t="shared" si="53"/>
        <v>0.23687423687423687</v>
      </c>
      <c r="O69" s="46">
        <f t="shared" si="53"/>
        <v>0.30555555555555558</v>
      </c>
      <c r="P69" s="46">
        <f t="shared" si="53"/>
        <v>0.30555555555555558</v>
      </c>
      <c r="Q69" s="46">
        <f t="shared" si="53"/>
        <v>0.30555555555555558</v>
      </c>
      <c r="R69" s="46">
        <f t="shared" si="53"/>
        <v>0.30555555555555558</v>
      </c>
      <c r="S69" s="46">
        <f t="shared" si="53"/>
        <v>0.30555555555555558</v>
      </c>
      <c r="T69" s="46">
        <f t="shared" si="53"/>
        <v>0.30555555555555558</v>
      </c>
      <c r="U69" s="46">
        <f t="shared" si="53"/>
        <v>0.30555555555555558</v>
      </c>
      <c r="V69" s="46">
        <f t="shared" si="53"/>
        <v>0.30555555555555558</v>
      </c>
      <c r="W69" s="46">
        <f t="shared" si="53"/>
        <v>0.30555555555555558</v>
      </c>
      <c r="X69" s="46">
        <f t="shared" si="53"/>
        <v>0.30555555555555558</v>
      </c>
      <c r="Y69" s="46">
        <f t="shared" si="53"/>
        <v>0.30555555555555558</v>
      </c>
      <c r="Z69" s="46">
        <f t="shared" si="53"/>
        <v>0.30555555555555558</v>
      </c>
      <c r="AA69" s="46">
        <f t="shared" si="53"/>
        <v>0.30555555555555558</v>
      </c>
      <c r="AB69" s="46">
        <f t="shared" si="53"/>
        <v>0.30555555555555558</v>
      </c>
      <c r="AC69" s="46">
        <f t="shared" si="53"/>
        <v>0.30555555555555558</v>
      </c>
      <c r="AD69" s="46">
        <f t="shared" si="53"/>
        <v>0.30555555555555558</v>
      </c>
      <c r="AE69" s="46">
        <f t="shared" si="53"/>
        <v>0.30555555555555558</v>
      </c>
      <c r="AF69" s="46">
        <f t="shared" si="53"/>
        <v>0.30555555555555558</v>
      </c>
      <c r="AG69" s="46">
        <f t="shared" si="53"/>
        <v>0.30555555555555558</v>
      </c>
      <c r="AH69" s="46">
        <f t="shared" si="53"/>
        <v>0.30555555555555558</v>
      </c>
      <c r="AI69" s="46">
        <f t="shared" si="53"/>
        <v>0.30555555555555558</v>
      </c>
      <c r="AJ69" s="46">
        <f t="shared" si="53"/>
        <v>0.30555555555555558</v>
      </c>
      <c r="AK69" s="46">
        <f t="shared" si="53"/>
        <v>0.30555555555555558</v>
      </c>
      <c r="AL69" s="46">
        <f t="shared" si="53"/>
        <v>0.30555555555555558</v>
      </c>
      <c r="AM69" s="46">
        <f t="shared" si="53"/>
        <v>0.9167777777777778</v>
      </c>
      <c r="AN69" s="46">
        <f t="shared" si="53"/>
        <v>0.9167777777777778</v>
      </c>
      <c r="AO69" s="46">
        <f t="shared" si="53"/>
        <v>0.9167777777777778</v>
      </c>
      <c r="AP69" s="46">
        <f t="shared" si="53"/>
        <v>0.9167777777777778</v>
      </c>
      <c r="AQ69" s="46">
        <f t="shared" si="53"/>
        <v>0.9167777777777778</v>
      </c>
      <c r="AR69" s="46">
        <f t="shared" si="53"/>
        <v>0.9167777777777778</v>
      </c>
      <c r="AS69" s="46">
        <f t="shared" si="53"/>
        <v>0.9167777777777778</v>
      </c>
      <c r="AT69" s="46">
        <f t="shared" si="53"/>
        <v>0.9167777777777778</v>
      </c>
      <c r="AU69" s="46">
        <f t="shared" si="53"/>
        <v>0.9167777777777778</v>
      </c>
      <c r="AV69" s="46">
        <f t="shared" si="53"/>
        <v>0.9167777777777778</v>
      </c>
      <c r="AW69" s="46">
        <f t="shared" si="53"/>
        <v>0.9167777777777778</v>
      </c>
      <c r="AX69" s="46">
        <f t="shared" si="53"/>
        <v>0.9167777777777778</v>
      </c>
      <c r="AY69" s="46">
        <f t="shared" si="53"/>
        <v>0.30555555555555558</v>
      </c>
      <c r="AZ69" s="46">
        <f t="shared" si="53"/>
        <v>0.30555555555555558</v>
      </c>
      <c r="BA69" s="46">
        <f t="shared" si="53"/>
        <v>0.30555555555555558</v>
      </c>
      <c r="BB69" s="46">
        <f t="shared" si="53"/>
        <v>0.30555555555555558</v>
      </c>
      <c r="BC69" s="46">
        <f t="shared" si="53"/>
        <v>0.30555555555555558</v>
      </c>
      <c r="BD69" s="46">
        <f t="shared" si="53"/>
        <v>0.30555555555555558</v>
      </c>
      <c r="BE69" s="46">
        <f t="shared" si="53"/>
        <v>0.30555555555555558</v>
      </c>
      <c r="BF69" s="46">
        <f t="shared" si="53"/>
        <v>0.30555555555555558</v>
      </c>
      <c r="BG69" s="46">
        <f t="shared" si="53"/>
        <v>0.30555555555555558</v>
      </c>
      <c r="BH69" s="46">
        <f t="shared" si="53"/>
        <v>0.30555555555555558</v>
      </c>
      <c r="BI69" s="46">
        <f t="shared" si="53"/>
        <v>0.30555555555555558</v>
      </c>
      <c r="BJ69" s="46">
        <f t="shared" si="53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4">C51-C75</f>
        <v>0</v>
      </c>
      <c r="D74" s="169">
        <f t="shared" si="54"/>
        <v>0</v>
      </c>
      <c r="E74" s="169">
        <f t="shared" si="54"/>
        <v>0</v>
      </c>
      <c r="F74" s="169">
        <f t="shared" si="54"/>
        <v>3</v>
      </c>
      <c r="G74" s="169">
        <f t="shared" si="54"/>
        <v>4</v>
      </c>
      <c r="H74" s="169">
        <f t="shared" si="54"/>
        <v>5</v>
      </c>
      <c r="I74" s="169">
        <f t="shared" si="54"/>
        <v>3</v>
      </c>
      <c r="J74" s="169">
        <f t="shared" si="54"/>
        <v>4</v>
      </c>
      <c r="K74" s="169">
        <f t="shared" si="54"/>
        <v>3</v>
      </c>
      <c r="L74" s="169">
        <f t="shared" si="54"/>
        <v>3</v>
      </c>
      <c r="M74" s="169">
        <f t="shared" si="54"/>
        <v>3</v>
      </c>
      <c r="N74" s="169">
        <f t="shared" si="54"/>
        <v>1</v>
      </c>
      <c r="O74" s="169">
        <f t="shared" si="54"/>
        <v>8</v>
      </c>
      <c r="P74" s="169">
        <f t="shared" si="54"/>
        <v>12</v>
      </c>
      <c r="Q74" s="169">
        <f t="shared" si="54"/>
        <v>14</v>
      </c>
      <c r="R74" s="169">
        <f t="shared" si="54"/>
        <v>14</v>
      </c>
      <c r="S74" s="169">
        <f t="shared" si="54"/>
        <v>16</v>
      </c>
      <c r="T74" s="169">
        <f t="shared" si="54"/>
        <v>17</v>
      </c>
      <c r="U74" s="169">
        <f t="shared" si="54"/>
        <v>14</v>
      </c>
      <c r="V74" s="169">
        <f t="shared" si="54"/>
        <v>16</v>
      </c>
      <c r="W74" s="169">
        <f t="shared" si="54"/>
        <v>12</v>
      </c>
      <c r="X74" s="169">
        <f t="shared" si="54"/>
        <v>12</v>
      </c>
      <c r="Y74" s="169">
        <f t="shared" si="54"/>
        <v>12</v>
      </c>
      <c r="Z74" s="169">
        <f t="shared" si="54"/>
        <v>8</v>
      </c>
      <c r="AA74" s="169">
        <f t="shared" si="54"/>
        <v>9</v>
      </c>
      <c r="AB74" s="169">
        <f t="shared" si="54"/>
        <v>15</v>
      </c>
      <c r="AC74" s="169">
        <f t="shared" si="54"/>
        <v>17</v>
      </c>
      <c r="AD74" s="169">
        <f t="shared" si="54"/>
        <v>17</v>
      </c>
      <c r="AE74" s="169">
        <f t="shared" si="54"/>
        <v>20</v>
      </c>
      <c r="AF74" s="169">
        <f t="shared" si="54"/>
        <v>22</v>
      </c>
      <c r="AG74" s="169">
        <f t="shared" si="54"/>
        <v>17</v>
      </c>
      <c r="AH74" s="169">
        <f t="shared" si="54"/>
        <v>20</v>
      </c>
      <c r="AI74" s="169">
        <f t="shared" ref="AI74:BJ74" si="55">AI51-AI75</f>
        <v>15</v>
      </c>
      <c r="AJ74" s="169">
        <f t="shared" si="55"/>
        <v>15</v>
      </c>
      <c r="AK74" s="169">
        <f t="shared" si="55"/>
        <v>15</v>
      </c>
      <c r="AL74" s="169">
        <f t="shared" si="55"/>
        <v>9</v>
      </c>
      <c r="AM74" s="169" t="e">
        <f t="shared" si="55"/>
        <v>#REF!</v>
      </c>
      <c r="AN74" s="169" t="e">
        <f t="shared" si="55"/>
        <v>#REF!</v>
      </c>
      <c r="AO74" s="169" t="e">
        <f t="shared" si="55"/>
        <v>#REF!</v>
      </c>
      <c r="AP74" s="169" t="e">
        <f t="shared" si="55"/>
        <v>#REF!</v>
      </c>
      <c r="AQ74" s="169" t="e">
        <f t="shared" si="55"/>
        <v>#REF!</v>
      </c>
      <c r="AR74" s="169" t="e">
        <f t="shared" si="55"/>
        <v>#REF!</v>
      </c>
      <c r="AS74" s="33" t="e">
        <f t="shared" si="55"/>
        <v>#REF!</v>
      </c>
      <c r="AT74" s="33" t="e">
        <f t="shared" si="55"/>
        <v>#REF!</v>
      </c>
      <c r="AU74" s="33" t="e">
        <f t="shared" si="55"/>
        <v>#REF!</v>
      </c>
      <c r="AV74" s="33" t="e">
        <f t="shared" si="55"/>
        <v>#REF!</v>
      </c>
      <c r="AW74" s="33" t="e">
        <f t="shared" si="55"/>
        <v>#REF!</v>
      </c>
      <c r="AX74" s="33" t="e">
        <f t="shared" si="55"/>
        <v>#REF!</v>
      </c>
      <c r="AY74" s="33">
        <f t="shared" si="55"/>
        <v>-82467</v>
      </c>
      <c r="AZ74" s="33">
        <f t="shared" si="55"/>
        <v>-132447</v>
      </c>
      <c r="BA74" s="33">
        <f t="shared" si="55"/>
        <v>-147441</v>
      </c>
      <c r="BB74" s="33">
        <f t="shared" si="55"/>
        <v>-147441</v>
      </c>
      <c r="BC74" s="33">
        <f t="shared" si="55"/>
        <v>-164934</v>
      </c>
      <c r="BD74" s="33">
        <f t="shared" si="55"/>
        <v>-179928</v>
      </c>
      <c r="BE74" s="33">
        <f t="shared" si="55"/>
        <v>-147441</v>
      </c>
      <c r="BF74" s="33">
        <f t="shared" si="55"/>
        <v>-164934</v>
      </c>
      <c r="BG74" s="33">
        <f t="shared" si="55"/>
        <v>-132447</v>
      </c>
      <c r="BH74" s="33">
        <f t="shared" si="55"/>
        <v>-132447</v>
      </c>
      <c r="BI74" s="33">
        <f t="shared" si="55"/>
        <v>-132447</v>
      </c>
      <c r="BJ74" s="33">
        <f t="shared" si="55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6">ROUNDUP(+D51*D73,0)</f>
        <v>0</v>
      </c>
      <c r="E75" s="169">
        <f t="shared" si="56"/>
        <v>0</v>
      </c>
      <c r="F75" s="169">
        <f t="shared" si="56"/>
        <v>2</v>
      </c>
      <c r="G75" s="169">
        <f t="shared" si="56"/>
        <v>2</v>
      </c>
      <c r="H75" s="169">
        <f t="shared" si="56"/>
        <v>2</v>
      </c>
      <c r="I75" s="169">
        <f t="shared" si="56"/>
        <v>2</v>
      </c>
      <c r="J75" s="169">
        <f t="shared" si="56"/>
        <v>2</v>
      </c>
      <c r="K75" s="169">
        <f t="shared" si="56"/>
        <v>1</v>
      </c>
      <c r="L75" s="169">
        <f t="shared" si="56"/>
        <v>1</v>
      </c>
      <c r="M75" s="169">
        <f t="shared" si="56"/>
        <v>1</v>
      </c>
      <c r="N75" s="169">
        <f t="shared" si="56"/>
        <v>1</v>
      </c>
      <c r="O75" s="169">
        <f t="shared" si="56"/>
        <v>3</v>
      </c>
      <c r="P75" s="169">
        <f t="shared" si="56"/>
        <v>5</v>
      </c>
      <c r="Q75" s="169">
        <f t="shared" si="56"/>
        <v>6</v>
      </c>
      <c r="R75" s="169">
        <f t="shared" si="56"/>
        <v>6</v>
      </c>
      <c r="S75" s="169">
        <f t="shared" si="56"/>
        <v>6</v>
      </c>
      <c r="T75" s="169">
        <f t="shared" si="56"/>
        <v>7</v>
      </c>
      <c r="U75" s="169">
        <f t="shared" si="56"/>
        <v>6</v>
      </c>
      <c r="V75" s="169">
        <f t="shared" si="56"/>
        <v>6</v>
      </c>
      <c r="W75" s="169">
        <f t="shared" si="56"/>
        <v>5</v>
      </c>
      <c r="X75" s="169">
        <f t="shared" si="56"/>
        <v>5</v>
      </c>
      <c r="Y75" s="169">
        <f t="shared" si="56"/>
        <v>5</v>
      </c>
      <c r="Z75" s="169">
        <f t="shared" si="56"/>
        <v>3</v>
      </c>
      <c r="AA75" s="169">
        <f t="shared" si="56"/>
        <v>5</v>
      </c>
      <c r="AB75" s="169">
        <f t="shared" si="56"/>
        <v>8</v>
      </c>
      <c r="AC75" s="169">
        <f t="shared" si="56"/>
        <v>9</v>
      </c>
      <c r="AD75" s="169">
        <f t="shared" si="56"/>
        <v>9</v>
      </c>
      <c r="AE75" s="169">
        <f t="shared" si="56"/>
        <v>9</v>
      </c>
      <c r="AF75" s="169">
        <f t="shared" si="56"/>
        <v>10</v>
      </c>
      <c r="AG75" s="169">
        <f t="shared" si="56"/>
        <v>9</v>
      </c>
      <c r="AH75" s="169">
        <f t="shared" si="56"/>
        <v>9</v>
      </c>
      <c r="AI75" s="169">
        <f t="shared" si="56"/>
        <v>8</v>
      </c>
      <c r="AJ75" s="169">
        <f t="shared" si="56"/>
        <v>8</v>
      </c>
      <c r="AK75" s="169">
        <f t="shared" si="56"/>
        <v>8</v>
      </c>
      <c r="AL75" s="169">
        <f t="shared" si="56"/>
        <v>5</v>
      </c>
      <c r="AM75" s="169" t="e">
        <f t="shared" si="56"/>
        <v>#REF!</v>
      </c>
      <c r="AN75" s="169" t="e">
        <f t="shared" si="56"/>
        <v>#REF!</v>
      </c>
      <c r="AO75" s="169" t="e">
        <f t="shared" si="56"/>
        <v>#REF!</v>
      </c>
      <c r="AP75" s="169" t="e">
        <f t="shared" si="56"/>
        <v>#REF!</v>
      </c>
      <c r="AQ75" s="169" t="e">
        <f t="shared" si="56"/>
        <v>#REF!</v>
      </c>
      <c r="AR75" s="169" t="e">
        <f t="shared" si="56"/>
        <v>#REF!</v>
      </c>
      <c r="AS75" s="33" t="e">
        <f t="shared" si="56"/>
        <v>#REF!</v>
      </c>
      <c r="AT75" s="33" t="e">
        <f t="shared" si="56"/>
        <v>#REF!</v>
      </c>
      <c r="AU75" s="33" t="e">
        <f t="shared" si="56"/>
        <v>#REF!</v>
      </c>
      <c r="AV75" s="33" t="e">
        <f t="shared" si="56"/>
        <v>#REF!</v>
      </c>
      <c r="AW75" s="33" t="e">
        <f t="shared" si="56"/>
        <v>#REF!</v>
      </c>
      <c r="AX75" s="33" t="e">
        <f t="shared" si="56"/>
        <v>#REF!</v>
      </c>
      <c r="AY75" s="33">
        <f t="shared" si="56"/>
        <v>82500</v>
      </c>
      <c r="AZ75" s="33">
        <f t="shared" si="56"/>
        <v>132500</v>
      </c>
      <c r="BA75" s="33">
        <f t="shared" si="56"/>
        <v>147500</v>
      </c>
      <c r="BB75" s="33">
        <f t="shared" si="56"/>
        <v>147500</v>
      </c>
      <c r="BC75" s="33">
        <f t="shared" si="56"/>
        <v>165000</v>
      </c>
      <c r="BD75" s="33">
        <f t="shared" si="56"/>
        <v>180000</v>
      </c>
      <c r="BE75" s="33">
        <f t="shared" si="56"/>
        <v>147500</v>
      </c>
      <c r="BF75" s="33">
        <f t="shared" si="56"/>
        <v>165000</v>
      </c>
      <c r="BG75" s="33">
        <f t="shared" si="56"/>
        <v>132500</v>
      </c>
      <c r="BH75" s="33">
        <f t="shared" si="56"/>
        <v>132500</v>
      </c>
      <c r="BI75" s="33">
        <f t="shared" si="56"/>
        <v>132500</v>
      </c>
      <c r="BJ75" s="33">
        <f t="shared" si="56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7">C79*(1-C80)</f>
        <v>0</v>
      </c>
      <c r="D81" s="63">
        <f t="shared" ref="D81:N81" si="58">D79*(1-D80)</f>
        <v>0</v>
      </c>
      <c r="E81" s="63">
        <f t="shared" si="58"/>
        <v>0</v>
      </c>
      <c r="F81" s="63">
        <f t="shared" si="58"/>
        <v>0</v>
      </c>
      <c r="G81" s="63">
        <f t="shared" si="58"/>
        <v>0</v>
      </c>
      <c r="H81" s="63">
        <f t="shared" si="58"/>
        <v>0</v>
      </c>
      <c r="I81" s="63">
        <f t="shared" si="58"/>
        <v>0</v>
      </c>
      <c r="J81" s="63">
        <f t="shared" si="58"/>
        <v>0</v>
      </c>
      <c r="K81" s="63">
        <f t="shared" si="58"/>
        <v>0</v>
      </c>
      <c r="L81" s="63">
        <f t="shared" si="58"/>
        <v>0</v>
      </c>
      <c r="M81" s="63">
        <f t="shared" si="58"/>
        <v>0</v>
      </c>
      <c r="N81" s="63">
        <f t="shared" si="58"/>
        <v>0</v>
      </c>
      <c r="O81" s="63">
        <f t="shared" si="57"/>
        <v>0</v>
      </c>
      <c r="P81" s="63">
        <f t="shared" si="57"/>
        <v>0</v>
      </c>
      <c r="Q81" s="63">
        <f t="shared" si="57"/>
        <v>0</v>
      </c>
      <c r="R81" s="63">
        <f t="shared" si="57"/>
        <v>0</v>
      </c>
      <c r="S81" s="63">
        <f t="shared" si="57"/>
        <v>0</v>
      </c>
      <c r="T81" s="63">
        <f t="shared" si="57"/>
        <v>0</v>
      </c>
      <c r="U81" s="63">
        <f t="shared" si="57"/>
        <v>0</v>
      </c>
      <c r="V81" s="63">
        <f t="shared" si="57"/>
        <v>0</v>
      </c>
      <c r="W81" s="63">
        <f t="shared" si="57"/>
        <v>0</v>
      </c>
      <c r="X81" s="63">
        <f t="shared" si="57"/>
        <v>0</v>
      </c>
      <c r="Y81" s="63">
        <f t="shared" si="57"/>
        <v>0</v>
      </c>
      <c r="Z81" s="63">
        <f t="shared" si="57"/>
        <v>0</v>
      </c>
      <c r="AA81" s="63">
        <f t="shared" si="57"/>
        <v>0</v>
      </c>
      <c r="AB81" s="63">
        <f t="shared" si="57"/>
        <v>0</v>
      </c>
      <c r="AC81" s="63">
        <f t="shared" si="57"/>
        <v>0</v>
      </c>
      <c r="AD81" s="63">
        <f t="shared" si="57"/>
        <v>0</v>
      </c>
      <c r="AE81" s="63">
        <f t="shared" si="57"/>
        <v>0</v>
      </c>
      <c r="AF81" s="63">
        <f t="shared" si="57"/>
        <v>0</v>
      </c>
      <c r="AG81" s="63">
        <f t="shared" si="57"/>
        <v>0</v>
      </c>
      <c r="AH81" s="63">
        <f t="shared" si="57"/>
        <v>0</v>
      </c>
      <c r="AI81" s="63">
        <f t="shared" ref="AI81:BJ81" si="59">AI79*(1-AI80)</f>
        <v>0</v>
      </c>
      <c r="AJ81" s="63">
        <f t="shared" si="59"/>
        <v>0</v>
      </c>
      <c r="AK81" s="63">
        <f t="shared" si="59"/>
        <v>0</v>
      </c>
      <c r="AL81" s="63">
        <f t="shared" si="59"/>
        <v>0</v>
      </c>
      <c r="AM81" s="63" t="e">
        <f t="shared" si="59"/>
        <v>#REF!</v>
      </c>
      <c r="AN81" s="63" t="e">
        <f t="shared" si="59"/>
        <v>#REF!</v>
      </c>
      <c r="AO81" s="63" t="e">
        <f t="shared" si="59"/>
        <v>#REF!</v>
      </c>
      <c r="AP81" s="63" t="e">
        <f t="shared" si="59"/>
        <v>#REF!</v>
      </c>
      <c r="AQ81" s="63" t="e">
        <f t="shared" si="59"/>
        <v>#REF!</v>
      </c>
      <c r="AR81" s="63" t="e">
        <f t="shared" si="59"/>
        <v>#REF!</v>
      </c>
      <c r="AS81" s="63" t="e">
        <f t="shared" si="59"/>
        <v>#REF!</v>
      </c>
      <c r="AT81" s="63" t="e">
        <f t="shared" si="59"/>
        <v>#REF!</v>
      </c>
      <c r="AU81" s="63" t="e">
        <f t="shared" si="59"/>
        <v>#REF!</v>
      </c>
      <c r="AV81" s="63" t="e">
        <f t="shared" si="59"/>
        <v>#REF!</v>
      </c>
      <c r="AW81" s="63" t="e">
        <f t="shared" si="59"/>
        <v>#REF!</v>
      </c>
      <c r="AX81" s="63" t="e">
        <f t="shared" si="59"/>
        <v>#REF!</v>
      </c>
      <c r="AY81" s="63">
        <f t="shared" si="59"/>
        <v>0</v>
      </c>
      <c r="AZ81" s="63">
        <f t="shared" si="59"/>
        <v>0</v>
      </c>
      <c r="BA81" s="63">
        <f t="shared" si="59"/>
        <v>0</v>
      </c>
      <c r="BB81" s="63">
        <f t="shared" si="59"/>
        <v>0</v>
      </c>
      <c r="BC81" s="63">
        <f t="shared" si="59"/>
        <v>0</v>
      </c>
      <c r="BD81" s="63">
        <f t="shared" si="59"/>
        <v>0</v>
      </c>
      <c r="BE81" s="63">
        <f t="shared" si="59"/>
        <v>0</v>
      </c>
      <c r="BF81" s="63">
        <f t="shared" si="59"/>
        <v>0</v>
      </c>
      <c r="BG81" s="63">
        <f t="shared" si="59"/>
        <v>0</v>
      </c>
      <c r="BH81" s="63">
        <f t="shared" si="59"/>
        <v>0</v>
      </c>
      <c r="BI81" s="63">
        <f t="shared" si="59"/>
        <v>0</v>
      </c>
      <c r="BJ81" s="63">
        <f t="shared" si="59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60">SUM(D81:D82)</f>
        <v>0</v>
      </c>
      <c r="E83" s="63">
        <f t="shared" si="60"/>
        <v>0</v>
      </c>
      <c r="F83" s="63">
        <f t="shared" si="60"/>
        <v>0</v>
      </c>
      <c r="G83" s="63">
        <f t="shared" si="60"/>
        <v>0</v>
      </c>
      <c r="H83" s="63">
        <f t="shared" si="60"/>
        <v>0</v>
      </c>
      <c r="I83" s="63">
        <f t="shared" si="60"/>
        <v>0</v>
      </c>
      <c r="J83" s="63">
        <f t="shared" si="60"/>
        <v>0</v>
      </c>
      <c r="K83" s="63">
        <f t="shared" si="60"/>
        <v>0</v>
      </c>
      <c r="L83" s="63">
        <f t="shared" si="60"/>
        <v>0</v>
      </c>
      <c r="M83" s="63">
        <f t="shared" si="60"/>
        <v>0</v>
      </c>
      <c r="N83" s="63">
        <f t="shared" si="60"/>
        <v>0</v>
      </c>
      <c r="O83" s="63">
        <f t="shared" si="60"/>
        <v>0</v>
      </c>
      <c r="P83" s="63">
        <f t="shared" si="60"/>
        <v>0</v>
      </c>
      <c r="Q83" s="63">
        <f t="shared" si="60"/>
        <v>0</v>
      </c>
      <c r="R83" s="63">
        <f t="shared" si="60"/>
        <v>0</v>
      </c>
      <c r="S83" s="63">
        <f t="shared" si="60"/>
        <v>0</v>
      </c>
      <c r="T83" s="63">
        <f t="shared" si="60"/>
        <v>0</v>
      </c>
      <c r="U83" s="63">
        <f t="shared" si="60"/>
        <v>0</v>
      </c>
      <c r="V83" s="63">
        <f t="shared" si="60"/>
        <v>0</v>
      </c>
      <c r="W83" s="63">
        <f t="shared" si="60"/>
        <v>0</v>
      </c>
      <c r="X83" s="63">
        <f t="shared" si="60"/>
        <v>0</v>
      </c>
      <c r="Y83" s="63">
        <f t="shared" si="60"/>
        <v>0</v>
      </c>
      <c r="Z83" s="63">
        <f t="shared" si="60"/>
        <v>0</v>
      </c>
      <c r="AA83" s="63">
        <f t="shared" si="60"/>
        <v>0</v>
      </c>
      <c r="AB83" s="63">
        <f t="shared" si="60"/>
        <v>0</v>
      </c>
      <c r="AC83" s="63">
        <f t="shared" si="60"/>
        <v>0</v>
      </c>
      <c r="AD83" s="63">
        <f t="shared" si="60"/>
        <v>0</v>
      </c>
      <c r="AE83" s="63">
        <f t="shared" si="60"/>
        <v>0</v>
      </c>
      <c r="AF83" s="63">
        <f t="shared" si="60"/>
        <v>0</v>
      </c>
      <c r="AG83" s="63">
        <f t="shared" si="60"/>
        <v>0</v>
      </c>
      <c r="AH83" s="63">
        <f t="shared" si="60"/>
        <v>0</v>
      </c>
      <c r="AI83" s="63">
        <f t="shared" si="60"/>
        <v>0</v>
      </c>
      <c r="AJ83" s="63">
        <f t="shared" si="60"/>
        <v>0</v>
      </c>
      <c r="AK83" s="63">
        <f t="shared" si="60"/>
        <v>0</v>
      </c>
      <c r="AL83" s="63">
        <f t="shared" si="60"/>
        <v>0</v>
      </c>
      <c r="AM83" s="63" t="e">
        <f t="shared" si="60"/>
        <v>#REF!</v>
      </c>
      <c r="AN83" s="63" t="e">
        <f t="shared" si="60"/>
        <v>#REF!</v>
      </c>
      <c r="AO83" s="63" t="e">
        <f t="shared" si="60"/>
        <v>#REF!</v>
      </c>
      <c r="AP83" s="63" t="e">
        <f t="shared" si="60"/>
        <v>#REF!</v>
      </c>
      <c r="AQ83" s="63" t="e">
        <f t="shared" si="60"/>
        <v>#REF!</v>
      </c>
      <c r="AR83" s="63" t="e">
        <f t="shared" si="60"/>
        <v>#REF!</v>
      </c>
      <c r="AS83" s="63" t="e">
        <f t="shared" si="60"/>
        <v>#REF!</v>
      </c>
      <c r="AT83" s="63" t="e">
        <f t="shared" si="60"/>
        <v>#REF!</v>
      </c>
      <c r="AU83" s="63" t="e">
        <f t="shared" si="60"/>
        <v>#REF!</v>
      </c>
      <c r="AV83" s="63" t="e">
        <f t="shared" si="60"/>
        <v>#REF!</v>
      </c>
      <c r="AW83" s="63" t="e">
        <f t="shared" si="60"/>
        <v>#REF!</v>
      </c>
      <c r="AX83" s="63" t="e">
        <f t="shared" si="60"/>
        <v>#REF!</v>
      </c>
      <c r="AY83" s="63" t="e">
        <f t="shared" si="60"/>
        <v>#REF!</v>
      </c>
      <c r="AZ83" s="63" t="e">
        <f t="shared" si="60"/>
        <v>#REF!</v>
      </c>
      <c r="BA83" s="63" t="e">
        <f t="shared" si="60"/>
        <v>#REF!</v>
      </c>
      <c r="BB83" s="63" t="e">
        <f t="shared" si="60"/>
        <v>#REF!</v>
      </c>
      <c r="BC83" s="63" t="e">
        <f t="shared" si="60"/>
        <v>#REF!</v>
      </c>
      <c r="BD83" s="63" t="e">
        <f t="shared" si="60"/>
        <v>#REF!</v>
      </c>
      <c r="BE83" s="63" t="e">
        <f t="shared" si="60"/>
        <v>#REF!</v>
      </c>
      <c r="BF83" s="63" t="e">
        <f t="shared" si="60"/>
        <v>#REF!</v>
      </c>
      <c r="BG83" s="63" t="e">
        <f t="shared" si="60"/>
        <v>#REF!</v>
      </c>
      <c r="BH83" s="63" t="e">
        <f t="shared" si="60"/>
        <v>#REF!</v>
      </c>
      <c r="BI83" s="63" t="e">
        <f t="shared" si="60"/>
        <v>#REF!</v>
      </c>
      <c r="BJ83" s="63" t="e">
        <f t="shared" si="60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12500</v>
      </c>
      <c r="AB86" s="63">
        <f>'COGS-PRICE-MARGIN_CWS'!$B119*AB75</f>
        <v>20000</v>
      </c>
      <c r="AC86" s="63">
        <f>'COGS-PRICE-MARGIN_CWS'!$B119*AC75</f>
        <v>22500</v>
      </c>
      <c r="AD86" s="63">
        <f>'COGS-PRICE-MARGIN_CWS'!$B119*AD75</f>
        <v>22500</v>
      </c>
      <c r="AE86" s="63">
        <f>'COGS-PRICE-MARGIN_CWS'!$B119*AE75</f>
        <v>22500</v>
      </c>
      <c r="AF86" s="63">
        <f>'COGS-PRICE-MARGIN_CWS'!$B119*AF75</f>
        <v>25000</v>
      </c>
      <c r="AG86" s="63">
        <f>'COGS-PRICE-MARGIN_CWS'!$B119*AG75</f>
        <v>22500</v>
      </c>
      <c r="AH86" s="63">
        <f>'COGS-PRICE-MARGIN_CWS'!$B119*AH75</f>
        <v>22500</v>
      </c>
      <c r="AI86" s="63">
        <f>'COGS-PRICE-MARGIN_CWS'!$B119*AI75</f>
        <v>20000</v>
      </c>
      <c r="AJ86" s="63">
        <f>'COGS-PRICE-MARGIN_CWS'!$B119*AJ75</f>
        <v>20000</v>
      </c>
      <c r="AK86" s="63">
        <f>'COGS-PRICE-MARGIN_CWS'!$B119*AK75</f>
        <v>20000</v>
      </c>
      <c r="AL86" s="63">
        <f>'COGS-PRICE-MARGIN_CWS'!$B119*AL75</f>
        <v>12500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61">SUM(D86:D87)</f>
        <v>0</v>
      </c>
      <c r="E88" s="63">
        <f t="shared" si="61"/>
        <v>0</v>
      </c>
      <c r="F88" s="63">
        <f t="shared" si="61"/>
        <v>5000</v>
      </c>
      <c r="G88" s="63">
        <f t="shared" si="61"/>
        <v>5000</v>
      </c>
      <c r="H88" s="63">
        <f t="shared" si="61"/>
        <v>5000</v>
      </c>
      <c r="I88" s="63">
        <f t="shared" si="61"/>
        <v>5000</v>
      </c>
      <c r="J88" s="63">
        <f t="shared" si="61"/>
        <v>5000</v>
      </c>
      <c r="K88" s="63">
        <f t="shared" si="61"/>
        <v>2500</v>
      </c>
      <c r="L88" s="63">
        <f t="shared" si="61"/>
        <v>2500</v>
      </c>
      <c r="M88" s="63">
        <f t="shared" si="61"/>
        <v>2500</v>
      </c>
      <c r="N88" s="63">
        <f t="shared" si="61"/>
        <v>2500</v>
      </c>
      <c r="O88" s="63">
        <f t="shared" si="61"/>
        <v>8025</v>
      </c>
      <c r="P88" s="63">
        <f t="shared" si="61"/>
        <v>13375</v>
      </c>
      <c r="Q88" s="63">
        <f t="shared" si="61"/>
        <v>16050</v>
      </c>
      <c r="R88" s="63">
        <f t="shared" si="61"/>
        <v>16050</v>
      </c>
      <c r="S88" s="63">
        <f t="shared" si="61"/>
        <v>16050</v>
      </c>
      <c r="T88" s="63">
        <f t="shared" si="61"/>
        <v>18725</v>
      </c>
      <c r="U88" s="63">
        <f t="shared" si="61"/>
        <v>16050</v>
      </c>
      <c r="V88" s="63">
        <f t="shared" si="61"/>
        <v>16050</v>
      </c>
      <c r="W88" s="63">
        <f t="shared" si="61"/>
        <v>13375</v>
      </c>
      <c r="X88" s="63">
        <f t="shared" si="61"/>
        <v>13375</v>
      </c>
      <c r="Y88" s="63">
        <f t="shared" si="61"/>
        <v>13375</v>
      </c>
      <c r="Z88" s="63">
        <f t="shared" si="61"/>
        <v>8025</v>
      </c>
      <c r="AA88" s="63">
        <f t="shared" si="61"/>
        <v>12500</v>
      </c>
      <c r="AB88" s="63">
        <f t="shared" si="61"/>
        <v>20000</v>
      </c>
      <c r="AC88" s="63">
        <f t="shared" si="61"/>
        <v>22500</v>
      </c>
      <c r="AD88" s="63">
        <f t="shared" si="61"/>
        <v>22500</v>
      </c>
      <c r="AE88" s="63">
        <f t="shared" si="61"/>
        <v>22500</v>
      </c>
      <c r="AF88" s="63">
        <f t="shared" si="61"/>
        <v>25000</v>
      </c>
      <c r="AG88" s="63">
        <f t="shared" si="61"/>
        <v>22500</v>
      </c>
      <c r="AH88" s="63">
        <f t="shared" si="61"/>
        <v>22500</v>
      </c>
      <c r="AI88" s="63">
        <f t="shared" si="61"/>
        <v>20000</v>
      </c>
      <c r="AJ88" s="63">
        <f t="shared" si="61"/>
        <v>20000</v>
      </c>
      <c r="AK88" s="63">
        <f t="shared" si="61"/>
        <v>20000</v>
      </c>
      <c r="AL88" s="63">
        <f t="shared" si="61"/>
        <v>12500</v>
      </c>
      <c r="AM88" s="63" t="e">
        <f t="shared" si="61"/>
        <v>#REF!</v>
      </c>
      <c r="AN88" s="63" t="e">
        <f t="shared" si="61"/>
        <v>#REF!</v>
      </c>
      <c r="AO88" s="63" t="e">
        <f t="shared" si="61"/>
        <v>#REF!</v>
      </c>
      <c r="AP88" s="63" t="e">
        <f t="shared" si="61"/>
        <v>#REF!</v>
      </c>
      <c r="AQ88" s="63" t="e">
        <f t="shared" si="61"/>
        <v>#REF!</v>
      </c>
      <c r="AR88" s="63" t="e">
        <f t="shared" si="61"/>
        <v>#REF!</v>
      </c>
      <c r="AS88" s="63" t="e">
        <f t="shared" si="61"/>
        <v>#REF!</v>
      </c>
      <c r="AT88" s="63" t="e">
        <f t="shared" si="61"/>
        <v>#REF!</v>
      </c>
      <c r="AU88" s="63" t="e">
        <f t="shared" si="61"/>
        <v>#REF!</v>
      </c>
      <c r="AV88" s="63" t="e">
        <f t="shared" si="61"/>
        <v>#REF!</v>
      </c>
      <c r="AW88" s="63" t="e">
        <f t="shared" si="61"/>
        <v>#REF!</v>
      </c>
      <c r="AX88" s="63" t="e">
        <f t="shared" si="61"/>
        <v>#REF!</v>
      </c>
      <c r="AY88" s="63" t="e">
        <f t="shared" si="61"/>
        <v>#REF!</v>
      </c>
      <c r="AZ88" s="63" t="e">
        <f t="shared" si="61"/>
        <v>#REF!</v>
      </c>
      <c r="BA88" s="63" t="e">
        <f t="shared" si="61"/>
        <v>#REF!</v>
      </c>
      <c r="BB88" s="63" t="e">
        <f t="shared" si="61"/>
        <v>#REF!</v>
      </c>
      <c r="BC88" s="63" t="e">
        <f t="shared" si="61"/>
        <v>#REF!</v>
      </c>
      <c r="BD88" s="63" t="e">
        <f t="shared" si="61"/>
        <v>#REF!</v>
      </c>
      <c r="BE88" s="63" t="e">
        <f t="shared" si="61"/>
        <v>#REF!</v>
      </c>
      <c r="BF88" s="63" t="e">
        <f t="shared" si="61"/>
        <v>#REF!</v>
      </c>
      <c r="BG88" s="63" t="e">
        <f t="shared" si="61"/>
        <v>#REF!</v>
      </c>
      <c r="BH88" s="63" t="e">
        <f t="shared" si="61"/>
        <v>#REF!</v>
      </c>
      <c r="BI88" s="63" t="e">
        <f t="shared" si="61"/>
        <v>#REF!</v>
      </c>
      <c r="BJ88" s="63" t="e">
        <f t="shared" si="61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1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AL92" si="62">D$47</f>
        <v>0</v>
      </c>
      <c r="E92" s="169">
        <f t="shared" si="62"/>
        <v>0</v>
      </c>
      <c r="F92" s="169">
        <f t="shared" si="62"/>
        <v>3</v>
      </c>
      <c r="G92" s="169">
        <f t="shared" si="62"/>
        <v>3</v>
      </c>
      <c r="H92" s="169">
        <f t="shared" si="62"/>
        <v>3</v>
      </c>
      <c r="I92" s="169">
        <f t="shared" si="62"/>
        <v>3</v>
      </c>
      <c r="J92" s="169">
        <f t="shared" si="62"/>
        <v>3</v>
      </c>
      <c r="K92" s="169">
        <f t="shared" si="62"/>
        <v>3</v>
      </c>
      <c r="L92" s="169">
        <f t="shared" si="62"/>
        <v>3</v>
      </c>
      <c r="M92" s="169">
        <f t="shared" si="62"/>
        <v>3</v>
      </c>
      <c r="N92" s="169">
        <f t="shared" si="62"/>
        <v>2</v>
      </c>
      <c r="O92" s="169">
        <f t="shared" si="62"/>
        <v>5</v>
      </c>
      <c r="P92" s="169">
        <f t="shared" si="62"/>
        <v>9</v>
      </c>
      <c r="Q92" s="169">
        <f t="shared" si="62"/>
        <v>9</v>
      </c>
      <c r="R92" s="169">
        <f t="shared" si="62"/>
        <v>9</v>
      </c>
      <c r="S92" s="169">
        <f t="shared" si="62"/>
        <v>10</v>
      </c>
      <c r="T92" s="169">
        <f t="shared" si="62"/>
        <v>11</v>
      </c>
      <c r="U92" s="169">
        <f t="shared" si="62"/>
        <v>9</v>
      </c>
      <c r="V92" s="169">
        <f t="shared" si="62"/>
        <v>10</v>
      </c>
      <c r="W92" s="169">
        <f t="shared" si="62"/>
        <v>9</v>
      </c>
      <c r="X92" s="169">
        <f t="shared" si="62"/>
        <v>9</v>
      </c>
      <c r="Y92" s="169">
        <f t="shared" si="62"/>
        <v>9</v>
      </c>
      <c r="Z92" s="169">
        <f t="shared" si="62"/>
        <v>5</v>
      </c>
      <c r="AA92" s="169">
        <f t="shared" si="62"/>
        <v>15</v>
      </c>
      <c r="AB92" s="169">
        <f t="shared" si="62"/>
        <v>24</v>
      </c>
      <c r="AC92" s="169">
        <f t="shared" si="62"/>
        <v>27</v>
      </c>
      <c r="AD92" s="169">
        <f t="shared" si="62"/>
        <v>27</v>
      </c>
      <c r="AE92" s="169">
        <f t="shared" si="62"/>
        <v>29</v>
      </c>
      <c r="AF92" s="169">
        <f t="shared" si="62"/>
        <v>32</v>
      </c>
      <c r="AG92" s="169">
        <f t="shared" si="62"/>
        <v>27</v>
      </c>
      <c r="AH92" s="169">
        <f t="shared" si="62"/>
        <v>29</v>
      </c>
      <c r="AI92" s="169">
        <f t="shared" si="62"/>
        <v>24</v>
      </c>
      <c r="AJ92" s="169">
        <f t="shared" si="62"/>
        <v>24</v>
      </c>
      <c r="AK92" s="169">
        <f t="shared" si="62"/>
        <v>24</v>
      </c>
      <c r="AL92" s="169">
        <f t="shared" si="62"/>
        <v>15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427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345000</v>
      </c>
      <c r="AB93" s="97">
        <f>'COGS-PRICE-MARGIN_CWS'!$B128*AB92</f>
        <v>552000</v>
      </c>
      <c r="AC93" s="97">
        <f>'COGS-PRICE-MARGIN_CWS'!$B128*AC92</f>
        <v>621000</v>
      </c>
      <c r="AD93" s="97">
        <f>'COGS-PRICE-MARGIN_CWS'!$B128*AD92</f>
        <v>621000</v>
      </c>
      <c r="AE93" s="97">
        <f>'COGS-PRICE-MARGIN_CWS'!$B128*AE92</f>
        <v>667000</v>
      </c>
      <c r="AF93" s="97">
        <f>'COGS-PRICE-MARGIN_CWS'!$B128*AF92</f>
        <v>736000</v>
      </c>
      <c r="AG93" s="97">
        <f>'COGS-PRICE-MARGIN_CWS'!$B128*AG92</f>
        <v>621000</v>
      </c>
      <c r="AH93" s="97">
        <f>'COGS-PRICE-MARGIN_CWS'!$B128*AH92</f>
        <v>667000</v>
      </c>
      <c r="AI93" s="97">
        <f>'COGS-PRICE-MARGIN_CWS'!$B128*AI92</f>
        <v>552000</v>
      </c>
      <c r="AJ93" s="97">
        <f>'COGS-PRICE-MARGIN_CWS'!$B128*AJ92</f>
        <v>552000</v>
      </c>
      <c r="AK93" s="97">
        <f>'COGS-PRICE-MARGIN_CWS'!$B128*AK92</f>
        <v>552000</v>
      </c>
      <c r="AL93" s="97">
        <f>'COGS-PRICE-MARGIN_CWS'!$B128*AL92</f>
        <v>345000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>
        <f>SUM(C93:BJ93)</f>
        <v>9988440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63">IF(D92&gt;0,D97/D92,0)</f>
        <v>0</v>
      </c>
      <c r="E96" s="70">
        <f t="shared" si="63"/>
        <v>0</v>
      </c>
      <c r="F96" s="70">
        <f t="shared" si="63"/>
        <v>20930</v>
      </c>
      <c r="G96" s="70">
        <f t="shared" si="63"/>
        <v>20930</v>
      </c>
      <c r="H96" s="70">
        <f t="shared" si="63"/>
        <v>20930</v>
      </c>
      <c r="I96" s="70">
        <f t="shared" si="63"/>
        <v>20930</v>
      </c>
      <c r="J96" s="70">
        <f t="shared" si="63"/>
        <v>20930</v>
      </c>
      <c r="K96" s="70">
        <f t="shared" si="63"/>
        <v>20930</v>
      </c>
      <c r="L96" s="70">
        <f t="shared" si="63"/>
        <v>20930</v>
      </c>
      <c r="M96" s="70">
        <f t="shared" si="63"/>
        <v>20930</v>
      </c>
      <c r="N96" s="70">
        <f t="shared" si="63"/>
        <v>20930</v>
      </c>
      <c r="O96" s="70">
        <f t="shared" si="63"/>
        <v>24610</v>
      </c>
      <c r="P96" s="70">
        <f t="shared" si="63"/>
        <v>24610</v>
      </c>
      <c r="Q96" s="70">
        <f t="shared" si="63"/>
        <v>24610</v>
      </c>
      <c r="R96" s="70">
        <f t="shared" si="63"/>
        <v>24610</v>
      </c>
      <c r="S96" s="70">
        <f t="shared" si="63"/>
        <v>24610</v>
      </c>
      <c r="T96" s="70">
        <f t="shared" si="63"/>
        <v>24610</v>
      </c>
      <c r="U96" s="70">
        <f t="shared" si="63"/>
        <v>24610</v>
      </c>
      <c r="V96" s="70">
        <f t="shared" si="63"/>
        <v>24610</v>
      </c>
      <c r="W96" s="70">
        <f t="shared" si="63"/>
        <v>24610</v>
      </c>
      <c r="X96" s="70">
        <f t="shared" si="63"/>
        <v>24610</v>
      </c>
      <c r="Y96" s="70">
        <f t="shared" si="63"/>
        <v>24610</v>
      </c>
      <c r="Z96" s="70">
        <f t="shared" si="63"/>
        <v>24610</v>
      </c>
      <c r="AA96" s="70">
        <f t="shared" si="63"/>
        <v>23000</v>
      </c>
      <c r="AB96" s="70">
        <f t="shared" si="63"/>
        <v>23000</v>
      </c>
      <c r="AC96" s="70">
        <f t="shared" si="63"/>
        <v>23000</v>
      </c>
      <c r="AD96" s="70">
        <f t="shared" si="63"/>
        <v>23000</v>
      </c>
      <c r="AE96" s="70">
        <f t="shared" si="63"/>
        <v>23000</v>
      </c>
      <c r="AF96" s="70">
        <f t="shared" si="63"/>
        <v>23000</v>
      </c>
      <c r="AG96" s="70">
        <f t="shared" si="63"/>
        <v>23000</v>
      </c>
      <c r="AH96" s="70">
        <f t="shared" si="63"/>
        <v>23000</v>
      </c>
      <c r="AI96" s="70">
        <f t="shared" si="63"/>
        <v>23000</v>
      </c>
      <c r="AJ96" s="70">
        <f t="shared" si="63"/>
        <v>23000</v>
      </c>
      <c r="AK96" s="70">
        <f t="shared" si="63"/>
        <v>23000</v>
      </c>
      <c r="AL96" s="70">
        <f t="shared" si="63"/>
        <v>23000</v>
      </c>
      <c r="AM96" s="70">
        <f t="shared" si="63"/>
        <v>0</v>
      </c>
      <c r="AN96" s="70">
        <f t="shared" si="63"/>
        <v>0</v>
      </c>
      <c r="AO96" s="70">
        <f t="shared" si="63"/>
        <v>0</v>
      </c>
      <c r="AP96" s="70">
        <f t="shared" si="63"/>
        <v>0</v>
      </c>
      <c r="AQ96" s="70">
        <f t="shared" si="63"/>
        <v>0</v>
      </c>
      <c r="AR96" s="70">
        <f t="shared" si="63"/>
        <v>0</v>
      </c>
      <c r="AS96" s="70">
        <f t="shared" si="63"/>
        <v>0</v>
      </c>
      <c r="AT96" s="70">
        <f t="shared" si="63"/>
        <v>0</v>
      </c>
      <c r="AU96" s="70">
        <f t="shared" si="63"/>
        <v>0</v>
      </c>
      <c r="AV96" s="70">
        <f t="shared" si="63"/>
        <v>0</v>
      </c>
      <c r="AW96" s="70">
        <f t="shared" si="63"/>
        <v>0</v>
      </c>
      <c r="AX96" s="70">
        <f t="shared" si="63"/>
        <v>0</v>
      </c>
      <c r="AY96" s="70">
        <f t="shared" si="63"/>
        <v>0</v>
      </c>
      <c r="AZ96" s="70">
        <f t="shared" si="63"/>
        <v>0</v>
      </c>
      <c r="BA96" s="70">
        <f t="shared" si="63"/>
        <v>0</v>
      </c>
      <c r="BB96" s="70">
        <f t="shared" si="63"/>
        <v>0</v>
      </c>
      <c r="BC96" s="70">
        <f t="shared" si="63"/>
        <v>0</v>
      </c>
      <c r="BD96" s="70">
        <f t="shared" si="63"/>
        <v>0</v>
      </c>
      <c r="BE96" s="70">
        <f t="shared" si="63"/>
        <v>0</v>
      </c>
      <c r="BF96" s="70">
        <f t="shared" si="63"/>
        <v>0</v>
      </c>
      <c r="BG96" s="70">
        <f t="shared" si="63"/>
        <v>0</v>
      </c>
      <c r="BH96" s="70">
        <f t="shared" si="63"/>
        <v>0</v>
      </c>
      <c r="BI96" s="70">
        <f t="shared" si="63"/>
        <v>0</v>
      </c>
      <c r="BJ96" s="70">
        <f t="shared" si="63"/>
        <v>0</v>
      </c>
    </row>
    <row r="97" spans="1:63" outlineLevel="1" x14ac:dyDescent="0.15">
      <c r="A97" s="44" t="s">
        <v>344</v>
      </c>
      <c r="C97" s="178">
        <f t="shared" ref="C97:BJ97" si="64">C93*(1-C94)</f>
        <v>0</v>
      </c>
      <c r="D97" s="178">
        <f t="shared" si="64"/>
        <v>0</v>
      </c>
      <c r="E97" s="178">
        <f t="shared" si="64"/>
        <v>0</v>
      </c>
      <c r="F97" s="178">
        <f t="shared" si="64"/>
        <v>62790</v>
      </c>
      <c r="G97" s="178">
        <f t="shared" si="64"/>
        <v>62790</v>
      </c>
      <c r="H97" s="178">
        <f t="shared" si="64"/>
        <v>62790</v>
      </c>
      <c r="I97" s="178">
        <f t="shared" si="64"/>
        <v>62790</v>
      </c>
      <c r="J97" s="178">
        <f t="shared" si="64"/>
        <v>62790</v>
      </c>
      <c r="K97" s="178">
        <f t="shared" si="64"/>
        <v>62790</v>
      </c>
      <c r="L97" s="178">
        <f t="shared" si="64"/>
        <v>62790</v>
      </c>
      <c r="M97" s="178">
        <f t="shared" si="64"/>
        <v>62790</v>
      </c>
      <c r="N97" s="178">
        <f t="shared" si="64"/>
        <v>41860</v>
      </c>
      <c r="O97" s="178">
        <f t="shared" si="64"/>
        <v>123050</v>
      </c>
      <c r="P97" s="178">
        <f t="shared" si="64"/>
        <v>221490</v>
      </c>
      <c r="Q97" s="178">
        <f t="shared" si="64"/>
        <v>221490</v>
      </c>
      <c r="R97" s="178">
        <f t="shared" si="64"/>
        <v>221490</v>
      </c>
      <c r="S97" s="178">
        <f t="shared" si="64"/>
        <v>246100</v>
      </c>
      <c r="T97" s="178">
        <f t="shared" si="64"/>
        <v>270710</v>
      </c>
      <c r="U97" s="178">
        <f t="shared" si="64"/>
        <v>221490</v>
      </c>
      <c r="V97" s="178">
        <f t="shared" si="64"/>
        <v>246100</v>
      </c>
      <c r="W97" s="178">
        <f t="shared" si="64"/>
        <v>221490</v>
      </c>
      <c r="X97" s="178">
        <f t="shared" si="64"/>
        <v>221490</v>
      </c>
      <c r="Y97" s="178">
        <f t="shared" si="64"/>
        <v>221490</v>
      </c>
      <c r="Z97" s="178">
        <f t="shared" si="64"/>
        <v>123050</v>
      </c>
      <c r="AA97" s="178">
        <f t="shared" si="64"/>
        <v>345000</v>
      </c>
      <c r="AB97" s="178">
        <f t="shared" si="64"/>
        <v>552000</v>
      </c>
      <c r="AC97" s="178">
        <f t="shared" si="64"/>
        <v>621000</v>
      </c>
      <c r="AD97" s="178">
        <f t="shared" si="64"/>
        <v>621000</v>
      </c>
      <c r="AE97" s="178">
        <f t="shared" si="64"/>
        <v>667000</v>
      </c>
      <c r="AF97" s="178">
        <f t="shared" si="64"/>
        <v>736000</v>
      </c>
      <c r="AG97" s="178">
        <f t="shared" si="64"/>
        <v>621000</v>
      </c>
      <c r="AH97" s="178">
        <f t="shared" si="64"/>
        <v>667000</v>
      </c>
      <c r="AI97" s="178">
        <f t="shared" si="64"/>
        <v>552000</v>
      </c>
      <c r="AJ97" s="178">
        <f t="shared" si="64"/>
        <v>552000</v>
      </c>
      <c r="AK97" s="178">
        <f t="shared" si="64"/>
        <v>552000</v>
      </c>
      <c r="AL97" s="178">
        <f t="shared" si="64"/>
        <v>345000</v>
      </c>
      <c r="AM97" s="178">
        <f t="shared" si="64"/>
        <v>0</v>
      </c>
      <c r="AN97" s="178">
        <f t="shared" si="64"/>
        <v>0</v>
      </c>
      <c r="AO97" s="178">
        <f t="shared" si="64"/>
        <v>0</v>
      </c>
      <c r="AP97" s="178">
        <f t="shared" si="64"/>
        <v>0</v>
      </c>
      <c r="AQ97" s="178">
        <f t="shared" si="64"/>
        <v>0</v>
      </c>
      <c r="AR97" s="178">
        <f t="shared" si="64"/>
        <v>0</v>
      </c>
      <c r="AS97" s="178">
        <f t="shared" si="64"/>
        <v>0</v>
      </c>
      <c r="AT97" s="178">
        <f t="shared" si="64"/>
        <v>0</v>
      </c>
      <c r="AU97" s="178">
        <f t="shared" si="64"/>
        <v>0</v>
      </c>
      <c r="AV97" s="178">
        <f t="shared" si="64"/>
        <v>0</v>
      </c>
      <c r="AW97" s="178">
        <f t="shared" si="64"/>
        <v>0</v>
      </c>
      <c r="AX97" s="178">
        <f t="shared" si="64"/>
        <v>0</v>
      </c>
      <c r="AY97" s="178">
        <f t="shared" si="64"/>
        <v>0</v>
      </c>
      <c r="AZ97" s="178">
        <f t="shared" si="64"/>
        <v>0</v>
      </c>
      <c r="BA97" s="178">
        <f t="shared" si="64"/>
        <v>0</v>
      </c>
      <c r="BB97" s="178">
        <f t="shared" si="64"/>
        <v>0</v>
      </c>
      <c r="BC97" s="178">
        <f t="shared" si="64"/>
        <v>0</v>
      </c>
      <c r="BD97" s="178">
        <f t="shared" si="64"/>
        <v>0</v>
      </c>
      <c r="BE97" s="178">
        <f t="shared" si="64"/>
        <v>0</v>
      </c>
      <c r="BF97" s="178">
        <f t="shared" si="64"/>
        <v>0</v>
      </c>
      <c r="BG97" s="178">
        <f t="shared" si="64"/>
        <v>0</v>
      </c>
      <c r="BH97" s="178">
        <f t="shared" si="64"/>
        <v>0</v>
      </c>
      <c r="BI97" s="178">
        <f t="shared" si="64"/>
        <v>0</v>
      </c>
      <c r="BJ97" s="178">
        <f t="shared" si="64"/>
        <v>0</v>
      </c>
      <c r="BK97" s="118">
        <f>SUM(C97:BJ97)</f>
        <v>9934620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'COGS-PRICE-MARGIN_CWS'!$E28*AA$92</f>
        <v>195000</v>
      </c>
      <c r="AB101" s="97">
        <f>'COGS-PRICE-MARGIN_CWS'!$E28*AB$92</f>
        <v>312000</v>
      </c>
      <c r="AC101" s="97">
        <f>'COGS-PRICE-MARGIN_CWS'!$E28*AC$92</f>
        <v>351000</v>
      </c>
      <c r="AD101" s="97">
        <f>'COGS-PRICE-MARGIN_CWS'!$E28*AD$92</f>
        <v>351000</v>
      </c>
      <c r="AE101" s="97">
        <f>'COGS-PRICE-MARGIN_CWS'!$E28*AE$92</f>
        <v>377000</v>
      </c>
      <c r="AF101" s="97">
        <f>'COGS-PRICE-MARGIN_CWS'!$E28*AF$92</f>
        <v>416000</v>
      </c>
      <c r="AG101" s="97">
        <f>'COGS-PRICE-MARGIN_CWS'!$E28*AG$92</f>
        <v>351000</v>
      </c>
      <c r="AH101" s="97">
        <f>'COGS-PRICE-MARGIN_CWS'!$E28*AH$92</f>
        <v>377000</v>
      </c>
      <c r="AI101" s="97">
        <f>'COGS-PRICE-MARGIN_CWS'!$E28*AI$92</f>
        <v>312000</v>
      </c>
      <c r="AJ101" s="97">
        <f>'COGS-PRICE-MARGIN_CWS'!$E28*AJ$92</f>
        <v>312000</v>
      </c>
      <c r="AK101" s="97">
        <f>'COGS-PRICE-MARGIN_CWS'!$E28*AK$92</f>
        <v>312000</v>
      </c>
      <c r="AL101" s="97">
        <f>'COGS-PRICE-MARGIN_CWS'!$E28*AL$92</f>
        <v>195000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5645640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217140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5">SUM(D101:D104)</f>
        <v>0</v>
      </c>
      <c r="E106" s="63">
        <f t="shared" si="65"/>
        <v>0</v>
      </c>
      <c r="F106" s="63">
        <f t="shared" si="65"/>
        <v>40500</v>
      </c>
      <c r="G106" s="63">
        <f t="shared" si="65"/>
        <v>40500</v>
      </c>
      <c r="H106" s="63">
        <f t="shared" si="65"/>
        <v>40500</v>
      </c>
      <c r="I106" s="63">
        <f t="shared" si="65"/>
        <v>40500</v>
      </c>
      <c r="J106" s="63">
        <f t="shared" si="65"/>
        <v>40500</v>
      </c>
      <c r="K106" s="63">
        <f t="shared" si="65"/>
        <v>40500</v>
      </c>
      <c r="L106" s="63">
        <f t="shared" si="65"/>
        <v>40500</v>
      </c>
      <c r="M106" s="63">
        <f t="shared" si="65"/>
        <v>40500</v>
      </c>
      <c r="N106" s="63">
        <f t="shared" si="65"/>
        <v>27000</v>
      </c>
      <c r="O106" s="63">
        <f t="shared" si="65"/>
        <v>72225</v>
      </c>
      <c r="P106" s="63">
        <f t="shared" si="65"/>
        <v>130005</v>
      </c>
      <c r="Q106" s="63">
        <f t="shared" si="65"/>
        <v>130005</v>
      </c>
      <c r="R106" s="63">
        <f t="shared" si="65"/>
        <v>130005</v>
      </c>
      <c r="S106" s="63">
        <f t="shared" si="65"/>
        <v>144450</v>
      </c>
      <c r="T106" s="63">
        <f t="shared" si="65"/>
        <v>158895</v>
      </c>
      <c r="U106" s="63">
        <f t="shared" si="65"/>
        <v>130005</v>
      </c>
      <c r="V106" s="63">
        <f t="shared" si="65"/>
        <v>144450</v>
      </c>
      <c r="W106" s="63">
        <f t="shared" si="65"/>
        <v>130005</v>
      </c>
      <c r="X106" s="63">
        <f t="shared" si="65"/>
        <v>130005</v>
      </c>
      <c r="Y106" s="63">
        <f t="shared" si="65"/>
        <v>130005</v>
      </c>
      <c r="Z106" s="63">
        <f t="shared" si="65"/>
        <v>72225</v>
      </c>
      <c r="AA106" s="63">
        <f t="shared" si="65"/>
        <v>202500</v>
      </c>
      <c r="AB106" s="63">
        <f t="shared" si="65"/>
        <v>324000</v>
      </c>
      <c r="AC106" s="63">
        <f t="shared" si="65"/>
        <v>364500</v>
      </c>
      <c r="AD106" s="63">
        <f t="shared" si="65"/>
        <v>364500</v>
      </c>
      <c r="AE106" s="63">
        <f t="shared" si="65"/>
        <v>391500</v>
      </c>
      <c r="AF106" s="63">
        <f t="shared" si="65"/>
        <v>432000</v>
      </c>
      <c r="AG106" s="63">
        <f t="shared" si="65"/>
        <v>364500</v>
      </c>
      <c r="AH106" s="63">
        <f t="shared" si="65"/>
        <v>391500</v>
      </c>
      <c r="AI106" s="63">
        <f t="shared" si="65"/>
        <v>324000</v>
      </c>
      <c r="AJ106" s="63">
        <f t="shared" si="65"/>
        <v>324000</v>
      </c>
      <c r="AK106" s="63">
        <f t="shared" si="65"/>
        <v>324000</v>
      </c>
      <c r="AL106" s="63">
        <f t="shared" si="65"/>
        <v>202500</v>
      </c>
      <c r="AM106" s="63">
        <f t="shared" si="65"/>
        <v>0</v>
      </c>
      <c r="AN106" s="63">
        <f t="shared" si="65"/>
        <v>0</v>
      </c>
      <c r="AO106" s="63">
        <f t="shared" si="65"/>
        <v>0</v>
      </c>
      <c r="AP106" s="63">
        <f t="shared" si="65"/>
        <v>0</v>
      </c>
      <c r="AQ106" s="63">
        <f t="shared" si="65"/>
        <v>0</v>
      </c>
      <c r="AR106" s="63">
        <f t="shared" si="65"/>
        <v>0</v>
      </c>
      <c r="AS106" s="63">
        <f t="shared" si="65"/>
        <v>0</v>
      </c>
      <c r="AT106" s="63">
        <f t="shared" si="65"/>
        <v>0</v>
      </c>
      <c r="AU106" s="63">
        <f t="shared" si="65"/>
        <v>0</v>
      </c>
      <c r="AV106" s="63">
        <f t="shared" si="65"/>
        <v>0</v>
      </c>
      <c r="AW106" s="63">
        <f t="shared" si="65"/>
        <v>0</v>
      </c>
      <c r="AX106" s="63">
        <f t="shared" si="65"/>
        <v>0</v>
      </c>
      <c r="AY106" s="63">
        <f t="shared" si="65"/>
        <v>0</v>
      </c>
      <c r="AZ106" s="63">
        <f t="shared" si="65"/>
        <v>0</v>
      </c>
      <c r="BA106" s="63">
        <f t="shared" si="65"/>
        <v>0</v>
      </c>
      <c r="BB106" s="63">
        <f t="shared" si="65"/>
        <v>0</v>
      </c>
      <c r="BC106" s="63">
        <f t="shared" si="65"/>
        <v>0</v>
      </c>
      <c r="BD106" s="63">
        <f t="shared" si="65"/>
        <v>0</v>
      </c>
      <c r="BE106" s="63">
        <f t="shared" si="65"/>
        <v>0</v>
      </c>
      <c r="BF106" s="63">
        <f t="shared" si="65"/>
        <v>0</v>
      </c>
      <c r="BG106" s="63">
        <f t="shared" si="65"/>
        <v>0</v>
      </c>
      <c r="BH106" s="63">
        <f t="shared" si="65"/>
        <v>0</v>
      </c>
      <c r="BI106" s="63">
        <f t="shared" si="65"/>
        <v>0</v>
      </c>
      <c r="BJ106" s="63">
        <f t="shared" si="65"/>
        <v>0</v>
      </c>
      <c r="BK106" s="118">
        <f>SUM(C106:BJ106)</f>
        <v>5862780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6">IF(D92&gt;0,(D97-D106)/D92,0)</f>
        <v>0</v>
      </c>
      <c r="E108" s="63">
        <f t="shared" si="66"/>
        <v>0</v>
      </c>
      <c r="F108" s="63">
        <f t="shared" si="66"/>
        <v>7430</v>
      </c>
      <c r="G108" s="63">
        <f t="shared" si="66"/>
        <v>7430</v>
      </c>
      <c r="H108" s="63">
        <f t="shared" si="66"/>
        <v>7430</v>
      </c>
      <c r="I108" s="63">
        <f t="shared" si="66"/>
        <v>7430</v>
      </c>
      <c r="J108" s="63">
        <f t="shared" si="66"/>
        <v>7430</v>
      </c>
      <c r="K108" s="63">
        <f t="shared" si="66"/>
        <v>7430</v>
      </c>
      <c r="L108" s="63">
        <f t="shared" si="66"/>
        <v>7430</v>
      </c>
      <c r="M108" s="63">
        <f t="shared" si="66"/>
        <v>7430</v>
      </c>
      <c r="N108" s="63">
        <f t="shared" si="66"/>
        <v>7430</v>
      </c>
      <c r="O108" s="63">
        <f t="shared" si="66"/>
        <v>10165</v>
      </c>
      <c r="P108" s="63">
        <f t="shared" si="66"/>
        <v>10165</v>
      </c>
      <c r="Q108" s="63">
        <f t="shared" si="66"/>
        <v>10165</v>
      </c>
      <c r="R108" s="63">
        <f t="shared" si="66"/>
        <v>10165</v>
      </c>
      <c r="S108" s="63">
        <f t="shared" si="66"/>
        <v>10165</v>
      </c>
      <c r="T108" s="63">
        <f t="shared" si="66"/>
        <v>10165</v>
      </c>
      <c r="U108" s="63">
        <f t="shared" si="66"/>
        <v>10165</v>
      </c>
      <c r="V108" s="63">
        <f t="shared" si="66"/>
        <v>10165</v>
      </c>
      <c r="W108" s="63">
        <f t="shared" si="66"/>
        <v>10165</v>
      </c>
      <c r="X108" s="63">
        <f t="shared" si="66"/>
        <v>10165</v>
      </c>
      <c r="Y108" s="63">
        <f t="shared" si="66"/>
        <v>10165</v>
      </c>
      <c r="Z108" s="63">
        <f t="shared" si="66"/>
        <v>10165</v>
      </c>
      <c r="AA108" s="63">
        <f t="shared" si="66"/>
        <v>9500</v>
      </c>
      <c r="AB108" s="63">
        <f t="shared" si="66"/>
        <v>9500</v>
      </c>
      <c r="AC108" s="63">
        <f t="shared" si="66"/>
        <v>9500</v>
      </c>
      <c r="AD108" s="63">
        <f t="shared" si="66"/>
        <v>9500</v>
      </c>
      <c r="AE108" s="63">
        <f t="shared" si="66"/>
        <v>9500</v>
      </c>
      <c r="AF108" s="63">
        <f t="shared" si="66"/>
        <v>9500</v>
      </c>
      <c r="AG108" s="63">
        <f t="shared" si="66"/>
        <v>9500</v>
      </c>
      <c r="AH108" s="63">
        <f t="shared" si="66"/>
        <v>9500</v>
      </c>
      <c r="AI108" s="63">
        <f t="shared" si="66"/>
        <v>9500</v>
      </c>
      <c r="AJ108" s="63">
        <f t="shared" si="66"/>
        <v>9500</v>
      </c>
      <c r="AK108" s="63">
        <f t="shared" si="66"/>
        <v>9500</v>
      </c>
      <c r="AL108" s="63">
        <f t="shared" si="66"/>
        <v>9500</v>
      </c>
      <c r="AM108" s="63">
        <f t="shared" si="66"/>
        <v>0</v>
      </c>
      <c r="AN108" s="63">
        <f t="shared" si="66"/>
        <v>0</v>
      </c>
      <c r="AO108" s="63">
        <f t="shared" si="66"/>
        <v>0</v>
      </c>
      <c r="AP108" s="63">
        <f t="shared" si="66"/>
        <v>0</v>
      </c>
      <c r="AQ108" s="63">
        <f t="shared" si="66"/>
        <v>0</v>
      </c>
      <c r="AR108" s="63">
        <f t="shared" si="66"/>
        <v>0</v>
      </c>
      <c r="AS108" s="63">
        <f t="shared" si="66"/>
        <v>0</v>
      </c>
      <c r="AT108" s="63">
        <f t="shared" si="66"/>
        <v>0</v>
      </c>
      <c r="AU108" s="63">
        <f t="shared" si="66"/>
        <v>0</v>
      </c>
      <c r="AV108" s="63">
        <f t="shared" si="66"/>
        <v>0</v>
      </c>
      <c r="AW108" s="63">
        <f t="shared" si="66"/>
        <v>0</v>
      </c>
      <c r="AX108" s="63">
        <f t="shared" si="66"/>
        <v>0</v>
      </c>
      <c r="AY108" s="63">
        <f t="shared" si="66"/>
        <v>0</v>
      </c>
      <c r="AZ108" s="63">
        <f t="shared" si="66"/>
        <v>0</v>
      </c>
      <c r="BA108" s="63">
        <f t="shared" si="66"/>
        <v>0</v>
      </c>
      <c r="BB108" s="63">
        <f t="shared" si="66"/>
        <v>0</v>
      </c>
      <c r="BC108" s="63">
        <f t="shared" si="66"/>
        <v>0</v>
      </c>
      <c r="BD108" s="63">
        <f t="shared" si="66"/>
        <v>0</v>
      </c>
      <c r="BE108" s="63">
        <f t="shared" si="66"/>
        <v>0</v>
      </c>
      <c r="BF108" s="63">
        <f t="shared" si="66"/>
        <v>0</v>
      </c>
      <c r="BG108" s="63">
        <f t="shared" si="66"/>
        <v>0</v>
      </c>
      <c r="BH108" s="63">
        <f t="shared" si="66"/>
        <v>0</v>
      </c>
      <c r="BI108" s="63">
        <f t="shared" si="66"/>
        <v>0</v>
      </c>
      <c r="BJ108" s="63">
        <f t="shared" si="66"/>
        <v>0</v>
      </c>
    </row>
    <row r="109" spans="1:63" outlineLevel="1" x14ac:dyDescent="0.15">
      <c r="A109" s="47" t="s">
        <v>648</v>
      </c>
      <c r="C109" s="63">
        <f t="shared" ref="C109:E109" si="67">C97-C106</f>
        <v>0</v>
      </c>
      <c r="D109" s="63">
        <f t="shared" si="67"/>
        <v>0</v>
      </c>
      <c r="E109" s="63">
        <f t="shared" si="67"/>
        <v>0</v>
      </c>
      <c r="F109" s="63">
        <f>F97-F106</f>
        <v>22290</v>
      </c>
      <c r="G109" s="63">
        <f t="shared" ref="G109:BJ109" si="68">G97-G106</f>
        <v>22290</v>
      </c>
      <c r="H109" s="63">
        <f t="shared" si="68"/>
        <v>22290</v>
      </c>
      <c r="I109" s="63">
        <f t="shared" si="68"/>
        <v>22290</v>
      </c>
      <c r="J109" s="63">
        <f t="shared" si="68"/>
        <v>22290</v>
      </c>
      <c r="K109" s="63">
        <f t="shared" si="68"/>
        <v>22290</v>
      </c>
      <c r="L109" s="63">
        <f t="shared" si="68"/>
        <v>22290</v>
      </c>
      <c r="M109" s="63">
        <f t="shared" si="68"/>
        <v>22290</v>
      </c>
      <c r="N109" s="63">
        <f t="shared" si="68"/>
        <v>14860</v>
      </c>
      <c r="O109" s="63">
        <f t="shared" si="68"/>
        <v>50825</v>
      </c>
      <c r="P109" s="63">
        <f t="shared" si="68"/>
        <v>91485</v>
      </c>
      <c r="Q109" s="63">
        <f t="shared" si="68"/>
        <v>91485</v>
      </c>
      <c r="R109" s="63">
        <f t="shared" si="68"/>
        <v>91485</v>
      </c>
      <c r="S109" s="63">
        <f t="shared" si="68"/>
        <v>101650</v>
      </c>
      <c r="T109" s="63">
        <f t="shared" si="68"/>
        <v>111815</v>
      </c>
      <c r="U109" s="63">
        <f t="shared" si="68"/>
        <v>91485</v>
      </c>
      <c r="V109" s="63">
        <f t="shared" si="68"/>
        <v>101650</v>
      </c>
      <c r="W109" s="63">
        <f t="shared" si="68"/>
        <v>91485</v>
      </c>
      <c r="X109" s="63">
        <f t="shared" si="68"/>
        <v>91485</v>
      </c>
      <c r="Y109" s="63">
        <f t="shared" si="68"/>
        <v>91485</v>
      </c>
      <c r="Z109" s="63">
        <f t="shared" si="68"/>
        <v>50825</v>
      </c>
      <c r="AA109" s="63">
        <f t="shared" si="68"/>
        <v>142500</v>
      </c>
      <c r="AB109" s="63">
        <f t="shared" si="68"/>
        <v>228000</v>
      </c>
      <c r="AC109" s="63">
        <f t="shared" si="68"/>
        <v>256500</v>
      </c>
      <c r="AD109" s="63">
        <f t="shared" si="68"/>
        <v>256500</v>
      </c>
      <c r="AE109" s="63">
        <f t="shared" si="68"/>
        <v>275500</v>
      </c>
      <c r="AF109" s="63">
        <f t="shared" si="68"/>
        <v>304000</v>
      </c>
      <c r="AG109" s="63">
        <f t="shared" si="68"/>
        <v>256500</v>
      </c>
      <c r="AH109" s="63">
        <f t="shared" si="68"/>
        <v>275500</v>
      </c>
      <c r="AI109" s="63">
        <f t="shared" si="68"/>
        <v>228000</v>
      </c>
      <c r="AJ109" s="63">
        <f t="shared" si="68"/>
        <v>228000</v>
      </c>
      <c r="AK109" s="63">
        <f t="shared" si="68"/>
        <v>228000</v>
      </c>
      <c r="AL109" s="63">
        <f t="shared" si="68"/>
        <v>142500</v>
      </c>
      <c r="AM109" s="63">
        <f t="shared" si="68"/>
        <v>0</v>
      </c>
      <c r="AN109" s="63">
        <f t="shared" si="68"/>
        <v>0</v>
      </c>
      <c r="AO109" s="63">
        <f t="shared" si="68"/>
        <v>0</v>
      </c>
      <c r="AP109" s="63">
        <f t="shared" si="68"/>
        <v>0</v>
      </c>
      <c r="AQ109" s="63">
        <f t="shared" si="68"/>
        <v>0</v>
      </c>
      <c r="AR109" s="63">
        <f t="shared" si="68"/>
        <v>0</v>
      </c>
      <c r="AS109" s="63">
        <f t="shared" si="68"/>
        <v>0</v>
      </c>
      <c r="AT109" s="63">
        <f t="shared" si="68"/>
        <v>0</v>
      </c>
      <c r="AU109" s="63">
        <f t="shared" si="68"/>
        <v>0</v>
      </c>
      <c r="AV109" s="63">
        <f t="shared" si="68"/>
        <v>0</v>
      </c>
      <c r="AW109" s="63">
        <f t="shared" si="68"/>
        <v>0</v>
      </c>
      <c r="AX109" s="63">
        <f t="shared" si="68"/>
        <v>0</v>
      </c>
      <c r="AY109" s="63">
        <f t="shared" si="68"/>
        <v>0</v>
      </c>
      <c r="AZ109" s="63">
        <f t="shared" si="68"/>
        <v>0</v>
      </c>
      <c r="BA109" s="63">
        <f t="shared" si="68"/>
        <v>0</v>
      </c>
      <c r="BB109" s="63">
        <f t="shared" si="68"/>
        <v>0</v>
      </c>
      <c r="BC109" s="63">
        <f t="shared" si="68"/>
        <v>0</v>
      </c>
      <c r="BD109" s="63">
        <f t="shared" si="68"/>
        <v>0</v>
      </c>
      <c r="BE109" s="63">
        <f t="shared" si="68"/>
        <v>0</v>
      </c>
      <c r="BF109" s="63">
        <f t="shared" si="68"/>
        <v>0</v>
      </c>
      <c r="BG109" s="63">
        <f t="shared" si="68"/>
        <v>0</v>
      </c>
      <c r="BH109" s="63">
        <f t="shared" si="68"/>
        <v>0</v>
      </c>
      <c r="BI109" s="63">
        <f t="shared" si="68"/>
        <v>0</v>
      </c>
      <c r="BJ109" s="63">
        <f t="shared" si="68"/>
        <v>0</v>
      </c>
      <c r="BK109" s="118">
        <f>SUM(C109:BJ109)</f>
        <v>4071840</v>
      </c>
    </row>
    <row r="110" spans="1:63" outlineLevel="1" x14ac:dyDescent="0.15">
      <c r="A110" s="47" t="s">
        <v>326</v>
      </c>
      <c r="C110" s="46">
        <f t="shared" ref="C110:AH110" si="69">IF(C109&gt;0,(C109/C97),0)</f>
        <v>0</v>
      </c>
      <c r="D110" s="46">
        <f t="shared" si="69"/>
        <v>0</v>
      </c>
      <c r="E110" s="46">
        <f t="shared" si="69"/>
        <v>0</v>
      </c>
      <c r="F110" s="46">
        <f t="shared" si="69"/>
        <v>0.35499283325370284</v>
      </c>
      <c r="G110" s="46">
        <f t="shared" si="69"/>
        <v>0.35499283325370284</v>
      </c>
      <c r="H110" s="46">
        <f t="shared" si="69"/>
        <v>0.35499283325370284</v>
      </c>
      <c r="I110" s="46">
        <f t="shared" si="69"/>
        <v>0.35499283325370284</v>
      </c>
      <c r="J110" s="46">
        <f t="shared" si="69"/>
        <v>0.35499283325370284</v>
      </c>
      <c r="K110" s="46">
        <f t="shared" si="69"/>
        <v>0.35499283325370284</v>
      </c>
      <c r="L110" s="46">
        <f t="shared" si="69"/>
        <v>0.35499283325370284</v>
      </c>
      <c r="M110" s="46">
        <f t="shared" si="69"/>
        <v>0.35499283325370284</v>
      </c>
      <c r="N110" s="46">
        <f t="shared" si="69"/>
        <v>0.35499283325370284</v>
      </c>
      <c r="O110" s="46">
        <f t="shared" si="69"/>
        <v>0.41304347826086957</v>
      </c>
      <c r="P110" s="46">
        <f t="shared" si="69"/>
        <v>0.41304347826086957</v>
      </c>
      <c r="Q110" s="46">
        <f t="shared" si="69"/>
        <v>0.41304347826086957</v>
      </c>
      <c r="R110" s="46">
        <f t="shared" si="69"/>
        <v>0.41304347826086957</v>
      </c>
      <c r="S110" s="46">
        <f t="shared" si="69"/>
        <v>0.41304347826086957</v>
      </c>
      <c r="T110" s="46">
        <f t="shared" si="69"/>
        <v>0.41304347826086957</v>
      </c>
      <c r="U110" s="46">
        <f t="shared" si="69"/>
        <v>0.41304347826086957</v>
      </c>
      <c r="V110" s="46">
        <f t="shared" si="69"/>
        <v>0.41304347826086957</v>
      </c>
      <c r="W110" s="46">
        <f t="shared" si="69"/>
        <v>0.41304347826086957</v>
      </c>
      <c r="X110" s="46">
        <f t="shared" si="69"/>
        <v>0.41304347826086957</v>
      </c>
      <c r="Y110" s="46">
        <f t="shared" si="69"/>
        <v>0.41304347826086957</v>
      </c>
      <c r="Z110" s="46">
        <f t="shared" si="69"/>
        <v>0.41304347826086957</v>
      </c>
      <c r="AA110" s="46">
        <f t="shared" si="69"/>
        <v>0.41304347826086957</v>
      </c>
      <c r="AB110" s="46">
        <f t="shared" si="69"/>
        <v>0.41304347826086957</v>
      </c>
      <c r="AC110" s="46">
        <f t="shared" si="69"/>
        <v>0.41304347826086957</v>
      </c>
      <c r="AD110" s="46">
        <f t="shared" si="69"/>
        <v>0.41304347826086957</v>
      </c>
      <c r="AE110" s="46">
        <f t="shared" si="69"/>
        <v>0.41304347826086957</v>
      </c>
      <c r="AF110" s="46">
        <f t="shared" si="69"/>
        <v>0.41304347826086957</v>
      </c>
      <c r="AG110" s="46">
        <f t="shared" si="69"/>
        <v>0.41304347826086957</v>
      </c>
      <c r="AH110" s="46">
        <f t="shared" si="69"/>
        <v>0.41304347826086957</v>
      </c>
      <c r="AI110" s="46">
        <f t="shared" ref="AI110:BJ110" si="70">IF(AI109&gt;0,(AI109/AI97),0)</f>
        <v>0.41304347826086957</v>
      </c>
      <c r="AJ110" s="46">
        <f t="shared" si="70"/>
        <v>0.41304347826086957</v>
      </c>
      <c r="AK110" s="46">
        <f t="shared" si="70"/>
        <v>0.41304347826086957</v>
      </c>
      <c r="AL110" s="46">
        <f t="shared" si="70"/>
        <v>0.41304347826086957</v>
      </c>
      <c r="AM110" s="46">
        <f t="shared" si="70"/>
        <v>0</v>
      </c>
      <c r="AN110" s="46">
        <f t="shared" si="70"/>
        <v>0</v>
      </c>
      <c r="AO110" s="46">
        <f t="shared" si="70"/>
        <v>0</v>
      </c>
      <c r="AP110" s="46">
        <f t="shared" si="70"/>
        <v>0</v>
      </c>
      <c r="AQ110" s="46">
        <f t="shared" si="70"/>
        <v>0</v>
      </c>
      <c r="AR110" s="46">
        <f t="shared" si="70"/>
        <v>0</v>
      </c>
      <c r="AS110" s="46">
        <f t="shared" si="70"/>
        <v>0</v>
      </c>
      <c r="AT110" s="46">
        <f t="shared" si="70"/>
        <v>0</v>
      </c>
      <c r="AU110" s="46">
        <f t="shared" si="70"/>
        <v>0</v>
      </c>
      <c r="AV110" s="46">
        <f t="shared" si="70"/>
        <v>0</v>
      </c>
      <c r="AW110" s="46">
        <f t="shared" si="70"/>
        <v>0</v>
      </c>
      <c r="AX110" s="46">
        <f t="shared" si="70"/>
        <v>0</v>
      </c>
      <c r="AY110" s="46">
        <f t="shared" si="70"/>
        <v>0</v>
      </c>
      <c r="AZ110" s="46">
        <f t="shared" si="70"/>
        <v>0</v>
      </c>
      <c r="BA110" s="46">
        <f t="shared" si="70"/>
        <v>0</v>
      </c>
      <c r="BB110" s="46">
        <f t="shared" si="70"/>
        <v>0</v>
      </c>
      <c r="BC110" s="46">
        <f t="shared" si="70"/>
        <v>0</v>
      </c>
      <c r="BD110" s="46">
        <f t="shared" si="70"/>
        <v>0</v>
      </c>
      <c r="BE110" s="46">
        <f t="shared" si="70"/>
        <v>0</v>
      </c>
      <c r="BF110" s="46">
        <f t="shared" si="70"/>
        <v>0</v>
      </c>
      <c r="BG110" s="46">
        <f t="shared" si="70"/>
        <v>0</v>
      </c>
      <c r="BH110" s="46">
        <f t="shared" si="70"/>
        <v>0</v>
      </c>
      <c r="BI110" s="46">
        <f t="shared" si="70"/>
        <v>0</v>
      </c>
      <c r="BJ110" s="46">
        <f t="shared" si="70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1">C92-C116</f>
        <v>0</v>
      </c>
      <c r="D115" s="169">
        <f t="shared" si="71"/>
        <v>0</v>
      </c>
      <c r="E115" s="169">
        <f t="shared" si="71"/>
        <v>0</v>
      </c>
      <c r="F115" s="169">
        <f t="shared" si="71"/>
        <v>2</v>
      </c>
      <c r="G115" s="169">
        <f t="shared" si="71"/>
        <v>2</v>
      </c>
      <c r="H115" s="169">
        <f t="shared" si="71"/>
        <v>2</v>
      </c>
      <c r="I115" s="169">
        <f t="shared" si="71"/>
        <v>2</v>
      </c>
      <c r="J115" s="169">
        <f t="shared" si="71"/>
        <v>2</v>
      </c>
      <c r="K115" s="169">
        <f t="shared" si="71"/>
        <v>2</v>
      </c>
      <c r="L115" s="169">
        <f t="shared" si="71"/>
        <v>2</v>
      </c>
      <c r="M115" s="169">
        <f t="shared" si="71"/>
        <v>2</v>
      </c>
      <c r="N115" s="169">
        <f t="shared" si="71"/>
        <v>1</v>
      </c>
      <c r="O115" s="102">
        <f t="shared" si="71"/>
        <v>3</v>
      </c>
      <c r="P115" s="102">
        <f t="shared" si="71"/>
        <v>6</v>
      </c>
      <c r="Q115" s="102">
        <f t="shared" si="71"/>
        <v>6</v>
      </c>
      <c r="R115" s="102">
        <f t="shared" si="71"/>
        <v>6</v>
      </c>
      <c r="S115" s="102">
        <f t="shared" si="71"/>
        <v>7</v>
      </c>
      <c r="T115" s="102">
        <f t="shared" si="71"/>
        <v>8</v>
      </c>
      <c r="U115" s="102">
        <f t="shared" si="71"/>
        <v>6</v>
      </c>
      <c r="V115" s="102">
        <f t="shared" si="71"/>
        <v>7</v>
      </c>
      <c r="W115" s="102">
        <f t="shared" si="71"/>
        <v>6</v>
      </c>
      <c r="X115" s="102">
        <f t="shared" si="71"/>
        <v>6</v>
      </c>
      <c r="Y115" s="102">
        <f t="shared" si="71"/>
        <v>6</v>
      </c>
      <c r="Z115" s="102">
        <f t="shared" si="71"/>
        <v>3</v>
      </c>
      <c r="AA115" s="102">
        <f t="shared" si="71"/>
        <v>10</v>
      </c>
      <c r="AB115" s="102">
        <f t="shared" si="71"/>
        <v>16</v>
      </c>
      <c r="AC115" s="102">
        <f t="shared" si="71"/>
        <v>18</v>
      </c>
      <c r="AD115" s="102">
        <f t="shared" si="71"/>
        <v>18</v>
      </c>
      <c r="AE115" s="102">
        <f t="shared" si="71"/>
        <v>20</v>
      </c>
      <c r="AF115" s="102">
        <f t="shared" si="71"/>
        <v>22</v>
      </c>
      <c r="AG115" s="102">
        <f t="shared" si="71"/>
        <v>18</v>
      </c>
      <c r="AH115" s="102">
        <f t="shared" si="71"/>
        <v>20</v>
      </c>
      <c r="AI115" s="102">
        <f t="shared" ref="AI115:BJ115" si="72">AI92-AI116</f>
        <v>16</v>
      </c>
      <c r="AJ115" s="102">
        <f t="shared" si="72"/>
        <v>16</v>
      </c>
      <c r="AK115" s="102">
        <f t="shared" si="72"/>
        <v>16</v>
      </c>
      <c r="AL115" s="102">
        <f t="shared" si="72"/>
        <v>10</v>
      </c>
      <c r="AM115" s="102">
        <f t="shared" si="72"/>
        <v>0</v>
      </c>
      <c r="AN115" s="102">
        <f t="shared" si="72"/>
        <v>0</v>
      </c>
      <c r="AO115" s="102">
        <f t="shared" si="72"/>
        <v>0</v>
      </c>
      <c r="AP115" s="102">
        <f t="shared" si="72"/>
        <v>0</v>
      </c>
      <c r="AQ115" s="102">
        <f t="shared" si="72"/>
        <v>0</v>
      </c>
      <c r="AR115" s="102">
        <f t="shared" si="72"/>
        <v>0</v>
      </c>
      <c r="AS115" s="102">
        <f t="shared" si="72"/>
        <v>0</v>
      </c>
      <c r="AT115" s="102">
        <f t="shared" si="72"/>
        <v>0</v>
      </c>
      <c r="AU115" s="102">
        <f t="shared" si="72"/>
        <v>0</v>
      </c>
      <c r="AV115" s="102">
        <f t="shared" si="72"/>
        <v>0</v>
      </c>
      <c r="AW115" s="102">
        <f t="shared" si="72"/>
        <v>0</v>
      </c>
      <c r="AX115" s="102">
        <f t="shared" si="72"/>
        <v>0</v>
      </c>
      <c r="AY115" s="102">
        <f t="shared" si="72"/>
        <v>0</v>
      </c>
      <c r="AZ115" s="102">
        <f t="shared" si="72"/>
        <v>0</v>
      </c>
      <c r="BA115" s="102">
        <f t="shared" si="72"/>
        <v>0</v>
      </c>
      <c r="BB115" s="102">
        <f t="shared" si="72"/>
        <v>0</v>
      </c>
      <c r="BC115" s="102">
        <f t="shared" si="72"/>
        <v>0</v>
      </c>
      <c r="BD115" s="102">
        <f t="shared" si="72"/>
        <v>0</v>
      </c>
      <c r="BE115" s="102">
        <f t="shared" si="72"/>
        <v>0</v>
      </c>
      <c r="BF115" s="102">
        <f t="shared" si="72"/>
        <v>0</v>
      </c>
      <c r="BG115" s="102">
        <f t="shared" si="72"/>
        <v>0</v>
      </c>
      <c r="BH115" s="102">
        <f t="shared" si="72"/>
        <v>0</v>
      </c>
      <c r="BI115" s="102">
        <f t="shared" si="72"/>
        <v>0</v>
      </c>
      <c r="BJ115" s="102">
        <f t="shared" si="72"/>
        <v>0</v>
      </c>
      <c r="BK115" s="103">
        <f>SUM(C115:BJ115)</f>
        <v>287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3">ROUNDUP(+C92*C114,0)</f>
        <v>0</v>
      </c>
      <c r="D116" s="169">
        <f t="shared" si="73"/>
        <v>0</v>
      </c>
      <c r="E116" s="169">
        <f t="shared" si="73"/>
        <v>0</v>
      </c>
      <c r="F116" s="169">
        <f t="shared" si="73"/>
        <v>1</v>
      </c>
      <c r="G116" s="169">
        <f t="shared" si="73"/>
        <v>1</v>
      </c>
      <c r="H116" s="169">
        <f t="shared" si="73"/>
        <v>1</v>
      </c>
      <c r="I116" s="169">
        <f t="shared" si="73"/>
        <v>1</v>
      </c>
      <c r="J116" s="169">
        <f t="shared" si="73"/>
        <v>1</v>
      </c>
      <c r="K116" s="169">
        <f t="shared" si="73"/>
        <v>1</v>
      </c>
      <c r="L116" s="169">
        <f t="shared" si="73"/>
        <v>1</v>
      </c>
      <c r="M116" s="169">
        <f t="shared" si="73"/>
        <v>1</v>
      </c>
      <c r="N116" s="169">
        <f t="shared" si="73"/>
        <v>1</v>
      </c>
      <c r="O116" s="102">
        <f t="shared" si="73"/>
        <v>2</v>
      </c>
      <c r="P116" s="102">
        <f t="shared" si="73"/>
        <v>3</v>
      </c>
      <c r="Q116" s="102">
        <f t="shared" si="73"/>
        <v>3</v>
      </c>
      <c r="R116" s="102">
        <f t="shared" si="73"/>
        <v>3</v>
      </c>
      <c r="S116" s="102">
        <f t="shared" si="73"/>
        <v>3</v>
      </c>
      <c r="T116" s="102">
        <f t="shared" si="73"/>
        <v>3</v>
      </c>
      <c r="U116" s="102">
        <f t="shared" si="73"/>
        <v>3</v>
      </c>
      <c r="V116" s="102">
        <f t="shared" si="73"/>
        <v>3</v>
      </c>
      <c r="W116" s="102">
        <f t="shared" si="73"/>
        <v>3</v>
      </c>
      <c r="X116" s="102">
        <f t="shared" si="73"/>
        <v>3</v>
      </c>
      <c r="Y116" s="102">
        <f t="shared" si="73"/>
        <v>3</v>
      </c>
      <c r="Z116" s="102">
        <f t="shared" si="73"/>
        <v>2</v>
      </c>
      <c r="AA116" s="102">
        <f t="shared" si="73"/>
        <v>5</v>
      </c>
      <c r="AB116" s="102">
        <f t="shared" si="73"/>
        <v>8</v>
      </c>
      <c r="AC116" s="102">
        <f t="shared" si="73"/>
        <v>9</v>
      </c>
      <c r="AD116" s="102">
        <f t="shared" si="73"/>
        <v>9</v>
      </c>
      <c r="AE116" s="102">
        <f t="shared" si="73"/>
        <v>9</v>
      </c>
      <c r="AF116" s="102">
        <f t="shared" si="73"/>
        <v>10</v>
      </c>
      <c r="AG116" s="102">
        <f t="shared" si="73"/>
        <v>9</v>
      </c>
      <c r="AH116" s="102">
        <f t="shared" si="73"/>
        <v>9</v>
      </c>
      <c r="AI116" s="102">
        <f t="shared" ref="AI116:BJ116" si="74">ROUNDUP(+AI92*AI114,0)</f>
        <v>8</v>
      </c>
      <c r="AJ116" s="102">
        <f t="shared" si="74"/>
        <v>8</v>
      </c>
      <c r="AK116" s="102">
        <f t="shared" si="74"/>
        <v>8</v>
      </c>
      <c r="AL116" s="102">
        <f t="shared" si="74"/>
        <v>5</v>
      </c>
      <c r="AM116" s="102">
        <f t="shared" si="74"/>
        <v>0</v>
      </c>
      <c r="AN116" s="102">
        <f t="shared" si="74"/>
        <v>0</v>
      </c>
      <c r="AO116" s="102">
        <f t="shared" si="74"/>
        <v>0</v>
      </c>
      <c r="AP116" s="102">
        <f t="shared" si="74"/>
        <v>0</v>
      </c>
      <c r="AQ116" s="102">
        <f t="shared" si="74"/>
        <v>0</v>
      </c>
      <c r="AR116" s="102">
        <f t="shared" si="74"/>
        <v>0</v>
      </c>
      <c r="AS116" s="102">
        <f t="shared" si="74"/>
        <v>0</v>
      </c>
      <c r="AT116" s="102">
        <f t="shared" si="74"/>
        <v>0</v>
      </c>
      <c r="AU116" s="102">
        <f t="shared" si="74"/>
        <v>0</v>
      </c>
      <c r="AV116" s="102">
        <f t="shared" si="74"/>
        <v>0</v>
      </c>
      <c r="AW116" s="102">
        <f t="shared" si="74"/>
        <v>0</v>
      </c>
      <c r="AX116" s="102">
        <f t="shared" si="74"/>
        <v>0</v>
      </c>
      <c r="AY116" s="102">
        <f t="shared" si="74"/>
        <v>0</v>
      </c>
      <c r="AZ116" s="102">
        <f t="shared" si="74"/>
        <v>0</v>
      </c>
      <c r="BA116" s="102">
        <f t="shared" si="74"/>
        <v>0</v>
      </c>
      <c r="BB116" s="102">
        <f t="shared" si="74"/>
        <v>0</v>
      </c>
      <c r="BC116" s="102">
        <f t="shared" si="74"/>
        <v>0</v>
      </c>
      <c r="BD116" s="102">
        <f t="shared" si="74"/>
        <v>0</v>
      </c>
      <c r="BE116" s="102">
        <f t="shared" si="74"/>
        <v>0</v>
      </c>
      <c r="BF116" s="102">
        <f t="shared" si="74"/>
        <v>0</v>
      </c>
      <c r="BG116" s="102">
        <f t="shared" si="74"/>
        <v>0</v>
      </c>
      <c r="BH116" s="102">
        <f t="shared" si="74"/>
        <v>0</v>
      </c>
      <c r="BI116" s="102">
        <f t="shared" si="74"/>
        <v>0</v>
      </c>
      <c r="BJ116" s="102">
        <f t="shared" si="74"/>
        <v>0</v>
      </c>
      <c r="BK116" s="103">
        <f>SUM(C116:BJ116)</f>
        <v>140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5">C119*(1-C120)</f>
        <v>0</v>
      </c>
      <c r="D121" s="169">
        <f t="shared" si="75"/>
        <v>0</v>
      </c>
      <c r="E121" s="169">
        <f t="shared" si="75"/>
        <v>0</v>
      </c>
      <c r="F121" s="169">
        <f t="shared" si="75"/>
        <v>0</v>
      </c>
      <c r="G121" s="169">
        <f t="shared" si="75"/>
        <v>0</v>
      </c>
      <c r="H121" s="169">
        <f t="shared" si="75"/>
        <v>0</v>
      </c>
      <c r="I121" s="169">
        <f t="shared" si="75"/>
        <v>0</v>
      </c>
      <c r="J121" s="169">
        <f t="shared" si="75"/>
        <v>0</v>
      </c>
      <c r="K121" s="169">
        <f t="shared" si="75"/>
        <v>0</v>
      </c>
      <c r="L121" s="169">
        <f t="shared" si="75"/>
        <v>0</v>
      </c>
      <c r="M121" s="169">
        <f t="shared" si="75"/>
        <v>0</v>
      </c>
      <c r="N121" s="169">
        <f t="shared" si="75"/>
        <v>0</v>
      </c>
      <c r="O121" s="169">
        <f t="shared" si="75"/>
        <v>0</v>
      </c>
      <c r="P121" s="169">
        <f t="shared" si="75"/>
        <v>0</v>
      </c>
      <c r="Q121" s="169">
        <f t="shared" si="75"/>
        <v>0</v>
      </c>
      <c r="R121" s="169">
        <f t="shared" si="75"/>
        <v>0</v>
      </c>
      <c r="S121" s="169">
        <f t="shared" si="75"/>
        <v>0</v>
      </c>
      <c r="T121" s="169">
        <f t="shared" si="75"/>
        <v>0</v>
      </c>
      <c r="U121" s="169">
        <f t="shared" si="75"/>
        <v>0</v>
      </c>
      <c r="V121" s="169">
        <f t="shared" si="75"/>
        <v>0</v>
      </c>
      <c r="W121" s="169">
        <f t="shared" si="75"/>
        <v>0</v>
      </c>
      <c r="X121" s="169">
        <f t="shared" si="75"/>
        <v>0</v>
      </c>
      <c r="Y121" s="169">
        <f t="shared" si="75"/>
        <v>0</v>
      </c>
      <c r="Z121" s="169">
        <f t="shared" si="75"/>
        <v>0</v>
      </c>
      <c r="AA121" s="169">
        <f t="shared" si="75"/>
        <v>0</v>
      </c>
      <c r="AB121" s="169">
        <f t="shared" si="75"/>
        <v>0</v>
      </c>
      <c r="AC121" s="169">
        <f t="shared" si="75"/>
        <v>0</v>
      </c>
      <c r="AD121" s="169">
        <f t="shared" si="75"/>
        <v>0</v>
      </c>
      <c r="AE121" s="169">
        <f t="shared" si="75"/>
        <v>0</v>
      </c>
      <c r="AF121" s="169">
        <f t="shared" si="75"/>
        <v>0</v>
      </c>
      <c r="AG121" s="169">
        <f t="shared" si="75"/>
        <v>0</v>
      </c>
      <c r="AH121" s="169">
        <f t="shared" si="75"/>
        <v>0</v>
      </c>
      <c r="AI121" s="169">
        <f t="shared" si="75"/>
        <v>0</v>
      </c>
      <c r="AJ121" s="169">
        <f t="shared" si="75"/>
        <v>0</v>
      </c>
      <c r="AK121" s="169">
        <f t="shared" si="75"/>
        <v>0</v>
      </c>
      <c r="AL121" s="169">
        <f t="shared" si="75"/>
        <v>0</v>
      </c>
      <c r="AM121" s="90">
        <f t="shared" si="75"/>
        <v>0</v>
      </c>
      <c r="AN121" s="90">
        <f t="shared" si="75"/>
        <v>0</v>
      </c>
      <c r="AO121" s="90">
        <f t="shared" si="75"/>
        <v>0</v>
      </c>
      <c r="AP121" s="90">
        <f t="shared" si="75"/>
        <v>0</v>
      </c>
      <c r="AQ121" s="90">
        <f t="shared" si="75"/>
        <v>0</v>
      </c>
      <c r="AR121" s="90">
        <f t="shared" si="75"/>
        <v>0</v>
      </c>
      <c r="AS121" s="90">
        <f t="shared" si="75"/>
        <v>0</v>
      </c>
      <c r="AT121" s="90">
        <f t="shared" si="75"/>
        <v>0</v>
      </c>
      <c r="AU121" s="90">
        <f t="shared" si="75"/>
        <v>0</v>
      </c>
      <c r="AV121" s="90">
        <f t="shared" si="75"/>
        <v>0</v>
      </c>
      <c r="AW121" s="90">
        <f t="shared" si="75"/>
        <v>0</v>
      </c>
      <c r="AX121" s="90">
        <f t="shared" si="75"/>
        <v>0</v>
      </c>
      <c r="AY121" s="90">
        <f t="shared" si="75"/>
        <v>0</v>
      </c>
      <c r="AZ121" s="90">
        <f t="shared" si="75"/>
        <v>0</v>
      </c>
      <c r="BA121" s="90">
        <f t="shared" si="75"/>
        <v>0</v>
      </c>
      <c r="BB121" s="90">
        <f t="shared" si="75"/>
        <v>0</v>
      </c>
      <c r="BC121" s="90">
        <f t="shared" si="75"/>
        <v>0</v>
      </c>
      <c r="BD121" s="90">
        <f t="shared" si="75"/>
        <v>0</v>
      </c>
      <c r="BE121" s="90">
        <f t="shared" si="75"/>
        <v>0</v>
      </c>
      <c r="BF121" s="90">
        <f t="shared" si="75"/>
        <v>0</v>
      </c>
      <c r="BG121" s="90">
        <f t="shared" si="75"/>
        <v>0</v>
      </c>
      <c r="BH121" s="90">
        <f t="shared" si="75"/>
        <v>0</v>
      </c>
      <c r="BI121" s="90">
        <f t="shared" si="75"/>
        <v>0</v>
      </c>
      <c r="BJ121" s="90">
        <f t="shared" si="75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6">SUM(D121:D122)</f>
        <v>0</v>
      </c>
      <c r="E123" s="63">
        <f t="shared" si="76"/>
        <v>0</v>
      </c>
      <c r="F123" s="63">
        <f t="shared" si="76"/>
        <v>0</v>
      </c>
      <c r="G123" s="63">
        <f t="shared" si="76"/>
        <v>0</v>
      </c>
      <c r="H123" s="63">
        <f t="shared" si="76"/>
        <v>0</v>
      </c>
      <c r="I123" s="63">
        <f t="shared" si="76"/>
        <v>0</v>
      </c>
      <c r="J123" s="63">
        <f t="shared" si="76"/>
        <v>0</v>
      </c>
      <c r="K123" s="63">
        <f t="shared" si="76"/>
        <v>0</v>
      </c>
      <c r="L123" s="63">
        <f t="shared" si="76"/>
        <v>0</v>
      </c>
      <c r="M123" s="63">
        <f t="shared" si="76"/>
        <v>0</v>
      </c>
      <c r="N123" s="63">
        <f t="shared" si="76"/>
        <v>0</v>
      </c>
      <c r="O123" s="63">
        <f t="shared" si="76"/>
        <v>0</v>
      </c>
      <c r="P123" s="63">
        <f t="shared" si="76"/>
        <v>0</v>
      </c>
      <c r="Q123" s="63">
        <f t="shared" si="76"/>
        <v>0</v>
      </c>
      <c r="R123" s="63">
        <f t="shared" si="76"/>
        <v>0</v>
      </c>
      <c r="S123" s="63">
        <f t="shared" si="76"/>
        <v>0</v>
      </c>
      <c r="T123" s="63">
        <f t="shared" si="76"/>
        <v>0</v>
      </c>
      <c r="U123" s="63">
        <f t="shared" si="76"/>
        <v>0</v>
      </c>
      <c r="V123" s="63">
        <f t="shared" si="76"/>
        <v>0</v>
      </c>
      <c r="W123" s="63">
        <f t="shared" si="76"/>
        <v>0</v>
      </c>
      <c r="X123" s="63">
        <f t="shared" si="76"/>
        <v>0</v>
      </c>
      <c r="Y123" s="63">
        <f t="shared" si="76"/>
        <v>0</v>
      </c>
      <c r="Z123" s="63">
        <f t="shared" si="76"/>
        <v>0</v>
      </c>
      <c r="AA123" s="63">
        <f t="shared" si="76"/>
        <v>0</v>
      </c>
      <c r="AB123" s="63">
        <f t="shared" si="76"/>
        <v>0</v>
      </c>
      <c r="AC123" s="63">
        <f t="shared" si="76"/>
        <v>0</v>
      </c>
      <c r="AD123" s="63">
        <f t="shared" si="76"/>
        <v>0</v>
      </c>
      <c r="AE123" s="63">
        <f t="shared" si="76"/>
        <v>0</v>
      </c>
      <c r="AF123" s="63">
        <f t="shared" si="76"/>
        <v>0</v>
      </c>
      <c r="AG123" s="63">
        <f t="shared" si="76"/>
        <v>0</v>
      </c>
      <c r="AH123" s="63">
        <f t="shared" si="76"/>
        <v>0</v>
      </c>
      <c r="AI123" s="63">
        <f t="shared" si="76"/>
        <v>0</v>
      </c>
      <c r="AJ123" s="63">
        <f t="shared" si="76"/>
        <v>0</v>
      </c>
      <c r="AK123" s="63">
        <f t="shared" si="76"/>
        <v>0</v>
      </c>
      <c r="AL123" s="63">
        <f t="shared" si="76"/>
        <v>0</v>
      </c>
      <c r="AM123" s="63">
        <f t="shared" si="76"/>
        <v>0</v>
      </c>
      <c r="AN123" s="63">
        <f t="shared" si="76"/>
        <v>0</v>
      </c>
      <c r="AO123" s="63">
        <f t="shared" si="76"/>
        <v>0</v>
      </c>
      <c r="AP123" s="63">
        <f t="shared" si="76"/>
        <v>0</v>
      </c>
      <c r="AQ123" s="63">
        <f t="shared" si="76"/>
        <v>0</v>
      </c>
      <c r="AR123" s="63">
        <f t="shared" si="76"/>
        <v>0</v>
      </c>
      <c r="AS123" s="63">
        <f t="shared" si="76"/>
        <v>0</v>
      </c>
      <c r="AT123" s="63">
        <f t="shared" si="76"/>
        <v>0</v>
      </c>
      <c r="AU123" s="63">
        <f t="shared" si="76"/>
        <v>0</v>
      </c>
      <c r="AV123" s="63">
        <f t="shared" si="76"/>
        <v>0</v>
      </c>
      <c r="AW123" s="63">
        <f t="shared" si="76"/>
        <v>0</v>
      </c>
      <c r="AX123" s="63">
        <f t="shared" si="76"/>
        <v>0</v>
      </c>
      <c r="AY123" s="63">
        <f t="shared" si="76"/>
        <v>0</v>
      </c>
      <c r="AZ123" s="63">
        <f t="shared" si="76"/>
        <v>0</v>
      </c>
      <c r="BA123" s="63">
        <f t="shared" si="76"/>
        <v>0</v>
      </c>
      <c r="BB123" s="63">
        <f t="shared" si="76"/>
        <v>0</v>
      </c>
      <c r="BC123" s="63">
        <f t="shared" si="76"/>
        <v>0</v>
      </c>
      <c r="BD123" s="63">
        <f t="shared" si="76"/>
        <v>0</v>
      </c>
      <c r="BE123" s="63">
        <f t="shared" si="76"/>
        <v>0</v>
      </c>
      <c r="BF123" s="63">
        <f t="shared" si="76"/>
        <v>0</v>
      </c>
      <c r="BG123" s="63">
        <f t="shared" si="76"/>
        <v>0</v>
      </c>
      <c r="BH123" s="63">
        <f t="shared" si="76"/>
        <v>0</v>
      </c>
      <c r="BI123" s="63">
        <f t="shared" si="76"/>
        <v>0</v>
      </c>
      <c r="BJ123" s="63">
        <f t="shared" si="76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'COGS-PRICE-MARGIN_CWS'!$B98*O116</f>
        <v>5350</v>
      </c>
      <c r="P126" s="63">
        <f>'COGS-PRICE-MARGIN_CWS'!$B98*P116</f>
        <v>8025</v>
      </c>
      <c r="Q126" s="63">
        <f>'COGS-PRICE-MARGIN_CWS'!$B98*Q116</f>
        <v>8025</v>
      </c>
      <c r="R126" s="63">
        <f>'COGS-PRICE-MARGIN_CWS'!$B98*R116</f>
        <v>8025</v>
      </c>
      <c r="S126" s="63">
        <f>'COGS-PRICE-MARGIN_CWS'!$B98*S116</f>
        <v>8025</v>
      </c>
      <c r="T126" s="63">
        <f>'COGS-PRICE-MARGIN_CWS'!$B98*T116</f>
        <v>8025</v>
      </c>
      <c r="U126" s="63">
        <f>'COGS-PRICE-MARGIN_CWS'!$B98*U116</f>
        <v>8025</v>
      </c>
      <c r="V126" s="63">
        <f>'COGS-PRICE-MARGIN_CWS'!$B98*V116</f>
        <v>8025</v>
      </c>
      <c r="W126" s="63">
        <f>'COGS-PRICE-MARGIN_CWS'!$B98*W116</f>
        <v>8025</v>
      </c>
      <c r="X126" s="63">
        <f>'COGS-PRICE-MARGIN_CWS'!$B98*X116</f>
        <v>8025</v>
      </c>
      <c r="Y126" s="63">
        <f>'COGS-PRICE-MARGIN_CWS'!$B98*Y116</f>
        <v>8025</v>
      </c>
      <c r="Z126" s="63">
        <f>'COGS-PRICE-MARGIN_CWS'!$B98*Z116</f>
        <v>5350</v>
      </c>
      <c r="AA126" s="90">
        <f>'COGS-PRICE-MARGIN_CWS'!$B148*AA116</f>
        <v>12500</v>
      </c>
      <c r="AB126" s="90">
        <f>'COGS-PRICE-MARGIN_CWS'!$B148*AB116</f>
        <v>20000</v>
      </c>
      <c r="AC126" s="90">
        <f>'COGS-PRICE-MARGIN_CWS'!$B148*AC116</f>
        <v>22500</v>
      </c>
      <c r="AD126" s="90">
        <f>'COGS-PRICE-MARGIN_CWS'!$B148*AD116</f>
        <v>22500</v>
      </c>
      <c r="AE126" s="90">
        <f>'COGS-PRICE-MARGIN_CWS'!$B148*AE116</f>
        <v>22500</v>
      </c>
      <c r="AF126" s="90">
        <f>'COGS-PRICE-MARGIN_CWS'!$B148*AF116</f>
        <v>25000</v>
      </c>
      <c r="AG126" s="90">
        <f>'COGS-PRICE-MARGIN_CWS'!$B148*AG116</f>
        <v>22500</v>
      </c>
      <c r="AH126" s="90">
        <f>'COGS-PRICE-MARGIN_CWS'!$B148*AH116</f>
        <v>22500</v>
      </c>
      <c r="AI126" s="90">
        <f>'COGS-PRICE-MARGIN_CWS'!$B148*AI116</f>
        <v>20000</v>
      </c>
      <c r="AJ126" s="90">
        <f>'COGS-PRICE-MARGIN_CWS'!$B148*AJ116</f>
        <v>20000</v>
      </c>
      <c r="AK126" s="90">
        <f>'COGS-PRICE-MARGIN_CWS'!$B148*AK116</f>
        <v>20000</v>
      </c>
      <c r="AL126" s="90">
        <f>'COGS-PRICE-MARGIN_CWS'!$B148*AL116</f>
        <v>12500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7">SUM(D126:D127)</f>
        <v>0</v>
      </c>
      <c r="E128" s="63">
        <f t="shared" si="77"/>
        <v>0</v>
      </c>
      <c r="F128" s="63">
        <f t="shared" si="77"/>
        <v>2500</v>
      </c>
      <c r="G128" s="63">
        <f t="shared" si="77"/>
        <v>2500</v>
      </c>
      <c r="H128" s="63">
        <f t="shared" si="77"/>
        <v>2500</v>
      </c>
      <c r="I128" s="63">
        <f t="shared" si="77"/>
        <v>2500</v>
      </c>
      <c r="J128" s="63">
        <f t="shared" si="77"/>
        <v>2500</v>
      </c>
      <c r="K128" s="63">
        <f t="shared" si="77"/>
        <v>2500</v>
      </c>
      <c r="L128" s="63">
        <f t="shared" si="77"/>
        <v>2500</v>
      </c>
      <c r="M128" s="63">
        <f t="shared" si="77"/>
        <v>2500</v>
      </c>
      <c r="N128" s="63">
        <f t="shared" si="77"/>
        <v>2500</v>
      </c>
      <c r="O128" s="63">
        <f t="shared" si="77"/>
        <v>5350</v>
      </c>
      <c r="P128" s="63">
        <f t="shared" si="77"/>
        <v>8025</v>
      </c>
      <c r="Q128" s="63">
        <f t="shared" si="77"/>
        <v>8025</v>
      </c>
      <c r="R128" s="63">
        <f t="shared" si="77"/>
        <v>8025</v>
      </c>
      <c r="S128" s="63">
        <f t="shared" si="77"/>
        <v>8025</v>
      </c>
      <c r="T128" s="63">
        <f t="shared" si="77"/>
        <v>8025</v>
      </c>
      <c r="U128" s="63">
        <f t="shared" si="77"/>
        <v>8025</v>
      </c>
      <c r="V128" s="63">
        <f t="shared" si="77"/>
        <v>8025</v>
      </c>
      <c r="W128" s="63">
        <f t="shared" si="77"/>
        <v>8025</v>
      </c>
      <c r="X128" s="63">
        <f t="shared" si="77"/>
        <v>8025</v>
      </c>
      <c r="Y128" s="63">
        <f t="shared" si="77"/>
        <v>8025</v>
      </c>
      <c r="Z128" s="63">
        <f t="shared" si="77"/>
        <v>5350</v>
      </c>
      <c r="AA128" s="63">
        <f t="shared" si="77"/>
        <v>12500</v>
      </c>
      <c r="AB128" s="63">
        <f t="shared" si="77"/>
        <v>20000</v>
      </c>
      <c r="AC128" s="63">
        <f t="shared" si="77"/>
        <v>22500</v>
      </c>
      <c r="AD128" s="63">
        <f t="shared" si="77"/>
        <v>22500</v>
      </c>
      <c r="AE128" s="63">
        <f t="shared" si="77"/>
        <v>22500</v>
      </c>
      <c r="AF128" s="63">
        <f t="shared" si="77"/>
        <v>25000</v>
      </c>
      <c r="AG128" s="63">
        <f t="shared" si="77"/>
        <v>22500</v>
      </c>
      <c r="AH128" s="63">
        <f t="shared" si="77"/>
        <v>22500</v>
      </c>
      <c r="AI128" s="63">
        <f t="shared" si="77"/>
        <v>20000</v>
      </c>
      <c r="AJ128" s="63">
        <f t="shared" si="77"/>
        <v>20000</v>
      </c>
      <c r="AK128" s="63">
        <f t="shared" si="77"/>
        <v>20000</v>
      </c>
      <c r="AL128" s="63">
        <f t="shared" si="77"/>
        <v>12500</v>
      </c>
      <c r="AM128" s="63">
        <f t="shared" si="77"/>
        <v>0</v>
      </c>
      <c r="AN128" s="63">
        <f t="shared" si="77"/>
        <v>0</v>
      </c>
      <c r="AO128" s="63">
        <f t="shared" si="77"/>
        <v>0</v>
      </c>
      <c r="AP128" s="63">
        <f t="shared" si="77"/>
        <v>0</v>
      </c>
      <c r="AQ128" s="63">
        <f t="shared" si="77"/>
        <v>0</v>
      </c>
      <c r="AR128" s="63">
        <f t="shared" si="77"/>
        <v>0</v>
      </c>
      <c r="AS128" s="63">
        <f t="shared" si="77"/>
        <v>0</v>
      </c>
      <c r="AT128" s="63">
        <f t="shared" si="77"/>
        <v>0</v>
      </c>
      <c r="AU128" s="63">
        <f t="shared" si="77"/>
        <v>0</v>
      </c>
      <c r="AV128" s="63">
        <f t="shared" si="77"/>
        <v>0</v>
      </c>
      <c r="AW128" s="63">
        <f t="shared" si="77"/>
        <v>0</v>
      </c>
      <c r="AX128" s="63">
        <f t="shared" si="77"/>
        <v>0</v>
      </c>
      <c r="AY128" s="63" t="e">
        <f t="shared" si="77"/>
        <v>#VALUE!</v>
      </c>
      <c r="AZ128" s="63" t="e">
        <f t="shared" si="77"/>
        <v>#VALUE!</v>
      </c>
      <c r="BA128" s="63" t="e">
        <f t="shared" si="77"/>
        <v>#VALUE!</v>
      </c>
      <c r="BB128" s="63" t="e">
        <f t="shared" si="77"/>
        <v>#VALUE!</v>
      </c>
      <c r="BC128" s="63" t="e">
        <f t="shared" si="77"/>
        <v>#VALUE!</v>
      </c>
      <c r="BD128" s="63" t="e">
        <f t="shared" si="77"/>
        <v>#VALUE!</v>
      </c>
      <c r="BE128" s="63" t="e">
        <f t="shared" si="77"/>
        <v>#VALUE!</v>
      </c>
      <c r="BF128" s="63" t="e">
        <f t="shared" si="77"/>
        <v>#VALUE!</v>
      </c>
      <c r="BG128" s="63" t="e">
        <f t="shared" si="77"/>
        <v>#VALUE!</v>
      </c>
      <c r="BH128" s="63" t="e">
        <f t="shared" si="77"/>
        <v>#VALUE!</v>
      </c>
      <c r="BI128" s="63" t="e">
        <f t="shared" si="77"/>
        <v>#VALUE!</v>
      </c>
      <c r="BJ128" s="63" t="e">
        <f t="shared" si="77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78">D88+D83+D56+D97+D123+D128</f>
        <v>0</v>
      </c>
      <c r="E132" s="63">
        <f t="shared" si="78"/>
        <v>0</v>
      </c>
      <c r="F132" s="63">
        <f t="shared" si="78"/>
        <v>152190</v>
      </c>
      <c r="G132" s="63">
        <f t="shared" si="78"/>
        <v>168570</v>
      </c>
      <c r="H132" s="63">
        <f t="shared" si="78"/>
        <v>184950</v>
      </c>
      <c r="I132" s="63">
        <f t="shared" si="78"/>
        <v>152190</v>
      </c>
      <c r="J132" s="63">
        <f t="shared" si="78"/>
        <v>168570</v>
      </c>
      <c r="K132" s="63">
        <f t="shared" si="78"/>
        <v>133310</v>
      </c>
      <c r="L132" s="63">
        <f t="shared" si="78"/>
        <v>133310</v>
      </c>
      <c r="M132" s="63">
        <f t="shared" si="78"/>
        <v>133310</v>
      </c>
      <c r="N132" s="63">
        <f t="shared" si="78"/>
        <v>79620</v>
      </c>
      <c r="O132" s="63">
        <f t="shared" si="78"/>
        <v>348285</v>
      </c>
      <c r="P132" s="63">
        <f t="shared" si="78"/>
        <v>570310</v>
      </c>
      <c r="Q132" s="63">
        <f t="shared" si="78"/>
        <v>630765</v>
      </c>
      <c r="R132" s="63">
        <f t="shared" si="78"/>
        <v>630765</v>
      </c>
      <c r="S132" s="63">
        <f t="shared" si="78"/>
        <v>693895</v>
      </c>
      <c r="T132" s="63">
        <f t="shared" si="78"/>
        <v>759700</v>
      </c>
      <c r="U132" s="63">
        <f t="shared" si="78"/>
        <v>630765</v>
      </c>
      <c r="V132" s="63">
        <f t="shared" si="78"/>
        <v>693895</v>
      </c>
      <c r="W132" s="63">
        <f t="shared" si="78"/>
        <v>570310</v>
      </c>
      <c r="X132" s="63">
        <f t="shared" si="78"/>
        <v>570310</v>
      </c>
      <c r="Y132" s="63">
        <f t="shared" si="78"/>
        <v>570310</v>
      </c>
      <c r="Z132" s="63">
        <f t="shared" si="78"/>
        <v>348285</v>
      </c>
      <c r="AA132" s="63">
        <f t="shared" si="78"/>
        <v>622000</v>
      </c>
      <c r="AB132" s="63">
        <f t="shared" si="78"/>
        <v>1006000</v>
      </c>
      <c r="AC132" s="63">
        <f t="shared" si="78"/>
        <v>1134000</v>
      </c>
      <c r="AD132" s="63">
        <f t="shared" si="78"/>
        <v>1134000</v>
      </c>
      <c r="AE132" s="63">
        <f t="shared" si="78"/>
        <v>1234000</v>
      </c>
      <c r="AF132" s="63">
        <f t="shared" si="78"/>
        <v>1362000</v>
      </c>
      <c r="AG132" s="63">
        <f t="shared" si="78"/>
        <v>1134000</v>
      </c>
      <c r="AH132" s="63">
        <f t="shared" si="78"/>
        <v>1234000</v>
      </c>
      <c r="AI132" s="63">
        <f t="shared" si="78"/>
        <v>1006000</v>
      </c>
      <c r="AJ132" s="63">
        <f t="shared" si="78"/>
        <v>1006000</v>
      </c>
      <c r="AK132" s="63">
        <f t="shared" si="78"/>
        <v>1006000</v>
      </c>
      <c r="AL132" s="63">
        <f t="shared" si="78"/>
        <v>622000</v>
      </c>
      <c r="AM132" s="63" t="e">
        <f t="shared" si="78"/>
        <v>#REF!</v>
      </c>
      <c r="AN132" s="63" t="e">
        <f t="shared" si="78"/>
        <v>#REF!</v>
      </c>
      <c r="AO132" s="63" t="e">
        <f t="shared" si="78"/>
        <v>#REF!</v>
      </c>
      <c r="AP132" s="63" t="e">
        <f t="shared" si="78"/>
        <v>#REF!</v>
      </c>
      <c r="AQ132" s="63" t="e">
        <f t="shared" si="78"/>
        <v>#REF!</v>
      </c>
      <c r="AR132" s="63" t="e">
        <f t="shared" si="78"/>
        <v>#REF!</v>
      </c>
      <c r="AS132" s="63" t="e">
        <f t="shared" si="78"/>
        <v>#REF!</v>
      </c>
      <c r="AT132" s="63" t="e">
        <f t="shared" si="78"/>
        <v>#REF!</v>
      </c>
      <c r="AU132" s="63" t="e">
        <f t="shared" si="78"/>
        <v>#REF!</v>
      </c>
      <c r="AV132" s="63" t="e">
        <f t="shared" si="78"/>
        <v>#REF!</v>
      </c>
      <c r="AW132" s="63" t="e">
        <f t="shared" si="78"/>
        <v>#REF!</v>
      </c>
      <c r="AX132" s="63" t="e">
        <f t="shared" si="78"/>
        <v>#REF!</v>
      </c>
      <c r="AY132" s="63" t="e">
        <f t="shared" si="78"/>
        <v>#REF!</v>
      </c>
      <c r="AZ132" s="63" t="e">
        <f t="shared" si="78"/>
        <v>#REF!</v>
      </c>
      <c r="BA132" s="63" t="e">
        <f t="shared" si="78"/>
        <v>#REF!</v>
      </c>
      <c r="BB132" s="63" t="e">
        <f t="shared" si="78"/>
        <v>#REF!</v>
      </c>
      <c r="BC132" s="63" t="e">
        <f t="shared" si="78"/>
        <v>#REF!</v>
      </c>
      <c r="BD132" s="63" t="e">
        <f t="shared" si="78"/>
        <v>#REF!</v>
      </c>
      <c r="BE132" s="63" t="e">
        <f t="shared" si="78"/>
        <v>#REF!</v>
      </c>
      <c r="BF132" s="63" t="e">
        <f t="shared" si="78"/>
        <v>#REF!</v>
      </c>
      <c r="BG132" s="63" t="e">
        <f t="shared" si="78"/>
        <v>#REF!</v>
      </c>
      <c r="BH132" s="63" t="e">
        <f t="shared" si="78"/>
        <v>#REF!</v>
      </c>
      <c r="BI132" s="63" t="e">
        <f t="shared" si="78"/>
        <v>#REF!</v>
      </c>
      <c r="BJ132" s="63" t="e">
        <f t="shared" si="78"/>
        <v>#REF!</v>
      </c>
      <c r="BK132" s="118" t="e">
        <f>SUM(C132:BJ132)</f>
        <v>#REF!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79">D68+D83+D88+D109+D123+D128</f>
        <v>0</v>
      </c>
      <c r="E133" s="63">
        <f t="shared" si="79"/>
        <v>0</v>
      </c>
      <c r="F133" s="63">
        <f t="shared" si="79"/>
        <v>49190</v>
      </c>
      <c r="G133" s="63">
        <f t="shared" si="79"/>
        <v>53070</v>
      </c>
      <c r="H133" s="63">
        <f t="shared" si="79"/>
        <v>56950</v>
      </c>
      <c r="I133" s="63">
        <f t="shared" si="79"/>
        <v>49190</v>
      </c>
      <c r="J133" s="63">
        <f t="shared" si="79"/>
        <v>53070</v>
      </c>
      <c r="K133" s="63">
        <f t="shared" si="79"/>
        <v>42810</v>
      </c>
      <c r="L133" s="63">
        <f t="shared" si="79"/>
        <v>42810</v>
      </c>
      <c r="M133" s="63">
        <f t="shared" si="79"/>
        <v>42810</v>
      </c>
      <c r="N133" s="63">
        <f t="shared" si="79"/>
        <v>27620</v>
      </c>
      <c r="O133" s="63">
        <f t="shared" si="79"/>
        <v>128935</v>
      </c>
      <c r="P133" s="63">
        <f t="shared" si="79"/>
        <v>212930</v>
      </c>
      <c r="Q133" s="63">
        <f t="shared" si="79"/>
        <v>233260</v>
      </c>
      <c r="R133" s="63">
        <f t="shared" si="79"/>
        <v>233260</v>
      </c>
      <c r="S133" s="63">
        <f t="shared" si="79"/>
        <v>255195</v>
      </c>
      <c r="T133" s="63">
        <f t="shared" si="79"/>
        <v>279805</v>
      </c>
      <c r="U133" s="63">
        <f t="shared" si="79"/>
        <v>233260</v>
      </c>
      <c r="V133" s="63">
        <f t="shared" si="79"/>
        <v>255195</v>
      </c>
      <c r="W133" s="63">
        <f t="shared" si="79"/>
        <v>212930</v>
      </c>
      <c r="X133" s="63">
        <f t="shared" si="79"/>
        <v>212930</v>
      </c>
      <c r="Y133" s="63">
        <f t="shared" si="79"/>
        <v>212930</v>
      </c>
      <c r="Z133" s="63">
        <f t="shared" si="79"/>
        <v>128935</v>
      </c>
      <c r="AA133" s="63">
        <f t="shared" si="79"/>
        <v>244500</v>
      </c>
      <c r="AB133" s="63">
        <f t="shared" si="79"/>
        <v>394500</v>
      </c>
      <c r="AC133" s="63">
        <f t="shared" si="79"/>
        <v>444500</v>
      </c>
      <c r="AD133" s="63">
        <f t="shared" si="79"/>
        <v>444500</v>
      </c>
      <c r="AE133" s="63">
        <f t="shared" si="79"/>
        <v>480000</v>
      </c>
      <c r="AF133" s="63">
        <f t="shared" si="79"/>
        <v>530000</v>
      </c>
      <c r="AG133" s="63">
        <f t="shared" si="79"/>
        <v>444500</v>
      </c>
      <c r="AH133" s="63">
        <f t="shared" si="79"/>
        <v>480000</v>
      </c>
      <c r="AI133" s="63">
        <f t="shared" si="79"/>
        <v>394500</v>
      </c>
      <c r="AJ133" s="63">
        <f t="shared" si="79"/>
        <v>394500</v>
      </c>
      <c r="AK133" s="63">
        <f t="shared" si="79"/>
        <v>394500</v>
      </c>
      <c r="AL133" s="63">
        <f t="shared" si="79"/>
        <v>244500</v>
      </c>
      <c r="AM133" s="63" t="e">
        <f t="shared" si="79"/>
        <v>#REF!</v>
      </c>
      <c r="AN133" s="63" t="e">
        <f t="shared" si="79"/>
        <v>#REF!</v>
      </c>
      <c r="AO133" s="63" t="e">
        <f t="shared" si="79"/>
        <v>#REF!</v>
      </c>
      <c r="AP133" s="63" t="e">
        <f t="shared" si="79"/>
        <v>#REF!</v>
      </c>
      <c r="AQ133" s="63" t="e">
        <f t="shared" si="79"/>
        <v>#REF!</v>
      </c>
      <c r="AR133" s="63" t="e">
        <f t="shared" si="79"/>
        <v>#REF!</v>
      </c>
      <c r="AS133" s="63" t="e">
        <f t="shared" si="79"/>
        <v>#REF!</v>
      </c>
      <c r="AT133" s="63" t="e">
        <f t="shared" si="79"/>
        <v>#REF!</v>
      </c>
      <c r="AU133" s="63" t="e">
        <f t="shared" si="79"/>
        <v>#REF!</v>
      </c>
      <c r="AV133" s="63" t="e">
        <f t="shared" si="79"/>
        <v>#REF!</v>
      </c>
      <c r="AW133" s="63" t="e">
        <f t="shared" si="79"/>
        <v>#REF!</v>
      </c>
      <c r="AX133" s="63" t="e">
        <f t="shared" si="79"/>
        <v>#REF!</v>
      </c>
      <c r="AY133" s="63" t="e">
        <f t="shared" si="79"/>
        <v>#REF!</v>
      </c>
      <c r="AZ133" s="63" t="e">
        <f t="shared" si="79"/>
        <v>#REF!</v>
      </c>
      <c r="BA133" s="63" t="e">
        <f t="shared" si="79"/>
        <v>#REF!</v>
      </c>
      <c r="BB133" s="63" t="e">
        <f t="shared" si="79"/>
        <v>#REF!</v>
      </c>
      <c r="BC133" s="63" t="e">
        <f t="shared" si="79"/>
        <v>#REF!</v>
      </c>
      <c r="BD133" s="63" t="e">
        <f t="shared" si="79"/>
        <v>#REF!</v>
      </c>
      <c r="BE133" s="63" t="e">
        <f t="shared" si="79"/>
        <v>#REF!</v>
      </c>
      <c r="BF133" s="63" t="e">
        <f t="shared" si="79"/>
        <v>#REF!</v>
      </c>
      <c r="BG133" s="63" t="e">
        <f t="shared" si="79"/>
        <v>#REF!</v>
      </c>
      <c r="BH133" s="63" t="e">
        <f t="shared" si="79"/>
        <v>#REF!</v>
      </c>
      <c r="BI133" s="63" t="e">
        <f t="shared" si="79"/>
        <v>#REF!</v>
      </c>
      <c r="BJ133" s="63" t="e">
        <f t="shared" si="79"/>
        <v>#REF!</v>
      </c>
      <c r="BK133" s="118" t="e">
        <f>SUM(C133:BJ133)</f>
        <v>#REF!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375" t="s">
        <v>356</v>
      </c>
      <c r="B4" s="375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5" t="s">
        <v>35</v>
      </c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 t="s">
        <v>36</v>
      </c>
      <c r="P17" s="375"/>
      <c r="Q17" s="375"/>
      <c r="R17" s="375"/>
      <c r="S17" s="375"/>
      <c r="T17" s="375"/>
      <c r="U17" s="375"/>
      <c r="V17" s="375"/>
      <c r="W17" s="375"/>
      <c r="X17" s="375"/>
      <c r="Y17" s="375"/>
      <c r="Z17" s="375"/>
      <c r="AA17" s="375" t="s">
        <v>37</v>
      </c>
      <c r="AB17" s="375"/>
      <c r="AC17" s="375"/>
      <c r="AD17" s="375"/>
      <c r="AE17" s="375"/>
      <c r="AF17" s="375"/>
      <c r="AG17" s="375"/>
      <c r="AH17" s="375"/>
      <c r="AI17" s="375"/>
      <c r="AJ17" s="375"/>
      <c r="AK17" s="375"/>
      <c r="AL17" s="375"/>
      <c r="AM17" s="375" t="s">
        <v>38</v>
      </c>
      <c r="AN17" s="375"/>
      <c r="AO17" s="375"/>
      <c r="AP17" s="375"/>
      <c r="AQ17" s="375"/>
      <c r="AR17" s="375"/>
      <c r="AS17" s="375"/>
      <c r="AT17" s="375"/>
      <c r="AU17" s="375"/>
      <c r="AV17" s="375"/>
      <c r="AW17" s="375"/>
      <c r="AX17" s="375"/>
      <c r="AY17" s="375" t="s">
        <v>39</v>
      </c>
      <c r="AZ17" s="375"/>
      <c r="BA17" s="375"/>
      <c r="BB17" s="375"/>
      <c r="BC17" s="375"/>
      <c r="BD17" s="375"/>
      <c r="BE17" s="375"/>
      <c r="BF17" s="375"/>
      <c r="BG17" s="375"/>
      <c r="BH17" s="375"/>
      <c r="BI17" s="375"/>
      <c r="BJ17" s="375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244500</v>
      </c>
      <c r="AB28" s="9">
        <f>COGS_DB!AB13</f>
        <v>394500</v>
      </c>
      <c r="AC28" s="9">
        <f>COGS_DB!AC13</f>
        <v>444500</v>
      </c>
      <c r="AD28" s="9">
        <f>COGS_DB!AD13</f>
        <v>444500</v>
      </c>
      <c r="AE28" s="9">
        <f>COGS_DB!AE13</f>
        <v>480000</v>
      </c>
      <c r="AF28" s="9">
        <f>COGS_DB!AF13</f>
        <v>530000</v>
      </c>
      <c r="AG28" s="9">
        <f>COGS_DB!AG13</f>
        <v>444500</v>
      </c>
      <c r="AH28" s="9">
        <f>COGS_DB!AH13</f>
        <v>480000</v>
      </c>
      <c r="AI28" s="9">
        <f>COGS_DB!AI13</f>
        <v>394500</v>
      </c>
      <c r="AJ28" s="9">
        <f>COGS_DB!AJ13</f>
        <v>394500</v>
      </c>
      <c r="AK28" s="9">
        <f>COGS_DB!AK13</f>
        <v>394500</v>
      </c>
      <c r="AL28" s="9">
        <f>COGS_DB!AL13</f>
        <v>244500</v>
      </c>
      <c r="AM28" s="9" t="e">
        <f>COGS_DB!AM13</f>
        <v>#REF!</v>
      </c>
      <c r="AN28" s="9" t="e">
        <f>COGS_DB!AN13</f>
        <v>#REF!</v>
      </c>
      <c r="AO28" s="9" t="e">
        <f>COGS_DB!AO13</f>
        <v>#REF!</v>
      </c>
      <c r="AP28" s="9" t="e">
        <f>COGS_DB!AP13</f>
        <v>#REF!</v>
      </c>
      <c r="AQ28" s="9" t="e">
        <f>COGS_DB!AQ13</f>
        <v>#REF!</v>
      </c>
      <c r="AR28" s="9" t="e">
        <f>COGS_DB!AR13</f>
        <v>#REF!</v>
      </c>
      <c r="AS28" s="9" t="e">
        <f>COGS_DB!AS13</f>
        <v>#REF!</v>
      </c>
      <c r="AT28" s="9" t="e">
        <f>COGS_DB!AT13</f>
        <v>#REF!</v>
      </c>
      <c r="AU28" s="9" t="e">
        <f>COGS_DB!AU13</f>
        <v>#REF!</v>
      </c>
      <c r="AV28" s="9" t="e">
        <f>COGS_DB!AV13</f>
        <v>#REF!</v>
      </c>
      <c r="AW28" s="9" t="e">
        <f>COGS_DB!AW13</f>
        <v>#REF!</v>
      </c>
      <c r="AX28" s="9" t="e">
        <f>COGS_DB!AX13</f>
        <v>#REF!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89500</v>
      </c>
      <c r="AB29" s="9">
        <f>COGS_DB!AB15</f>
        <v>146500</v>
      </c>
      <c r="AC29" s="9">
        <f>COGS_DB!AC15</f>
        <v>165500</v>
      </c>
      <c r="AD29" s="9">
        <f>COGS_DB!AD15</f>
        <v>165500</v>
      </c>
      <c r="AE29" s="9">
        <f>COGS_DB!AE15</f>
        <v>182000</v>
      </c>
      <c r="AF29" s="9">
        <f>COGS_DB!AF15</f>
        <v>201000</v>
      </c>
      <c r="AG29" s="9">
        <f>COGS_DB!AG15</f>
        <v>165500</v>
      </c>
      <c r="AH29" s="9">
        <f>COGS_DB!AH15</f>
        <v>182000</v>
      </c>
      <c r="AI29" s="9">
        <f>COGS_DB!AI15</f>
        <v>146500</v>
      </c>
      <c r="AJ29" s="9">
        <f>COGS_DB!AJ15</f>
        <v>146500</v>
      </c>
      <c r="AK29" s="9">
        <f>COGS_DB!AK15</f>
        <v>146500</v>
      </c>
      <c r="AL29" s="9">
        <f>COGS_DB!AL15</f>
        <v>89500</v>
      </c>
      <c r="AM29" s="9" t="e">
        <f>COGS_DB!AM15</f>
        <v>#REF!</v>
      </c>
      <c r="AN29" s="9" t="e">
        <f>COGS_DB!AN15</f>
        <v>#REF!</v>
      </c>
      <c r="AO29" s="9" t="e">
        <f>COGS_DB!AO15</f>
        <v>#REF!</v>
      </c>
      <c r="AP29" s="9" t="e">
        <f>COGS_DB!AP15</f>
        <v>#REF!</v>
      </c>
      <c r="AQ29" s="9" t="e">
        <f>COGS_DB!AQ15</f>
        <v>#REF!</v>
      </c>
      <c r="AR29" s="9" t="e">
        <f>COGS_DB!AR15</f>
        <v>#REF!</v>
      </c>
      <c r="AS29" s="9" t="e">
        <f>COGS_DB!AS15</f>
        <v>#REF!</v>
      </c>
      <c r="AT29" s="9" t="e">
        <f>COGS_DB!AT15</f>
        <v>#REF!</v>
      </c>
      <c r="AU29" s="9" t="e">
        <f>COGS_DB!AU15</f>
        <v>#REF!</v>
      </c>
      <c r="AV29" s="9" t="e">
        <f>COGS_DB!AV15</f>
        <v>#REF!</v>
      </c>
      <c r="AW29" s="9" t="e">
        <f>COGS_DB!AW15</f>
        <v>#REF!</v>
      </c>
      <c r="AX29" s="9" t="e">
        <f>COGS_DB!AX15</f>
        <v>#REF!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155000</v>
      </c>
      <c r="AB30" s="9">
        <f>COGS_DB!AB16</f>
        <v>248000</v>
      </c>
      <c r="AC30" s="9">
        <f>COGS_DB!AC16</f>
        <v>279000</v>
      </c>
      <c r="AD30" s="9">
        <f>COGS_DB!AD16</f>
        <v>279000</v>
      </c>
      <c r="AE30" s="9">
        <f>COGS_DB!AE16</f>
        <v>298000</v>
      </c>
      <c r="AF30" s="9">
        <f>COGS_DB!AF16</f>
        <v>329000</v>
      </c>
      <c r="AG30" s="9">
        <f>COGS_DB!AG16</f>
        <v>279000</v>
      </c>
      <c r="AH30" s="9">
        <f>COGS_DB!AH16</f>
        <v>298000</v>
      </c>
      <c r="AI30" s="9">
        <f>COGS_DB!AI16</f>
        <v>248000</v>
      </c>
      <c r="AJ30" s="9">
        <f>COGS_DB!AJ16</f>
        <v>248000</v>
      </c>
      <c r="AK30" s="9">
        <f>COGS_DB!AK16</f>
        <v>248000</v>
      </c>
      <c r="AL30" s="9">
        <f>COGS_DB!AL16</f>
        <v>155000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0.39308681672025725</v>
      </c>
      <c r="AB31" s="98">
        <f>COGS_DB!AB14</f>
        <v>0.39214711729622265</v>
      </c>
      <c r="AC31" s="98">
        <f>COGS_DB!AC14</f>
        <v>0.39197530864197533</v>
      </c>
      <c r="AD31" s="98">
        <f>COGS_DB!AD14</f>
        <v>0.39197530864197533</v>
      </c>
      <c r="AE31" s="98">
        <f>COGS_DB!AE14</f>
        <v>0.38897893030794167</v>
      </c>
      <c r="AF31" s="98">
        <f>COGS_DB!AF14</f>
        <v>0.3891336270190896</v>
      </c>
      <c r="AG31" s="98">
        <f>COGS_DB!AG14</f>
        <v>0.39197530864197533</v>
      </c>
      <c r="AH31" s="98">
        <f>COGS_DB!AH14</f>
        <v>0.38897893030794167</v>
      </c>
      <c r="AI31" s="98">
        <f>COGS_DB!AI14</f>
        <v>0.39214711729622265</v>
      </c>
      <c r="AJ31" s="98">
        <f>COGS_DB!AJ14</f>
        <v>0.39214711729622265</v>
      </c>
      <c r="AK31" s="98">
        <f>COGS_DB!AK14</f>
        <v>0.39214711729622265</v>
      </c>
      <c r="AL31" s="98">
        <f>COGS_DB!AL14</f>
        <v>0.39308681672025725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622000</v>
      </c>
      <c r="AB32" s="9">
        <f>COGS_DB!AB12</f>
        <v>1006000</v>
      </c>
      <c r="AC32" s="9">
        <f>COGS_DB!AC12</f>
        <v>1134000</v>
      </c>
      <c r="AD32" s="9">
        <f>COGS_DB!AD12</f>
        <v>1134000</v>
      </c>
      <c r="AE32" s="9">
        <f>COGS_DB!AE12</f>
        <v>1234000</v>
      </c>
      <c r="AF32" s="9">
        <f>COGS_DB!AF12</f>
        <v>1362000</v>
      </c>
      <c r="AG32" s="9">
        <f>COGS_DB!AG12</f>
        <v>1134000</v>
      </c>
      <c r="AH32" s="9">
        <f>COGS_DB!AH12</f>
        <v>1234000</v>
      </c>
      <c r="AI32" s="9">
        <f>COGS_DB!AI12</f>
        <v>1006000</v>
      </c>
      <c r="AJ32" s="9">
        <f>COGS_DB!AJ12</f>
        <v>1006000</v>
      </c>
      <c r="AK32" s="9">
        <f>COGS_DB!AK12</f>
        <v>1006000</v>
      </c>
      <c r="AL32" s="9">
        <f>COGS_DB!AL12</f>
        <v>622000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 t="s">
        <v>36</v>
      </c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 t="s">
        <v>37</v>
      </c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 t="s">
        <v>38</v>
      </c>
      <c r="AN34" s="375"/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 t="s">
        <v>39</v>
      </c>
      <c r="AZ34" s="375"/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>
        <f>COGS_DB!G3</f>
        <v>12500000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252000</v>
      </c>
      <c r="AB36" s="9">
        <f>COGS_DB!AB20</f>
        <v>414000</v>
      </c>
      <c r="AC36" s="9">
        <f>COGS_DB!AC20</f>
        <v>468000</v>
      </c>
      <c r="AD36" s="9">
        <f>COGS_DB!AD20</f>
        <v>468000</v>
      </c>
      <c r="AE36" s="9">
        <f>COGS_DB!AE20</f>
        <v>522000</v>
      </c>
      <c r="AF36" s="9">
        <f>COGS_DB!AF20</f>
        <v>576000</v>
      </c>
      <c r="AG36" s="9">
        <f>COGS_DB!AG20</f>
        <v>468000</v>
      </c>
      <c r="AH36" s="9">
        <f>COGS_DB!AH20</f>
        <v>522000</v>
      </c>
      <c r="AI36" s="9">
        <f>COGS_DB!AI20</f>
        <v>414000</v>
      </c>
      <c r="AJ36" s="9">
        <f>COGS_DB!AJ20</f>
        <v>414000</v>
      </c>
      <c r="AK36" s="9">
        <f>COGS_DB!AK20</f>
        <v>414000</v>
      </c>
      <c r="AL36" s="9">
        <f>COGS_DB!AL20</f>
        <v>252000</v>
      </c>
      <c r="AM36" s="9">
        <f>COGS_DB!AM20</f>
        <v>270000</v>
      </c>
      <c r="AN36" s="9">
        <f>COGS_DB!AN20</f>
        <v>450000</v>
      </c>
      <c r="AO36" s="9">
        <f>COGS_DB!AO20</f>
        <v>504000</v>
      </c>
      <c r="AP36" s="9">
        <f>COGS_DB!AP20</f>
        <v>504000</v>
      </c>
      <c r="AQ36" s="9">
        <f>COGS_DB!AQ20</f>
        <v>558000</v>
      </c>
      <c r="AR36" s="9">
        <f>COGS_DB!AR20</f>
        <v>612000</v>
      </c>
      <c r="AS36" s="9">
        <f>COGS_DB!AS20</f>
        <v>504000</v>
      </c>
      <c r="AT36" s="9">
        <f>COGS_DB!AT20</f>
        <v>558000</v>
      </c>
      <c r="AU36" s="9">
        <f>COGS_DB!AU20</f>
        <v>450000</v>
      </c>
      <c r="AV36" s="9">
        <f>COGS_DB!AV20</f>
        <v>450000</v>
      </c>
      <c r="AW36" s="9">
        <f>COGS_DB!AW20</f>
        <v>450000</v>
      </c>
      <c r="AX36" s="9">
        <f>COGS_DB!AX20</f>
        <v>270000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>
        <f>COGS_DB!G4</f>
        <v>4890500</v>
      </c>
      <c r="F37" s="9" t="e">
        <f>COGS_DB!I4</f>
        <v>#REF!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77000</v>
      </c>
      <c r="AB37" s="9">
        <f>COGS_DB!AB21</f>
        <v>126500</v>
      </c>
      <c r="AC37" s="9">
        <f>COGS_DB!AC21</f>
        <v>143000</v>
      </c>
      <c r="AD37" s="9">
        <f>COGS_DB!AD21</f>
        <v>143000</v>
      </c>
      <c r="AE37" s="9">
        <f>COGS_DB!AE21</f>
        <v>159500</v>
      </c>
      <c r="AF37" s="9">
        <f>COGS_DB!AF21</f>
        <v>176000</v>
      </c>
      <c r="AG37" s="9">
        <f>COGS_DB!AG21</f>
        <v>143000</v>
      </c>
      <c r="AH37" s="9">
        <f>COGS_DB!AH21</f>
        <v>159500</v>
      </c>
      <c r="AI37" s="9">
        <f>COGS_DB!AI21</f>
        <v>126500</v>
      </c>
      <c r="AJ37" s="9">
        <f>COGS_DB!AJ21</f>
        <v>126500</v>
      </c>
      <c r="AK37" s="9">
        <f>COGS_DB!AK21</f>
        <v>126500</v>
      </c>
      <c r="AL37" s="9">
        <f>COGS_DB!AL21</f>
        <v>77000</v>
      </c>
      <c r="AM37" s="9">
        <f>COGS_DB!AM21</f>
        <v>247530</v>
      </c>
      <c r="AN37" s="9">
        <f>COGS_DB!AN21</f>
        <v>412550</v>
      </c>
      <c r="AO37" s="9">
        <f>COGS_DB!AO21</f>
        <v>462056</v>
      </c>
      <c r="AP37" s="9">
        <f>COGS_DB!AP21</f>
        <v>462056</v>
      </c>
      <c r="AQ37" s="9">
        <f>COGS_DB!AQ21</f>
        <v>511562</v>
      </c>
      <c r="AR37" s="9">
        <f>COGS_DB!AR21</f>
        <v>561068</v>
      </c>
      <c r="AS37" s="9">
        <f>COGS_DB!AS21</f>
        <v>462056</v>
      </c>
      <c r="AT37" s="9">
        <f>COGS_DB!AT21</f>
        <v>511562</v>
      </c>
      <c r="AU37" s="9">
        <f>COGS_DB!AU21</f>
        <v>412550</v>
      </c>
      <c r="AV37" s="9">
        <f>COGS_DB!AV21</f>
        <v>412550</v>
      </c>
      <c r="AW37" s="9">
        <f>COGS_DB!AW21</f>
        <v>412550</v>
      </c>
      <c r="AX37" s="9">
        <f>COGS_DB!AX21</f>
        <v>247530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1826500</v>
      </c>
      <c r="F38" s="9" t="e">
        <f>COGS_DB!I6</f>
        <v>#REF!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0.33837429111531192</v>
      </c>
      <c r="AB38" s="9">
        <f>COGS_DB!AB24</f>
        <v>0.33755760368663595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0.33425160697887968</v>
      </c>
      <c r="AF38" s="9">
        <f>COGS_DB!AF24</f>
        <v>0.33444259567387685</v>
      </c>
      <c r="AG38" s="9">
        <f>COGS_DB!AG24</f>
        <v>0.33741080530071355</v>
      </c>
      <c r="AH38" s="9">
        <f>COGS_DB!AH24</f>
        <v>0.33425160697887968</v>
      </c>
      <c r="AI38" s="9">
        <f>COGS_DB!AI24</f>
        <v>0.33755760368663595</v>
      </c>
      <c r="AJ38" s="9">
        <f>COGS_DB!AJ24</f>
        <v>0.33755760368663595</v>
      </c>
      <c r="AK38" s="9">
        <f>COGS_DB!AK24</f>
        <v>0.33755760368663595</v>
      </c>
      <c r="AL38" s="9">
        <f>COGS_DB!AL24</f>
        <v>0.33837429111531192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>
        <f>COGS_DB!G7</f>
        <v>3064000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12500</v>
      </c>
      <c r="AB39" s="98">
        <f>COGS_DB!AB22</f>
        <v>20000</v>
      </c>
      <c r="AC39" s="98">
        <f>COGS_DB!AC22</f>
        <v>22500</v>
      </c>
      <c r="AD39" s="98">
        <f>COGS_DB!AD22</f>
        <v>22500</v>
      </c>
      <c r="AE39" s="98">
        <f>COGS_DB!AE22</f>
        <v>22500</v>
      </c>
      <c r="AF39" s="98">
        <f>COGS_DB!AF22</f>
        <v>25000</v>
      </c>
      <c r="AG39" s="98">
        <f>COGS_DB!AG22</f>
        <v>22500</v>
      </c>
      <c r="AH39" s="98">
        <f>COGS_DB!AH22</f>
        <v>22500</v>
      </c>
      <c r="AI39" s="98">
        <f>COGS_DB!AI22</f>
        <v>20000</v>
      </c>
      <c r="AJ39" s="98">
        <f>COGS_DB!AJ22</f>
        <v>20000</v>
      </c>
      <c r="AK39" s="98">
        <f>COGS_DB!AK22</f>
        <v>20000</v>
      </c>
      <c r="AL39" s="98">
        <f>COGS_DB!AL22</f>
        <v>12500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>
        <f>COGS_DB!G5</f>
        <v>0.39123999999999998</v>
      </c>
      <c r="F42" s="116" t="e">
        <f>COGS_DB!I5</f>
        <v>#REF!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89500</v>
      </c>
      <c r="AB42" s="9">
        <f>COGS_DB!AB23</f>
        <v>146500</v>
      </c>
      <c r="AC42" s="9">
        <f>COGS_DB!AC23</f>
        <v>165500</v>
      </c>
      <c r="AD42" s="9">
        <f>COGS_DB!AD23</f>
        <v>165500</v>
      </c>
      <c r="AE42" s="9">
        <f>COGS_DB!AE23</f>
        <v>182000</v>
      </c>
      <c r="AF42" s="9">
        <f>COGS_DB!AF23</f>
        <v>201000</v>
      </c>
      <c r="AG42" s="9">
        <f>COGS_DB!AG23</f>
        <v>165500</v>
      </c>
      <c r="AH42" s="9">
        <f>COGS_DB!AH23</f>
        <v>182000</v>
      </c>
      <c r="AI42" s="9">
        <f>COGS_DB!AI23</f>
        <v>146500</v>
      </c>
      <c r="AJ42" s="9">
        <f>COGS_DB!AJ23</f>
        <v>146500</v>
      </c>
      <c r="AK42" s="9">
        <f>COGS_DB!AK23</f>
        <v>146500</v>
      </c>
      <c r="AL42" s="9">
        <f>COGS_DB!AL23</f>
        <v>89500</v>
      </c>
      <c r="AM42" s="9" t="e">
        <f>COGS_DB!AM23</f>
        <v>#REF!</v>
      </c>
      <c r="AN42" s="9" t="e">
        <f>COGS_DB!AN23</f>
        <v>#REF!</v>
      </c>
      <c r="AO42" s="9" t="e">
        <f>COGS_DB!AO23</f>
        <v>#REF!</v>
      </c>
      <c r="AP42" s="9" t="e">
        <f>COGS_DB!AP23</f>
        <v>#REF!</v>
      </c>
      <c r="AQ42" s="9" t="e">
        <f>COGS_DB!AQ23</f>
        <v>#REF!</v>
      </c>
      <c r="AR42" s="9" t="e">
        <f>COGS_DB!AR23</f>
        <v>#REF!</v>
      </c>
      <c r="AS42" s="9" t="e">
        <f>COGS_DB!AS23</f>
        <v>#REF!</v>
      </c>
      <c r="AT42" s="9" t="e">
        <f>COGS_DB!AT23</f>
        <v>#REF!</v>
      </c>
      <c r="AU42" s="9" t="e">
        <f>COGS_DB!AU23</f>
        <v>#REF!</v>
      </c>
      <c r="AV42" s="9" t="e">
        <f>COGS_DB!AV23</f>
        <v>#REF!</v>
      </c>
      <c r="AW42" s="9" t="e">
        <f>COGS_DB!AW23</f>
        <v>#REF!</v>
      </c>
      <c r="AX42" s="9" t="e">
        <f>COGS_DB!AX23</f>
        <v>#REF!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 t="e">
        <f>COGS_DB!J6</f>
        <v>#REF!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>
        <f>COGS_DB!H7</f>
        <v>0.24512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5" t="s">
        <v>35</v>
      </c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 t="s">
        <v>36</v>
      </c>
      <c r="Q55" s="375"/>
      <c r="R55" s="375"/>
      <c r="S55" s="375"/>
      <c r="T55" s="375"/>
      <c r="U55" s="375"/>
      <c r="V55" s="375"/>
      <c r="W55" s="375"/>
      <c r="X55" s="375"/>
      <c r="Y55" s="375"/>
      <c r="Z55" s="375"/>
      <c r="AA55" s="375"/>
      <c r="AB55" s="375" t="s">
        <v>37</v>
      </c>
      <c r="AC55" s="375"/>
      <c r="AD55" s="375"/>
      <c r="AE55" s="375"/>
      <c r="AF55" s="375"/>
      <c r="AG55" s="375"/>
      <c r="AH55" s="375"/>
      <c r="AI55" s="375"/>
      <c r="AJ55" s="375"/>
      <c r="AK55" s="375"/>
      <c r="AL55" s="375"/>
      <c r="AM55" s="375"/>
      <c r="AN55" s="375" t="s">
        <v>38</v>
      </c>
      <c r="AO55" s="375"/>
      <c r="AP55" s="375"/>
      <c r="AQ55" s="375"/>
      <c r="AR55" s="375"/>
      <c r="AS55" s="375"/>
      <c r="AT55" s="375"/>
      <c r="AU55" s="375"/>
      <c r="AV55" s="375"/>
      <c r="AW55" s="375"/>
      <c r="AX55" s="375"/>
      <c r="AY55" s="375"/>
      <c r="AZ55" s="375" t="s">
        <v>39</v>
      </c>
      <c r="BA55" s="375"/>
      <c r="BB55" s="375"/>
      <c r="BC55" s="375"/>
      <c r="BD55" s="375"/>
      <c r="BE55" s="375"/>
      <c r="BF55" s="375"/>
      <c r="BG55" s="375"/>
      <c r="BH55" s="375"/>
      <c r="BI55" s="375"/>
      <c r="BJ55" s="375"/>
      <c r="BK55" s="375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opLeftCell="X1" workbookViewId="0">
      <selection activeCell="AE27" sqref="AE27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5" t="s">
        <v>35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 t="s">
        <v>36</v>
      </c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/>
      <c r="AA2" s="375" t="s">
        <v>37</v>
      </c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/>
      <c r="AM2" s="375" t="s">
        <v>38</v>
      </c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/>
      <c r="AY2" s="375" t="s">
        <v>39</v>
      </c>
      <c r="AZ2" s="375"/>
      <c r="BA2" s="375"/>
      <c r="BB2" s="375"/>
      <c r="BC2" s="375"/>
      <c r="BD2" s="375"/>
      <c r="BE2" s="375"/>
      <c r="BF2" s="375"/>
      <c r="BG2" s="375"/>
      <c r="BH2" s="375"/>
      <c r="BI2" s="375"/>
      <c r="BJ2" s="375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outlineLevel="1" x14ac:dyDescent="0.15">
      <c r="A18" s="33"/>
    </row>
    <row r="19" spans="1:63" outlineLevel="1" x14ac:dyDescent="0.15">
      <c r="A19" s="16" t="s">
        <v>312</v>
      </c>
    </row>
    <row r="20" spans="1:63" outlineLevel="1" x14ac:dyDescent="0.15">
      <c r="A20" s="16"/>
    </row>
    <row r="21" spans="1:63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outlineLevel="1" x14ac:dyDescent="0.15"/>
    <row r="31" spans="1:63" outlineLevel="1" x14ac:dyDescent="0.15">
      <c r="A31" s="16" t="s">
        <v>1224</v>
      </c>
    </row>
    <row r="32" spans="1:63" outlineLevel="1" x14ac:dyDescent="0.15">
      <c r="A32" s="16"/>
    </row>
    <row r="33" spans="1:63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idden="1" outlineLevel="1" x14ac:dyDescent="0.15">
      <c r="A55" s="33"/>
    </row>
    <row r="56" spans="1:63" hidden="1" outlineLevel="1" x14ac:dyDescent="0.15">
      <c r="A56" s="16" t="s">
        <v>312</v>
      </c>
    </row>
    <row r="57" spans="1:63" hidden="1" outlineLevel="1" x14ac:dyDescent="0.15">
      <c r="A57" s="16"/>
    </row>
    <row r="58" spans="1:63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idden="1" outlineLevel="1" x14ac:dyDescent="0.15"/>
    <row r="68" spans="1:63" hidden="1" outlineLevel="1" x14ac:dyDescent="0.15">
      <c r="A68" s="16" t="s">
        <v>1224</v>
      </c>
    </row>
    <row r="69" spans="1:63" hidden="1" outlineLevel="1" x14ac:dyDescent="0.15">
      <c r="A69" s="16"/>
    </row>
    <row r="70" spans="1:63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idden="1" outlineLevel="1" x14ac:dyDescent="0.15">
      <c r="A73" s="47"/>
      <c r="C73" s="169"/>
    </row>
    <row r="74" spans="1:63" hidden="1" outlineLevel="1" x14ac:dyDescent="0.15">
      <c r="A74" s="14" t="str">
        <f>A71</f>
        <v>Local Services Units</v>
      </c>
    </row>
    <row r="75" spans="1:63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idden="1" outlineLevel="1" x14ac:dyDescent="0.15"/>
    <row r="80" spans="1:63" hidden="1" outlineLevel="1" x14ac:dyDescent="0.15">
      <c r="A80" s="16" t="str">
        <f>A72</f>
        <v>Domicilio Services Units</v>
      </c>
    </row>
    <row r="81" spans="1:64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5" t="s">
        <v>35</v>
      </c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 t="s">
        <v>36</v>
      </c>
      <c r="S2" s="375"/>
      <c r="T2" s="375"/>
      <c r="U2" s="375"/>
      <c r="V2" s="375"/>
      <c r="W2" s="375"/>
      <c r="X2" s="375"/>
      <c r="Y2" s="375"/>
      <c r="Z2" s="375"/>
      <c r="AA2" s="375"/>
      <c r="AB2" s="375"/>
      <c r="AC2" s="375"/>
      <c r="AD2" s="375" t="s">
        <v>37</v>
      </c>
      <c r="AE2" s="375"/>
      <c r="AF2" s="375"/>
      <c r="AG2" s="375"/>
      <c r="AH2" s="375"/>
      <c r="AI2" s="375"/>
      <c r="AJ2" s="375"/>
      <c r="AK2" s="375"/>
      <c r="AL2" s="375"/>
      <c r="AM2" s="375"/>
      <c r="AN2" s="375"/>
      <c r="AO2" s="375"/>
      <c r="AP2" s="375" t="s">
        <v>38</v>
      </c>
      <c r="AQ2" s="375"/>
      <c r="AR2" s="375"/>
      <c r="AS2" s="375"/>
      <c r="AT2" s="375"/>
      <c r="AU2" s="375"/>
      <c r="AV2" s="375"/>
      <c r="AW2" s="375"/>
      <c r="AX2" s="375"/>
      <c r="AY2" s="375"/>
      <c r="AZ2" s="375"/>
      <c r="BA2" s="375"/>
      <c r="BB2" s="375" t="s">
        <v>39</v>
      </c>
      <c r="BC2" s="375"/>
      <c r="BD2" s="375"/>
      <c r="BE2" s="375"/>
      <c r="BF2" s="375"/>
      <c r="BG2" s="375"/>
      <c r="BH2" s="375"/>
      <c r="BI2" s="375"/>
      <c r="BJ2" s="375"/>
      <c r="BK2" s="375"/>
      <c r="BL2" s="375"/>
      <c r="BM2" s="375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1" t="s">
        <v>635</v>
      </c>
      <c r="B66" s="381"/>
      <c r="C66" s="381"/>
      <c r="D66" s="381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81" t="s">
        <v>637</v>
      </c>
      <c r="B67" s="381"/>
      <c r="C67" s="381"/>
      <c r="D67" s="381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81" t="s">
        <v>636</v>
      </c>
      <c r="B68" s="381"/>
      <c r="C68" s="381"/>
      <c r="D68" s="381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5" t="s">
        <v>35</v>
      </c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10"/>
      <c r="S74" s="375" t="s">
        <v>36</v>
      </c>
      <c r="T74" s="375"/>
      <c r="U74" s="375"/>
      <c r="V74" s="375"/>
      <c r="W74" s="375"/>
      <c r="X74" s="375"/>
      <c r="Y74" s="375"/>
      <c r="Z74" s="375"/>
      <c r="AA74" s="375"/>
      <c r="AB74" s="375"/>
      <c r="AC74" s="375"/>
      <c r="AD74" s="375"/>
      <c r="AE74" s="10"/>
      <c r="AF74" s="375" t="s">
        <v>37</v>
      </c>
      <c r="AG74" s="375"/>
      <c r="AH74" s="375"/>
      <c r="AI74" s="375"/>
      <c r="AJ74" s="375"/>
      <c r="AK74" s="375"/>
      <c r="AL74" s="375"/>
      <c r="AM74" s="375"/>
      <c r="AN74" s="375"/>
      <c r="AO74" s="375"/>
      <c r="AP74" s="375"/>
      <c r="AQ74" s="375"/>
      <c r="AR74" s="10"/>
      <c r="AS74" s="375" t="s">
        <v>38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10"/>
      <c r="BF74" s="375" t="s">
        <v>39</v>
      </c>
      <c r="BG74" s="375"/>
      <c r="BH74" s="375"/>
      <c r="BI74" s="375"/>
      <c r="BJ74" s="375"/>
      <c r="BK74" s="375"/>
      <c r="BL74" s="375"/>
      <c r="BM74" s="375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1" t="s">
        <v>638</v>
      </c>
      <c r="B139" s="381"/>
      <c r="C139" s="381"/>
      <c r="D139" s="381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81" t="s">
        <v>352</v>
      </c>
      <c r="B140" s="381"/>
      <c r="C140" s="381"/>
      <c r="D140" s="381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81" t="s">
        <v>639</v>
      </c>
      <c r="B141" s="381"/>
      <c r="C141" s="381"/>
      <c r="D141" s="381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5" t="s">
        <v>35</v>
      </c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 t="s">
        <v>36</v>
      </c>
      <c r="Q11" s="375"/>
      <c r="R11" s="375"/>
      <c r="S11" s="375"/>
      <c r="T11" s="375"/>
      <c r="U11" s="375"/>
      <c r="V11" s="375"/>
      <c r="W11" s="375"/>
      <c r="X11" s="375"/>
      <c r="Y11" s="375"/>
      <c r="Z11" s="375"/>
      <c r="AA11" s="375"/>
      <c r="AB11" s="375" t="s">
        <v>37</v>
      </c>
      <c r="AC11" s="375"/>
      <c r="AD11" s="375"/>
      <c r="AE11" s="375"/>
      <c r="AF11" s="375"/>
      <c r="AG11" s="375"/>
      <c r="AH11" s="375"/>
      <c r="AI11" s="375"/>
      <c r="AJ11" s="375"/>
      <c r="AK11" s="375"/>
      <c r="AL11" s="375"/>
      <c r="AM11" s="375"/>
      <c r="AN11" s="375" t="s">
        <v>38</v>
      </c>
      <c r="AO11" s="375"/>
      <c r="AP11" s="375"/>
      <c r="AQ11" s="375"/>
      <c r="AR11" s="375"/>
      <c r="AS11" s="375"/>
      <c r="AT11" s="375"/>
      <c r="AU11" s="375"/>
      <c r="AV11" s="375"/>
      <c r="AW11" s="375"/>
      <c r="AX11" s="375"/>
      <c r="AY11" s="375"/>
      <c r="AZ11" s="375" t="s">
        <v>39</v>
      </c>
      <c r="BA11" s="375"/>
      <c r="BB11" s="375"/>
      <c r="BC11" s="375"/>
      <c r="BD11" s="375"/>
      <c r="BE11" s="375"/>
      <c r="BF11" s="375"/>
      <c r="BG11" s="375"/>
      <c r="BH11" s="375"/>
      <c r="BI11" s="375"/>
      <c r="BJ11" s="375"/>
      <c r="BK11" s="375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2" t="s">
        <v>292</v>
      </c>
      <c r="BO2" s="382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5"/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 t="s">
        <v>36</v>
      </c>
      <c r="O2" s="375"/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 t="s">
        <v>37</v>
      </c>
      <c r="AA2" s="375"/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 t="s">
        <v>38</v>
      </c>
      <c r="AM2" s="375"/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 t="s">
        <v>39</v>
      </c>
      <c r="AY2" s="375"/>
      <c r="AZ2" s="375"/>
      <c r="BA2" s="375"/>
      <c r="BB2" s="375"/>
      <c r="BC2" s="375"/>
      <c r="BD2" s="375"/>
      <c r="BE2" s="375"/>
      <c r="BF2" s="375"/>
      <c r="BG2" s="375"/>
      <c r="BH2" s="375"/>
      <c r="BI2" s="375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5" t="s">
        <v>35</v>
      </c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 t="s">
        <v>36</v>
      </c>
      <c r="O14" s="375"/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 t="s">
        <v>37</v>
      </c>
      <c r="AA14" s="375"/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 t="s">
        <v>38</v>
      </c>
      <c r="AM14" s="375"/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 t="s">
        <v>39</v>
      </c>
      <c r="AY14" s="375"/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3" t="s">
        <v>287</v>
      </c>
      <c r="I1" s="383"/>
      <c r="J1" s="383"/>
      <c r="K1" s="383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10"/>
      <c r="S3" s="375" t="s">
        <v>36</v>
      </c>
      <c r="T3" s="375"/>
      <c r="U3" s="375"/>
      <c r="V3" s="375"/>
      <c r="W3" s="375"/>
      <c r="X3" s="375"/>
      <c r="Y3" s="375"/>
      <c r="Z3" s="375"/>
      <c r="AA3" s="375"/>
      <c r="AB3" s="375"/>
      <c r="AC3" s="375"/>
      <c r="AD3" s="375"/>
      <c r="AE3" s="10"/>
      <c r="AF3" s="375" t="s">
        <v>37</v>
      </c>
      <c r="AG3" s="375"/>
      <c r="AH3" s="375"/>
      <c r="AI3" s="375"/>
      <c r="AJ3" s="375"/>
      <c r="AK3" s="375"/>
      <c r="AL3" s="375"/>
      <c r="AM3" s="375"/>
      <c r="AN3" s="375"/>
      <c r="AO3" s="375"/>
      <c r="AP3" s="375"/>
      <c r="AQ3" s="375"/>
      <c r="AR3" s="10"/>
      <c r="AS3" s="375" t="s">
        <v>38</v>
      </c>
      <c r="AT3" s="375"/>
      <c r="AU3" s="375"/>
      <c r="AV3" s="375"/>
      <c r="AW3" s="375"/>
      <c r="AX3" s="375"/>
      <c r="AY3" s="375"/>
      <c r="AZ3" s="375"/>
      <c r="BA3" s="375"/>
      <c r="BB3" s="375"/>
      <c r="BC3" s="375"/>
      <c r="BD3" s="375"/>
      <c r="BE3" s="10"/>
      <c r="BF3" s="375" t="s">
        <v>39</v>
      </c>
      <c r="BG3" s="375"/>
      <c r="BH3" s="375"/>
      <c r="BI3" s="375"/>
      <c r="BJ3" s="375"/>
      <c r="BK3" s="375"/>
      <c r="BL3" s="375"/>
      <c r="BM3" s="375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5" t="s">
        <v>35</v>
      </c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 t="s">
        <v>36</v>
      </c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  <c r="AA5" s="375" t="s">
        <v>37</v>
      </c>
      <c r="AB5" s="375"/>
      <c r="AC5" s="375"/>
      <c r="AD5" s="375"/>
      <c r="AE5" s="375"/>
      <c r="AF5" s="375"/>
      <c r="AG5" s="375"/>
      <c r="AH5" s="375"/>
      <c r="AI5" s="375"/>
      <c r="AJ5" s="375"/>
      <c r="AK5" s="375"/>
      <c r="AL5" s="375"/>
      <c r="AM5" s="375" t="s">
        <v>38</v>
      </c>
      <c r="AN5" s="375"/>
      <c r="AO5" s="375"/>
      <c r="AP5" s="375"/>
      <c r="AQ5" s="375"/>
      <c r="AR5" s="375"/>
      <c r="AS5" s="375"/>
      <c r="AT5" s="375"/>
      <c r="AU5" s="375"/>
      <c r="AV5" s="375"/>
      <c r="AW5" s="375"/>
      <c r="AX5" s="375"/>
      <c r="AY5" s="375" t="s">
        <v>39</v>
      </c>
      <c r="AZ5" s="375"/>
      <c r="BA5" s="375"/>
      <c r="BB5" s="375"/>
      <c r="BC5" s="375"/>
      <c r="BD5" s="375"/>
      <c r="BE5" s="375"/>
      <c r="BF5" s="375"/>
      <c r="BG5" s="375"/>
      <c r="BH5" s="375"/>
      <c r="BI5" s="375"/>
      <c r="BJ5" s="375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5" t="s">
        <v>35</v>
      </c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 t="s">
        <v>36</v>
      </c>
      <c r="P21" s="375"/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 t="s">
        <v>37</v>
      </c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 t="s">
        <v>38</v>
      </c>
      <c r="AN21" s="375"/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 t="s">
        <v>39</v>
      </c>
      <c r="AZ21" s="375"/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5" t="s">
        <v>35</v>
      </c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 t="s">
        <v>36</v>
      </c>
      <c r="U1" s="375"/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 t="s">
        <v>37</v>
      </c>
      <c r="AG1" s="375"/>
      <c r="AH1" s="375"/>
      <c r="AI1" s="375"/>
      <c r="AJ1" s="375"/>
      <c r="AK1" s="375"/>
      <c r="AL1" s="375"/>
      <c r="AM1" s="375"/>
      <c r="AN1" s="375"/>
      <c r="AO1" s="375"/>
      <c r="AP1" s="375"/>
      <c r="AQ1" s="375"/>
      <c r="AR1" s="375" t="s">
        <v>38</v>
      </c>
      <c r="AS1" s="375"/>
      <c r="AT1" s="375"/>
      <c r="AU1" s="375"/>
      <c r="AV1" s="375"/>
      <c r="AW1" s="375"/>
      <c r="AX1" s="375"/>
      <c r="AY1" s="375"/>
      <c r="AZ1" s="375"/>
      <c r="BA1" s="375"/>
      <c r="BB1" s="375"/>
      <c r="BC1" s="375"/>
      <c r="BD1" s="375" t="s">
        <v>39</v>
      </c>
      <c r="BE1" s="375"/>
      <c r="BF1" s="375"/>
      <c r="BG1" s="375"/>
      <c r="BH1" s="375"/>
      <c r="BI1" s="375"/>
      <c r="BJ1" s="375"/>
      <c r="BK1" s="375"/>
      <c r="BL1" s="375"/>
      <c r="BM1" s="375"/>
      <c r="BN1" s="375"/>
      <c r="BO1" s="375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5" t="s">
        <v>35</v>
      </c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 t="s">
        <v>36</v>
      </c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 t="s">
        <v>37</v>
      </c>
      <c r="AB1" s="375"/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 t="s">
        <v>38</v>
      </c>
      <c r="AN1" s="375"/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 t="s">
        <v>39</v>
      </c>
      <c r="AZ1" s="375"/>
      <c r="BA1" s="375"/>
      <c r="BB1" s="375"/>
      <c r="BC1" s="375"/>
      <c r="BD1" s="375"/>
      <c r="BE1" s="375"/>
      <c r="BF1" s="375"/>
      <c r="BG1" s="375"/>
      <c r="BH1" s="375"/>
      <c r="BI1" s="375"/>
      <c r="BJ1" s="375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5" t="s">
        <v>151</v>
      </c>
      <c r="B5" s="375"/>
    </row>
    <row r="6" spans="1:63" x14ac:dyDescent="0.15">
      <c r="C6" s="375" t="s">
        <v>35</v>
      </c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 t="s">
        <v>36</v>
      </c>
      <c r="P6" s="375"/>
      <c r="Q6" s="375"/>
      <c r="R6" s="375"/>
      <c r="S6" s="375"/>
      <c r="T6" s="375"/>
      <c r="U6" s="375"/>
      <c r="V6" s="375"/>
      <c r="W6" s="375"/>
      <c r="X6" s="375"/>
      <c r="Y6" s="375"/>
      <c r="Z6" s="375"/>
      <c r="AA6" s="375" t="s">
        <v>37</v>
      </c>
      <c r="AB6" s="375"/>
      <c r="AC6" s="375"/>
      <c r="AD6" s="375"/>
      <c r="AE6" s="375"/>
      <c r="AF6" s="375"/>
      <c r="AG6" s="375"/>
      <c r="AH6" s="375"/>
      <c r="AI6" s="375"/>
      <c r="AJ6" s="375"/>
      <c r="AK6" s="375"/>
      <c r="AL6" s="375"/>
      <c r="AM6" s="375" t="s">
        <v>38</v>
      </c>
      <c r="AN6" s="375"/>
      <c r="AO6" s="375"/>
      <c r="AP6" s="375"/>
      <c r="AQ6" s="375"/>
      <c r="AR6" s="375"/>
      <c r="AS6" s="375"/>
      <c r="AT6" s="375"/>
      <c r="AU6" s="375"/>
      <c r="AV6" s="375"/>
      <c r="AW6" s="375"/>
      <c r="AX6" s="375"/>
      <c r="AY6" s="375" t="s">
        <v>39</v>
      </c>
      <c r="AZ6" s="375"/>
      <c r="BA6" s="375"/>
      <c r="BB6" s="375"/>
      <c r="BC6" s="375"/>
      <c r="BD6" s="375"/>
      <c r="BE6" s="375"/>
      <c r="BF6" s="375"/>
      <c r="BG6" s="375"/>
      <c r="BH6" s="375"/>
      <c r="BI6" s="375"/>
      <c r="BJ6" s="375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5" t="s">
        <v>154</v>
      </c>
      <c r="B13" s="375"/>
    </row>
    <row r="14" spans="1:63" x14ac:dyDescent="0.15">
      <c r="C14" s="375" t="s">
        <v>35</v>
      </c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 t="s">
        <v>36</v>
      </c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/>
      <c r="AA14" s="375" t="s">
        <v>37</v>
      </c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/>
      <c r="AM14" s="375" t="s">
        <v>38</v>
      </c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/>
      <c r="AY14" s="375" t="s">
        <v>39</v>
      </c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  <c r="BJ14" s="375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2023-04-13T15:25:50Z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