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EAB9CD5D-9539-BE4D-BB71-50ECABAF2E10}" xr6:coauthVersionLast="47" xr6:coauthVersionMax="47" xr10:uidLastSave="{00000000-0000-0000-0000-000000000000}"/>
  <bookViews>
    <workbookView xWindow="14260" yWindow="500" windowWidth="19340" windowHeight="20500" firstSheet="34" activeTab="36" xr2:uid="{F282BBEB-D971-5249-98E5-7BF9FAE3055C}"/>
    <workbookView xWindow="0" yWindow="500" windowWidth="16800" windowHeight="20500" firstSheet="38" activeTab="40" xr2:uid="{360FB051-2420-3E49-AAF6-CD5C2BC7BA3E}"/>
    <workbookView xWindow="16800" yWindow="7040" windowWidth="16800" windowHeight="13960" firstSheet="35" activeTab="35" xr2:uid="{4F4B81B0-60BC-6541-A5EE-4EB0C93D6D4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16" i="82" l="1"/>
  <c r="A115" i="82"/>
  <c r="A114" i="82"/>
  <c r="N114" i="82"/>
  <c r="M114" i="82"/>
  <c r="L114" i="82"/>
  <c r="K114" i="82"/>
  <c r="J114" i="82"/>
  <c r="I114" i="82"/>
  <c r="H114" i="82"/>
  <c r="G114" i="82"/>
  <c r="F114" i="82"/>
  <c r="E114" i="82"/>
  <c r="D114" i="82"/>
  <c r="C114" i="82"/>
  <c r="C70" i="48"/>
  <c r="A72" i="48"/>
  <c r="A71" i="48"/>
  <c r="BJ109" i="82"/>
  <c r="BI109" i="82"/>
  <c r="BH109" i="82"/>
  <c r="BG109" i="82"/>
  <c r="BF109" i="82"/>
  <c r="BE109" i="82"/>
  <c r="BD109" i="82"/>
  <c r="BC109" i="82"/>
  <c r="BB109" i="82"/>
  <c r="BA109" i="82"/>
  <c r="AZ109" i="82"/>
  <c r="AY109" i="82"/>
  <c r="AX109" i="82"/>
  <c r="AW109" i="82"/>
  <c r="AV109" i="82"/>
  <c r="AU109" i="82"/>
  <c r="AT109" i="82"/>
  <c r="AS109" i="82"/>
  <c r="AR109" i="82"/>
  <c r="AQ109" i="82"/>
  <c r="AP109" i="82"/>
  <c r="AO109" i="82"/>
  <c r="AN109" i="82"/>
  <c r="AM109" i="82"/>
  <c r="AL109" i="82"/>
  <c r="AK109" i="82"/>
  <c r="AJ109" i="82"/>
  <c r="AI109" i="82"/>
  <c r="AH109" i="82"/>
  <c r="AG109" i="82"/>
  <c r="AF109" i="82"/>
  <c r="AE109" i="82"/>
  <c r="AD109" i="82"/>
  <c r="AC109" i="82"/>
  <c r="AB109" i="82"/>
  <c r="AA109" i="82"/>
  <c r="Z109" i="82"/>
  <c r="Y109" i="82"/>
  <c r="X109" i="82"/>
  <c r="W109" i="82"/>
  <c r="V109" i="82"/>
  <c r="U109" i="82"/>
  <c r="T109" i="82"/>
  <c r="S109" i="82"/>
  <c r="R109" i="82"/>
  <c r="Q109" i="82"/>
  <c r="P109" i="82"/>
  <c r="O109" i="82"/>
  <c r="N109" i="82"/>
  <c r="M109" i="82"/>
  <c r="L109" i="82"/>
  <c r="K109" i="82"/>
  <c r="J109" i="82"/>
  <c r="I109" i="82"/>
  <c r="H109" i="82"/>
  <c r="G109" i="82"/>
  <c r="E109" i="82"/>
  <c r="D109" i="82"/>
  <c r="C109" i="82"/>
  <c r="F109" i="82"/>
  <c r="C60" i="48"/>
  <c r="N104" i="82"/>
  <c r="M104" i="82"/>
  <c r="L104" i="82"/>
  <c r="K104" i="82"/>
  <c r="J104" i="82"/>
  <c r="I104" i="82"/>
  <c r="H104" i="82"/>
  <c r="G104" i="82"/>
  <c r="F104" i="82"/>
  <c r="E104" i="82"/>
  <c r="D104" i="82"/>
  <c r="N103" i="82"/>
  <c r="M103" i="82"/>
  <c r="L103" i="82"/>
  <c r="K103" i="82"/>
  <c r="J103" i="82"/>
  <c r="I103" i="82"/>
  <c r="H103" i="82"/>
  <c r="G103" i="82"/>
  <c r="F103" i="82"/>
  <c r="E103" i="82"/>
  <c r="D103" i="82"/>
  <c r="N102" i="82"/>
  <c r="M102" i="82"/>
  <c r="L102" i="82"/>
  <c r="K102" i="82"/>
  <c r="J102" i="82"/>
  <c r="I102" i="82"/>
  <c r="H102" i="82"/>
  <c r="G102" i="82"/>
  <c r="F102" i="82"/>
  <c r="E102" i="82"/>
  <c r="D102" i="82"/>
  <c r="N101" i="82"/>
  <c r="M101" i="82"/>
  <c r="L101" i="82"/>
  <c r="K101" i="82"/>
  <c r="J101" i="82"/>
  <c r="I101" i="82"/>
  <c r="H101" i="82"/>
  <c r="G101" i="82"/>
  <c r="F101" i="82"/>
  <c r="E101" i="82"/>
  <c r="D101" i="82"/>
  <c r="C104" i="82"/>
  <c r="C103" i="82"/>
  <c r="C102" i="82"/>
  <c r="C101" i="82"/>
  <c r="BJ108" i="82"/>
  <c r="BI108" i="82"/>
  <c r="BH108" i="82"/>
  <c r="BG108" i="82"/>
  <c r="BF108" i="82"/>
  <c r="BE108" i="82"/>
  <c r="BD108" i="82"/>
  <c r="BC108" i="82"/>
  <c r="BB108" i="82"/>
  <c r="BA108" i="82"/>
  <c r="AZ108" i="82"/>
  <c r="AY108" i="82"/>
  <c r="AX108" i="82"/>
  <c r="AW108" i="82"/>
  <c r="AV108" i="82"/>
  <c r="AU108" i="82"/>
  <c r="AT108" i="82"/>
  <c r="AS108" i="82"/>
  <c r="AR108" i="82"/>
  <c r="AQ108" i="82"/>
  <c r="AP108" i="82"/>
  <c r="AO108" i="82"/>
  <c r="AN108" i="82"/>
  <c r="AM108" i="82"/>
  <c r="AL108" i="82"/>
  <c r="AK108" i="82"/>
  <c r="AJ108" i="82"/>
  <c r="AI108" i="82"/>
  <c r="AH108" i="82"/>
  <c r="AG108" i="82"/>
  <c r="AF108" i="82"/>
  <c r="AE108" i="82"/>
  <c r="AD108" i="82"/>
  <c r="AC108" i="82"/>
  <c r="AB108" i="82"/>
  <c r="Z108" i="82"/>
  <c r="Y108" i="82"/>
  <c r="X108" i="82"/>
  <c r="W108" i="82"/>
  <c r="V108" i="82"/>
  <c r="U108" i="82"/>
  <c r="T108" i="82"/>
  <c r="S108" i="82"/>
  <c r="R108" i="82"/>
  <c r="Q108" i="82"/>
  <c r="P108" i="82"/>
  <c r="E108" i="82"/>
  <c r="D108" i="82"/>
  <c r="C108" i="82"/>
  <c r="BJ106" i="82"/>
  <c r="BI106" i="82"/>
  <c r="BH106" i="82"/>
  <c r="BG106" i="82"/>
  <c r="BF106" i="82"/>
  <c r="BE106" i="82"/>
  <c r="BD106" i="82"/>
  <c r="BC106" i="82"/>
  <c r="BB106" i="82"/>
  <c r="BA106" i="82"/>
  <c r="AZ106" i="82"/>
  <c r="AY106" i="82"/>
  <c r="AX106" i="82"/>
  <c r="AW106" i="82"/>
  <c r="AV106" i="82"/>
  <c r="AU106" i="82"/>
  <c r="AT106" i="82"/>
  <c r="AS106" i="82"/>
  <c r="AR106" i="82"/>
  <c r="AQ106" i="82"/>
  <c r="AP106" i="82"/>
  <c r="AO106" i="82"/>
  <c r="AN106" i="82"/>
  <c r="AM106" i="82"/>
  <c r="AL106" i="82"/>
  <c r="AK106" i="82"/>
  <c r="AJ106" i="82"/>
  <c r="AI106" i="82"/>
  <c r="AH106" i="82"/>
  <c r="AG106" i="82"/>
  <c r="AF106" i="82"/>
  <c r="AE106" i="82"/>
  <c r="AD106" i="82"/>
  <c r="AC106" i="82"/>
  <c r="AB106" i="82"/>
  <c r="AA106" i="82"/>
  <c r="Z106" i="82"/>
  <c r="Y106" i="82"/>
  <c r="X106" i="82"/>
  <c r="W106" i="82"/>
  <c r="V106" i="82"/>
  <c r="U106" i="82"/>
  <c r="T106" i="82"/>
  <c r="S106" i="82"/>
  <c r="R106" i="82"/>
  <c r="Q106" i="82"/>
  <c r="P106" i="82"/>
  <c r="O104" i="82"/>
  <c r="A102" i="82"/>
  <c r="A101" i="82"/>
  <c r="A59" i="48"/>
  <c r="A58" i="48"/>
  <c r="O94" i="82"/>
  <c r="O103" i="82" s="1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C51" i="48"/>
  <c r="A90" i="82"/>
  <c r="A48" i="48"/>
  <c r="BJ126" i="82"/>
  <c r="BI126" i="82"/>
  <c r="BH126" i="82"/>
  <c r="BG126" i="82"/>
  <c r="BF126" i="82"/>
  <c r="BE126" i="82"/>
  <c r="BD126" i="82"/>
  <c r="BC126" i="82"/>
  <c r="BB126" i="82"/>
  <c r="BA126" i="82"/>
  <c r="AZ126" i="82"/>
  <c r="AY126" i="82"/>
  <c r="AX126" i="82"/>
  <c r="AW126" i="82"/>
  <c r="AV126" i="82"/>
  <c r="AU126" i="82"/>
  <c r="AT126" i="82"/>
  <c r="AS126" i="82"/>
  <c r="AR126" i="82"/>
  <c r="AQ126" i="82"/>
  <c r="AP126" i="82"/>
  <c r="AO126" i="82"/>
  <c r="AN126" i="82"/>
  <c r="AM126" i="82"/>
  <c r="AL126" i="82"/>
  <c r="AK126" i="82"/>
  <c r="AJ126" i="82"/>
  <c r="AI126" i="82"/>
  <c r="AH126" i="82"/>
  <c r="AG126" i="82"/>
  <c r="AF126" i="82"/>
  <c r="AE126" i="82"/>
  <c r="AD126" i="82"/>
  <c r="AC126" i="82"/>
  <c r="AB126" i="82"/>
  <c r="AA126" i="82"/>
  <c r="Z126" i="82"/>
  <c r="Y126" i="82"/>
  <c r="X126" i="82"/>
  <c r="W126" i="82"/>
  <c r="V126" i="82"/>
  <c r="U126" i="82"/>
  <c r="T126" i="82"/>
  <c r="S126" i="82"/>
  <c r="R126" i="82"/>
  <c r="Q126" i="82"/>
  <c r="P126" i="82"/>
  <c r="O126" i="82"/>
  <c r="N126" i="82"/>
  <c r="M126" i="82"/>
  <c r="L126" i="82"/>
  <c r="K126" i="82"/>
  <c r="J126" i="82"/>
  <c r="I126" i="82"/>
  <c r="H126" i="82"/>
  <c r="G126" i="82"/>
  <c r="F126" i="82"/>
  <c r="E126" i="82"/>
  <c r="D126" i="82"/>
  <c r="C126" i="82"/>
  <c r="A125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A119" i="82"/>
  <c r="A121" i="82" s="1"/>
  <c r="A124" i="82"/>
  <c r="A118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AL104" i="82"/>
  <c r="AK104" i="82"/>
  <c r="AJ104" i="82"/>
  <c r="AI104" i="82"/>
  <c r="AH104" i="82"/>
  <c r="AG104" i="82"/>
  <c r="AF104" i="82"/>
  <c r="AE104" i="82"/>
  <c r="AD104" i="82"/>
  <c r="AC104" i="82"/>
  <c r="AB104" i="82"/>
  <c r="AA104" i="82"/>
  <c r="AO103" i="82"/>
  <c r="AM103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Z101" i="82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BJ92" i="82"/>
  <c r="BJ101" i="82" s="1"/>
  <c r="BI92" i="82"/>
  <c r="BI101" i="82" s="1"/>
  <c r="BH92" i="82"/>
  <c r="BH101" i="82" s="1"/>
  <c r="BG92" i="82"/>
  <c r="BG96" i="82" s="1"/>
  <c r="BF92" i="82"/>
  <c r="BF96" i="82" s="1"/>
  <c r="BE92" i="82"/>
  <c r="BE101" i="82" s="1"/>
  <c r="BD92" i="82"/>
  <c r="BD103" i="82" s="1"/>
  <c r="BC92" i="82"/>
  <c r="BC93" i="82" s="1"/>
  <c r="BB92" i="82"/>
  <c r="BB93" i="82" s="1"/>
  <c r="BA92" i="82"/>
  <c r="BA96" i="82" s="1"/>
  <c r="AZ92" i="82"/>
  <c r="AZ96" i="82" s="1"/>
  <c r="AY92" i="82"/>
  <c r="AY104" i="82" s="1"/>
  <c r="AX92" i="82"/>
  <c r="AX96" i="82" s="1"/>
  <c r="AW92" i="82"/>
  <c r="AW96" i="82" s="1"/>
  <c r="AV92" i="82"/>
  <c r="AV96" i="82" s="1"/>
  <c r="AU92" i="82"/>
  <c r="AU102" i="82" s="1"/>
  <c r="AT92" i="82"/>
  <c r="AT96" i="82" s="1"/>
  <c r="AS92" i="82"/>
  <c r="AS96" i="82" s="1"/>
  <c r="AR92" i="82"/>
  <c r="AR96" i="82" s="1"/>
  <c r="AQ92" i="82"/>
  <c r="AQ96" i="82" s="1"/>
  <c r="AP92" i="82"/>
  <c r="AP96" i="82" s="1"/>
  <c r="AO92" i="82"/>
  <c r="AO96" i="82" s="1"/>
  <c r="AN92" i="82"/>
  <c r="AN96" i="82" s="1"/>
  <c r="AM92" i="82"/>
  <c r="AM102" i="82" s="1"/>
  <c r="AL92" i="82"/>
  <c r="AL96" i="82" s="1"/>
  <c r="AK92" i="82"/>
  <c r="AK96" i="82" s="1"/>
  <c r="AJ92" i="82"/>
  <c r="AJ96" i="82" s="1"/>
  <c r="AI92" i="82"/>
  <c r="AI93" i="82" s="1"/>
  <c r="AH92" i="82"/>
  <c r="AG92" i="82"/>
  <c r="AG93" i="82" s="1"/>
  <c r="AF92" i="82"/>
  <c r="AF93" i="82" s="1"/>
  <c r="AE92" i="82"/>
  <c r="AE93" i="82" s="1"/>
  <c r="AD92" i="82"/>
  <c r="AD96" i="82" s="1"/>
  <c r="AC92" i="82"/>
  <c r="AC96" i="82" s="1"/>
  <c r="AB92" i="82"/>
  <c r="AB96" i="82" s="1"/>
  <c r="AA92" i="82"/>
  <c r="Z92" i="82"/>
  <c r="Z103" i="82" s="1"/>
  <c r="Y92" i="82"/>
  <c r="Y96" i="82" s="1"/>
  <c r="X92" i="82"/>
  <c r="X93" i="82" s="1"/>
  <c r="W92" i="82"/>
  <c r="W101" i="82" s="1"/>
  <c r="V92" i="82"/>
  <c r="V93" i="82" s="1"/>
  <c r="U92" i="82"/>
  <c r="U96" i="82" s="1"/>
  <c r="T92" i="82"/>
  <c r="T96" i="82" s="1"/>
  <c r="S92" i="82"/>
  <c r="S102" i="82" s="1"/>
  <c r="R92" i="82"/>
  <c r="R101" i="82" s="1"/>
  <c r="Q92" i="82"/>
  <c r="Q96" i="82" s="1"/>
  <c r="P92" i="82"/>
  <c r="P93" i="82" s="1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O44" i="82"/>
  <c r="N44" i="82"/>
  <c r="M44" i="82"/>
  <c r="L44" i="82"/>
  <c r="K44" i="82"/>
  <c r="J44" i="82"/>
  <c r="I44" i="82"/>
  <c r="H44" i="82"/>
  <c r="G44" i="82"/>
  <c r="F44" i="82"/>
  <c r="E44" i="82"/>
  <c r="D44" i="82"/>
  <c r="C45" i="82"/>
  <c r="C7" i="48"/>
  <c r="C44" i="82"/>
  <c r="C6" i="48"/>
  <c r="A47" i="82"/>
  <c r="A46" i="82"/>
  <c r="A45" i="82"/>
  <c r="A7" i="48"/>
  <c r="A49" i="82"/>
  <c r="A87" i="82"/>
  <c r="A86" i="82"/>
  <c r="A82" i="82"/>
  <c r="A80" i="82"/>
  <c r="A79" i="82"/>
  <c r="C80" i="82"/>
  <c r="C73" i="82"/>
  <c r="C33" i="48"/>
  <c r="A75" i="82"/>
  <c r="A74" i="82"/>
  <c r="A73" i="82"/>
  <c r="A71" i="82"/>
  <c r="A63" i="82"/>
  <c r="A62" i="82"/>
  <c r="A61" i="82"/>
  <c r="A60" i="82"/>
  <c r="C14" i="48"/>
  <c r="BC97" i="82" l="1"/>
  <c r="BC110" i="82" s="1"/>
  <c r="BC102" i="82"/>
  <c r="BE103" i="82"/>
  <c r="AE97" i="82"/>
  <c r="AE110" i="82" s="1"/>
  <c r="W103" i="82"/>
  <c r="AH116" i="82"/>
  <c r="AH125" i="82" s="1"/>
  <c r="AU93" i="82"/>
  <c r="AU97" i="82" s="1"/>
  <c r="AU110" i="82" s="1"/>
  <c r="AU96" i="82"/>
  <c r="AM93" i="82"/>
  <c r="AM97" i="82" s="1"/>
  <c r="AM110" i="82" s="1"/>
  <c r="Y103" i="82"/>
  <c r="BJ116" i="82"/>
  <c r="BJ125" i="82" s="1"/>
  <c r="P97" i="82"/>
  <c r="P110" i="82" s="1"/>
  <c r="X97" i="82"/>
  <c r="X110" i="82" s="1"/>
  <c r="AF97" i="82"/>
  <c r="AF110" i="82" s="1"/>
  <c r="AO93" i="82"/>
  <c r="AO97" i="82" s="1"/>
  <c r="AO110" i="82" s="1"/>
  <c r="AO101" i="82"/>
  <c r="AD116" i="82"/>
  <c r="AD125" i="82" s="1"/>
  <c r="AG97" i="82"/>
  <c r="AG110" i="82" s="1"/>
  <c r="AT93" i="82"/>
  <c r="AT97" i="82" s="1"/>
  <c r="AT110" i="82" s="1"/>
  <c r="AM96" i="82"/>
  <c r="AI97" i="82"/>
  <c r="AI110" i="82" s="1"/>
  <c r="AD93" i="82"/>
  <c r="AD97" i="82" s="1"/>
  <c r="AD110" i="82" s="1"/>
  <c r="AE96" i="82"/>
  <c r="V97" i="82"/>
  <c r="V110" i="82" s="1"/>
  <c r="BB97" i="82"/>
  <c r="BB110" i="82" s="1"/>
  <c r="BJ93" i="82"/>
  <c r="BJ97" i="82" s="1"/>
  <c r="BJ110" i="82" s="1"/>
  <c r="Q102" i="82"/>
  <c r="Q93" i="82"/>
  <c r="Q97" i="82" s="1"/>
  <c r="Q110" i="82" s="1"/>
  <c r="Y101" i="82"/>
  <c r="V96" i="82"/>
  <c r="BC96" i="82"/>
  <c r="Y93" i="82"/>
  <c r="Y97" i="82" s="1"/>
  <c r="Y110" i="82" s="1"/>
  <c r="BI96" i="82"/>
  <c r="BD93" i="82"/>
  <c r="BD97" i="82" s="1"/>
  <c r="BD110" i="82" s="1"/>
  <c r="AX104" i="82"/>
  <c r="R96" i="82"/>
  <c r="Z96" i="82"/>
  <c r="AI96" i="82"/>
  <c r="AY96" i="82"/>
  <c r="W93" i="82"/>
  <c r="W97" i="82" s="1"/>
  <c r="W110" i="82" s="1"/>
  <c r="AN93" i="82"/>
  <c r="AN97" i="82" s="1"/>
  <c r="AN110" i="82" s="1"/>
  <c r="BE93" i="82"/>
  <c r="BE97" i="82" s="1"/>
  <c r="BE110" i="82" s="1"/>
  <c r="Q101" i="82"/>
  <c r="BF103" i="82"/>
  <c r="AZ116" i="82"/>
  <c r="AZ125" i="82" s="1"/>
  <c r="S96" i="82"/>
  <c r="BH96" i="82"/>
  <c r="BK122" i="82"/>
  <c r="S101" i="82"/>
  <c r="AP101" i="82"/>
  <c r="X103" i="82"/>
  <c r="AN103" i="82"/>
  <c r="Z104" i="82"/>
  <c r="BB96" i="82"/>
  <c r="BJ96" i="82"/>
  <c r="AV93" i="82"/>
  <c r="AV97" i="82" s="1"/>
  <c r="AV110" i="82" s="1"/>
  <c r="AP103" i="82"/>
  <c r="W96" i="82"/>
  <c r="AF96" i="82"/>
  <c r="BD96" i="82"/>
  <c r="AW93" i="82"/>
  <c r="AW97" i="82" s="1"/>
  <c r="AW110" i="82" s="1"/>
  <c r="BC103" i="82"/>
  <c r="AH115" i="82"/>
  <c r="AH119" i="82" s="1"/>
  <c r="AH121" i="82" s="1"/>
  <c r="P96" i="82"/>
  <c r="X96" i="82"/>
  <c r="AG96" i="82"/>
  <c r="BE96" i="82"/>
  <c r="AH96" i="82"/>
  <c r="AA116" i="82"/>
  <c r="AA125" i="82" s="1"/>
  <c r="AA93" i="82"/>
  <c r="AA97" i="82" s="1"/>
  <c r="AA108" i="82" s="1"/>
  <c r="AQ103" i="82"/>
  <c r="AQ102" i="82"/>
  <c r="AQ104" i="82"/>
  <c r="AQ116" i="82"/>
  <c r="AQ125" i="82" s="1"/>
  <c r="AQ93" i="82"/>
  <c r="AQ97" i="82" s="1"/>
  <c r="AQ110" i="82" s="1"/>
  <c r="BG103" i="82"/>
  <c r="BG102" i="82"/>
  <c r="BG104" i="82"/>
  <c r="BG116" i="82"/>
  <c r="BG125" i="82" s="1"/>
  <c r="BG93" i="82"/>
  <c r="BG97" i="82" s="1"/>
  <c r="BG110" i="82" s="1"/>
  <c r="BG101" i="82"/>
  <c r="T103" i="82"/>
  <c r="T104" i="82"/>
  <c r="T93" i="82"/>
  <c r="T97" i="82" s="1"/>
  <c r="T110" i="82" s="1"/>
  <c r="T101" i="82"/>
  <c r="AZ103" i="82"/>
  <c r="AZ93" i="82"/>
  <c r="AZ97" i="82" s="1"/>
  <c r="AZ110" i="82" s="1"/>
  <c r="T116" i="82"/>
  <c r="T125" i="82" s="1"/>
  <c r="U103" i="82"/>
  <c r="U101" i="82"/>
  <c r="U116" i="82"/>
  <c r="U125" i="82" s="1"/>
  <c r="U104" i="82"/>
  <c r="U93" i="82"/>
  <c r="U97" i="82" s="1"/>
  <c r="U110" i="82" s="1"/>
  <c r="AC116" i="82"/>
  <c r="AC125" i="82" s="1"/>
  <c r="AC93" i="82"/>
  <c r="AC97" i="82" s="1"/>
  <c r="AC110" i="82" s="1"/>
  <c r="AS103" i="82"/>
  <c r="AS102" i="82"/>
  <c r="AS116" i="82"/>
  <c r="AS125" i="82" s="1"/>
  <c r="AS93" i="82"/>
  <c r="AS97" i="82" s="1"/>
  <c r="AS110" i="82" s="1"/>
  <c r="BA103" i="82"/>
  <c r="BA116" i="82"/>
  <c r="BA125" i="82" s="1"/>
  <c r="BA104" i="82"/>
  <c r="BA93" i="82"/>
  <c r="BA97" i="82" s="1"/>
  <c r="BA110" i="82" s="1"/>
  <c r="BI103" i="82"/>
  <c r="BI102" i="82"/>
  <c r="BI116" i="82"/>
  <c r="BI125" i="82" s="1"/>
  <c r="BI93" i="82"/>
  <c r="BI97" i="82" s="1"/>
  <c r="BI110" i="82" s="1"/>
  <c r="AS101" i="82"/>
  <c r="BB101" i="82"/>
  <c r="BI104" i="82"/>
  <c r="AY116" i="82"/>
  <c r="AY125" i="82" s="1"/>
  <c r="S103" i="82"/>
  <c r="S104" i="82"/>
  <c r="S93" i="82"/>
  <c r="S97" i="82" s="1"/>
  <c r="S110" i="82" s="1"/>
  <c r="AJ93" i="82"/>
  <c r="AJ97" i="82" s="1"/>
  <c r="AJ110" i="82" s="1"/>
  <c r="BA102" i="82"/>
  <c r="AY101" i="82"/>
  <c r="U102" i="82"/>
  <c r="BB102" i="82"/>
  <c r="AI116" i="82"/>
  <c r="AI125" i="82" s="1"/>
  <c r="AQ101" i="82"/>
  <c r="AB116" i="82"/>
  <c r="AB125" i="82" s="1"/>
  <c r="AB93" i="82"/>
  <c r="AB97" i="82" s="1"/>
  <c r="AB110" i="82" s="1"/>
  <c r="AR103" i="82"/>
  <c r="AR116" i="82"/>
  <c r="AR125" i="82" s="1"/>
  <c r="AR93" i="82"/>
  <c r="AR97" i="82" s="1"/>
  <c r="AR110" i="82" s="1"/>
  <c r="AR102" i="82"/>
  <c r="AR104" i="82"/>
  <c r="BH103" i="82"/>
  <c r="BH116" i="82"/>
  <c r="BH125" i="82" s="1"/>
  <c r="BH93" i="82"/>
  <c r="BH97" i="82" s="1"/>
  <c r="BH110" i="82" s="1"/>
  <c r="BH102" i="82"/>
  <c r="BH104" i="82"/>
  <c r="AK116" i="82"/>
  <c r="AK125" i="82" s="1"/>
  <c r="AK93" i="82"/>
  <c r="AS104" i="82"/>
  <c r="AL116" i="82"/>
  <c r="AL125" i="82" s="1"/>
  <c r="AL93" i="82"/>
  <c r="AZ101" i="82"/>
  <c r="AY103" i="82"/>
  <c r="AY102" i="82"/>
  <c r="AY93" i="82"/>
  <c r="AY97" i="82" s="1"/>
  <c r="AY110" i="82" s="1"/>
  <c r="S116" i="82"/>
  <c r="S125" i="82" s="1"/>
  <c r="AR101" i="82"/>
  <c r="AZ102" i="82"/>
  <c r="T102" i="82"/>
  <c r="V104" i="82"/>
  <c r="V103" i="82"/>
  <c r="V101" i="82"/>
  <c r="V116" i="82"/>
  <c r="V125" i="82" s="1"/>
  <c r="V102" i="82"/>
  <c r="AD115" i="82"/>
  <c r="AD119" i="82" s="1"/>
  <c r="AD121" i="82" s="1"/>
  <c r="AT104" i="82"/>
  <c r="AT103" i="82"/>
  <c r="AT102" i="82"/>
  <c r="AT101" i="82"/>
  <c r="BB104" i="82"/>
  <c r="BB103" i="82"/>
  <c r="BB116" i="82"/>
  <c r="BB125" i="82" s="1"/>
  <c r="BJ115" i="82"/>
  <c r="BJ119" i="82" s="1"/>
  <c r="BJ121" i="82" s="1"/>
  <c r="BJ104" i="82"/>
  <c r="BJ103" i="82"/>
  <c r="BJ102" i="82"/>
  <c r="AJ116" i="82"/>
  <c r="AJ125" i="82" s="1"/>
  <c r="BA101" i="82"/>
  <c r="AZ104" i="82"/>
  <c r="AT116" i="82"/>
  <c r="AT125" i="82" s="1"/>
  <c r="R102" i="82"/>
  <c r="R116" i="82"/>
  <c r="Z102" i="82"/>
  <c r="Z116" i="82"/>
  <c r="Z125" i="82" s="1"/>
  <c r="AP102" i="82"/>
  <c r="AP116" i="82"/>
  <c r="AP125" i="82" s="1"/>
  <c r="AX102" i="82"/>
  <c r="AX116" i="82"/>
  <c r="BF102" i="82"/>
  <c r="BF116" i="82"/>
  <c r="BF125" i="82" s="1"/>
  <c r="AX101" i="82"/>
  <c r="R103" i="82"/>
  <c r="AX103" i="82"/>
  <c r="BK126" i="82"/>
  <c r="W104" i="82"/>
  <c r="W116" i="82"/>
  <c r="W125" i="82" s="1"/>
  <c r="AU104" i="82"/>
  <c r="AU116" i="82"/>
  <c r="AU125" i="82" s="1"/>
  <c r="Z93" i="82"/>
  <c r="Z97" i="82" s="1"/>
  <c r="Z110" i="82" s="1"/>
  <c r="BF93" i="82"/>
  <c r="BF97" i="82" s="1"/>
  <c r="BF110" i="82" s="1"/>
  <c r="AU103" i="82"/>
  <c r="R104" i="82"/>
  <c r="AM104" i="82"/>
  <c r="AM116" i="82"/>
  <c r="AM125" i="82" s="1"/>
  <c r="BC104" i="82"/>
  <c r="BC116" i="82"/>
  <c r="BC125" i="82" s="1"/>
  <c r="R93" i="82"/>
  <c r="R97" i="82" s="1"/>
  <c r="R110" i="82" s="1"/>
  <c r="AH93" i="82"/>
  <c r="AX93" i="82"/>
  <c r="AX97" i="82" s="1"/>
  <c r="AX110" i="82" s="1"/>
  <c r="BC101" i="82"/>
  <c r="P104" i="82"/>
  <c r="P101" i="82"/>
  <c r="P116" i="82"/>
  <c r="P125" i="82" s="1"/>
  <c r="P102" i="82"/>
  <c r="X104" i="82"/>
  <c r="X101" i="82"/>
  <c r="X116" i="82"/>
  <c r="X125" i="82" s="1"/>
  <c r="X102" i="82"/>
  <c r="AF116" i="82"/>
  <c r="AF125" i="82" s="1"/>
  <c r="AN104" i="82"/>
  <c r="AN101" i="82"/>
  <c r="AN116" i="82"/>
  <c r="AN125" i="82" s="1"/>
  <c r="AN102" i="82"/>
  <c r="AV104" i="82"/>
  <c r="AV101" i="82"/>
  <c r="AV116" i="82"/>
  <c r="AV125" i="82" s="1"/>
  <c r="AV102" i="82"/>
  <c r="AV115" i="82"/>
  <c r="AV119" i="82" s="1"/>
  <c r="AV121" i="82" s="1"/>
  <c r="BD104" i="82"/>
  <c r="BD101" i="82"/>
  <c r="BD116" i="82"/>
  <c r="BD125" i="82" s="1"/>
  <c r="BD102" i="82"/>
  <c r="AU101" i="82"/>
  <c r="W102" i="82"/>
  <c r="P103" i="82"/>
  <c r="AV103" i="82"/>
  <c r="AP104" i="82"/>
  <c r="BF104" i="82"/>
  <c r="AE116" i="82"/>
  <c r="AE125" i="82" s="1"/>
  <c r="AP93" i="82"/>
  <c r="AP97" i="82" s="1"/>
  <c r="AP110" i="82" s="1"/>
  <c r="Q116" i="82"/>
  <c r="Q104" i="82"/>
  <c r="Y116" i="82"/>
  <c r="Y125" i="82" s="1"/>
  <c r="Y104" i="82"/>
  <c r="AG116" i="82"/>
  <c r="AO116" i="82"/>
  <c r="AO125" i="82" s="1"/>
  <c r="AO102" i="82"/>
  <c r="AO104" i="82"/>
  <c r="AW116" i="82"/>
  <c r="AW102" i="82"/>
  <c r="AW104" i="82"/>
  <c r="BE116" i="82"/>
  <c r="BE125" i="82" s="1"/>
  <c r="BE102" i="82"/>
  <c r="BE104" i="82"/>
  <c r="AM101" i="82"/>
  <c r="AW101" i="82"/>
  <c r="BF101" i="82"/>
  <c r="Y102" i="82"/>
  <c r="Q103" i="82"/>
  <c r="AW103" i="82"/>
  <c r="H47" i="82"/>
  <c r="I47" i="82"/>
  <c r="F47" i="82"/>
  <c r="N47" i="82"/>
  <c r="C47" i="82"/>
  <c r="G47" i="82"/>
  <c r="O47" i="82"/>
  <c r="J47" i="82"/>
  <c r="K47" i="82"/>
  <c r="E47" i="82"/>
  <c r="M47" i="82"/>
  <c r="L47" i="82"/>
  <c r="D47" i="82"/>
  <c r="AP115" i="82" l="1"/>
  <c r="AP119" i="82" s="1"/>
  <c r="AP121" i="82" s="1"/>
  <c r="P115" i="82"/>
  <c r="P119" i="82" s="1"/>
  <c r="P121" i="82" s="1"/>
  <c r="AA96" i="82"/>
  <c r="AA110" i="82"/>
  <c r="AF115" i="82"/>
  <c r="AF119" i="82" s="1"/>
  <c r="AF121" i="82" s="1"/>
  <c r="V115" i="82"/>
  <c r="V119" i="82" s="1"/>
  <c r="V121" i="82" s="1"/>
  <c r="BG115" i="82"/>
  <c r="BG119" i="82" s="1"/>
  <c r="BG121" i="82" s="1"/>
  <c r="BD115" i="82"/>
  <c r="BD119" i="82" s="1"/>
  <c r="BD121" i="82" s="1"/>
  <c r="E46" i="82"/>
  <c r="E51" i="82" s="1"/>
  <c r="E92" i="82"/>
  <c r="H46" i="82"/>
  <c r="H51" i="82" s="1"/>
  <c r="H92" i="82"/>
  <c r="M46" i="82"/>
  <c r="M51" i="82" s="1"/>
  <c r="M92" i="82"/>
  <c r="F46" i="82"/>
  <c r="F51" i="82" s="1"/>
  <c r="F92" i="82"/>
  <c r="AB115" i="82"/>
  <c r="AB119" i="82" s="1"/>
  <c r="AB121" i="82" s="1"/>
  <c r="BA115" i="82"/>
  <c r="BA119" i="82" s="1"/>
  <c r="BA121" i="82" s="1"/>
  <c r="S115" i="82"/>
  <c r="S119" i="82" s="1"/>
  <c r="S121" i="82" s="1"/>
  <c r="AK97" i="82"/>
  <c r="AK110" i="82" s="1"/>
  <c r="K46" i="82"/>
  <c r="K51" i="82" s="1"/>
  <c r="K92" i="82"/>
  <c r="J46" i="82"/>
  <c r="J51" i="82" s="1"/>
  <c r="J92" i="82"/>
  <c r="O46" i="82"/>
  <c r="O92" i="82"/>
  <c r="AU115" i="82"/>
  <c r="AU119" i="82" s="1"/>
  <c r="AU121" i="82" s="1"/>
  <c r="G46" i="82"/>
  <c r="G51" i="82" s="1"/>
  <c r="G92" i="82"/>
  <c r="BF115" i="82"/>
  <c r="BF119" i="82" s="1"/>
  <c r="BF121" i="82" s="1"/>
  <c r="AH97" i="82"/>
  <c r="AH110" i="82" s="1"/>
  <c r="BE115" i="82"/>
  <c r="BE119" i="82" s="1"/>
  <c r="BE121" i="82" s="1"/>
  <c r="AT115" i="82"/>
  <c r="AT119" i="82" s="1"/>
  <c r="AT121" i="82" s="1"/>
  <c r="AJ115" i="82"/>
  <c r="AJ119" i="82" s="1"/>
  <c r="AJ121" i="82" s="1"/>
  <c r="AS115" i="82"/>
  <c r="AS119" i="82" s="1"/>
  <c r="AS121" i="82" s="1"/>
  <c r="U115" i="82"/>
  <c r="U119" i="82" s="1"/>
  <c r="U121" i="82" s="1"/>
  <c r="I46" i="82"/>
  <c r="I51" i="82" s="1"/>
  <c r="I92" i="82"/>
  <c r="D46" i="82"/>
  <c r="D51" i="82" s="1"/>
  <c r="D92" i="82"/>
  <c r="C46" i="82"/>
  <c r="C51" i="82" s="1"/>
  <c r="C92" i="82"/>
  <c r="AL97" i="82"/>
  <c r="AL110" i="82" s="1"/>
  <c r="AZ115" i="82"/>
  <c r="AZ119" i="82" s="1"/>
  <c r="AZ121" i="82" s="1"/>
  <c r="L46" i="82"/>
  <c r="L51" i="82" s="1"/>
  <c r="L92" i="82"/>
  <c r="N46" i="82"/>
  <c r="N51" i="82" s="1"/>
  <c r="N92" i="82"/>
  <c r="Q125" i="82"/>
  <c r="Q115" i="82"/>
  <c r="Q119" i="82" s="1"/>
  <c r="Q121" i="82" s="1"/>
  <c r="BH115" i="82"/>
  <c r="BH119" i="82" s="1"/>
  <c r="BH121" i="82" s="1"/>
  <c r="AQ115" i="82"/>
  <c r="AQ119" i="82" s="1"/>
  <c r="AQ121" i="82" s="1"/>
  <c r="AL115" i="82"/>
  <c r="AL119" i="82" s="1"/>
  <c r="AL121" i="82" s="1"/>
  <c r="Z115" i="82"/>
  <c r="Z119" i="82" s="1"/>
  <c r="Z121" i="82" s="1"/>
  <c r="W115" i="82"/>
  <c r="W119" i="82" s="1"/>
  <c r="W121" i="82" s="1"/>
  <c r="BB115" i="82"/>
  <c r="BB119" i="82" s="1"/>
  <c r="BB121" i="82" s="1"/>
  <c r="AK115" i="82"/>
  <c r="AK119" i="82" s="1"/>
  <c r="AK121" i="82" s="1"/>
  <c r="AA115" i="82"/>
  <c r="AA119" i="82" s="1"/>
  <c r="AA121" i="82" s="1"/>
  <c r="AW125" i="82"/>
  <c r="AW115" i="82"/>
  <c r="AW119" i="82" s="1"/>
  <c r="AW121" i="82" s="1"/>
  <c r="BC115" i="82"/>
  <c r="BC119" i="82" s="1"/>
  <c r="BC121" i="82" s="1"/>
  <c r="AY115" i="82"/>
  <c r="AY119" i="82" s="1"/>
  <c r="AY121" i="82" s="1"/>
  <c r="AI115" i="82"/>
  <c r="AI119" i="82" s="1"/>
  <c r="AI121" i="82" s="1"/>
  <c r="AG125" i="82"/>
  <c r="AG115" i="82"/>
  <c r="AG119" i="82" s="1"/>
  <c r="AG121" i="82" s="1"/>
  <c r="AX125" i="82"/>
  <c r="AX115" i="82"/>
  <c r="AX119" i="82" s="1"/>
  <c r="AX121" i="82" s="1"/>
  <c r="AO115" i="82"/>
  <c r="AO119" i="82" s="1"/>
  <c r="AO121" i="82" s="1"/>
  <c r="BI115" i="82"/>
  <c r="BI119" i="82" s="1"/>
  <c r="BI121" i="82" s="1"/>
  <c r="R125" i="82"/>
  <c r="R115" i="82"/>
  <c r="R119" i="82" s="1"/>
  <c r="R121" i="82" s="1"/>
  <c r="AC115" i="82"/>
  <c r="AC119" i="82" s="1"/>
  <c r="AC121" i="82" s="1"/>
  <c r="X115" i="82"/>
  <c r="X119" i="82" s="1"/>
  <c r="X121" i="82" s="1"/>
  <c r="AM115" i="82"/>
  <c r="AM119" i="82" s="1"/>
  <c r="AM121" i="82" s="1"/>
  <c r="AR115" i="82"/>
  <c r="AR119" i="82" s="1"/>
  <c r="AR121" i="82" s="1"/>
  <c r="AE115" i="82"/>
  <c r="AE119" i="82" s="1"/>
  <c r="AE121" i="82" s="1"/>
  <c r="AN115" i="82"/>
  <c r="AN119" i="82" s="1"/>
  <c r="AN121" i="82" s="1"/>
  <c r="Y115" i="82"/>
  <c r="Y119" i="82" s="1"/>
  <c r="Y121" i="82" s="1"/>
  <c r="T115" i="82"/>
  <c r="T119" i="82" s="1"/>
  <c r="T121" i="82" s="1"/>
  <c r="O101" i="82" l="1"/>
  <c r="L93" i="82"/>
  <c r="L116" i="82"/>
  <c r="D96" i="82"/>
  <c r="D116" i="82"/>
  <c r="D125" i="82" s="1"/>
  <c r="D93" i="82"/>
  <c r="O93" i="82"/>
  <c r="O116" i="82"/>
  <c r="M93" i="82"/>
  <c r="M116" i="82"/>
  <c r="M125" i="82" s="1"/>
  <c r="I93" i="82"/>
  <c r="I116" i="82"/>
  <c r="I125" i="82" s="1"/>
  <c r="J93" i="82"/>
  <c r="J116" i="82"/>
  <c r="J125" i="82" s="1"/>
  <c r="H93" i="82"/>
  <c r="H116" i="82"/>
  <c r="K93" i="82"/>
  <c r="K116" i="82"/>
  <c r="G93" i="82"/>
  <c r="G116" i="82"/>
  <c r="G125" i="82" s="1"/>
  <c r="N93" i="82"/>
  <c r="N116" i="82"/>
  <c r="N125" i="82" s="1"/>
  <c r="C96" i="82"/>
  <c r="C93" i="82"/>
  <c r="C106" i="82" s="1"/>
  <c r="C116" i="82"/>
  <c r="BK92" i="82"/>
  <c r="BK104" i="82"/>
  <c r="E96" i="82"/>
  <c r="E93" i="82"/>
  <c r="E116" i="82"/>
  <c r="I115" i="82"/>
  <c r="I119" i="82" s="1"/>
  <c r="I121" i="82" s="1"/>
  <c r="F93" i="82"/>
  <c r="F116" i="82"/>
  <c r="G115" i="82" l="1"/>
  <c r="G119" i="82" s="1"/>
  <c r="G121" i="82" s="1"/>
  <c r="E97" i="82"/>
  <c r="E110" i="82" s="1"/>
  <c r="E106" i="82"/>
  <c r="N115" i="82"/>
  <c r="N119" i="82" s="1"/>
  <c r="N121" i="82" s="1"/>
  <c r="K97" i="82"/>
  <c r="K106" i="82"/>
  <c r="O97" i="82"/>
  <c r="O102" i="82"/>
  <c r="O106" i="82" s="1"/>
  <c r="N97" i="82"/>
  <c r="N106" i="82"/>
  <c r="I97" i="82"/>
  <c r="I106" i="82"/>
  <c r="F97" i="82"/>
  <c r="F106" i="82"/>
  <c r="D97" i="82"/>
  <c r="D110" i="82" s="1"/>
  <c r="D106" i="82"/>
  <c r="H97" i="82"/>
  <c r="H106" i="82"/>
  <c r="M97" i="82"/>
  <c r="M106" i="82"/>
  <c r="G97" i="82"/>
  <c r="G106" i="82"/>
  <c r="J97" i="82"/>
  <c r="J108" i="82" s="1"/>
  <c r="J106" i="82"/>
  <c r="L97" i="82"/>
  <c r="L106" i="82"/>
  <c r="C97" i="82"/>
  <c r="BK93" i="82"/>
  <c r="D115" i="82"/>
  <c r="D119" i="82" s="1"/>
  <c r="D121" i="82" s="1"/>
  <c r="K125" i="82"/>
  <c r="K115" i="82"/>
  <c r="K119" i="82" s="1"/>
  <c r="K121" i="82" s="1"/>
  <c r="F125" i="82"/>
  <c r="F115" i="82"/>
  <c r="F119" i="82" s="1"/>
  <c r="F121" i="82" s="1"/>
  <c r="O125" i="82"/>
  <c r="O115" i="82"/>
  <c r="O119" i="82" s="1"/>
  <c r="O121" i="82" s="1"/>
  <c r="E125" i="82"/>
  <c r="E115" i="82"/>
  <c r="E119" i="82" s="1"/>
  <c r="E121" i="82" s="1"/>
  <c r="M115" i="82"/>
  <c r="M119" i="82" s="1"/>
  <c r="M121" i="82" s="1"/>
  <c r="L125" i="82"/>
  <c r="L115" i="82"/>
  <c r="L119" i="82" s="1"/>
  <c r="L121" i="82" s="1"/>
  <c r="BK101" i="82"/>
  <c r="C115" i="82"/>
  <c r="C125" i="82"/>
  <c r="BK116" i="82"/>
  <c r="H125" i="82"/>
  <c r="H115" i="82"/>
  <c r="H119" i="82" s="1"/>
  <c r="H121" i="82" s="1"/>
  <c r="J115" i="82"/>
  <c r="J119" i="82" s="1"/>
  <c r="J121" i="82" s="1"/>
  <c r="G108" i="82" l="1"/>
  <c r="F108" i="82"/>
  <c r="K108" i="82"/>
  <c r="O108" i="82"/>
  <c r="M108" i="82"/>
  <c r="I108" i="82"/>
  <c r="L108" i="82"/>
  <c r="H108" i="82"/>
  <c r="N108" i="82"/>
  <c r="BK106" i="82"/>
  <c r="J96" i="82"/>
  <c r="J110" i="82"/>
  <c r="O96" i="82"/>
  <c r="O110" i="82"/>
  <c r="G96" i="82"/>
  <c r="G110" i="82"/>
  <c r="F96" i="82"/>
  <c r="F110" i="82"/>
  <c r="K96" i="82"/>
  <c r="K110" i="82"/>
  <c r="C110" i="82"/>
  <c r="M96" i="82"/>
  <c r="M110" i="82"/>
  <c r="I96" i="82"/>
  <c r="I110" i="82"/>
  <c r="L96" i="82"/>
  <c r="L110" i="82"/>
  <c r="H96" i="82"/>
  <c r="H110" i="82"/>
  <c r="N96" i="82"/>
  <c r="N110" i="82"/>
  <c r="BK102" i="82"/>
  <c r="BK97" i="82"/>
  <c r="BK125" i="82"/>
  <c r="C119" i="82"/>
  <c r="BK115" i="82"/>
  <c r="BK109" i="82" l="1"/>
  <c r="C121" i="82"/>
  <c r="BK121" i="82" s="1"/>
  <c r="BK119" i="82"/>
  <c r="AC78" i="48" l="1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K67" i="49" l="1"/>
  <c r="AL67" i="49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38" i="51"/>
  <c r="A43" i="48"/>
  <c r="B39" i="51"/>
  <c r="A40" i="48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S54" i="48"/>
  <c r="BA72" i="48"/>
  <c r="BA81" i="48" s="1"/>
  <c r="AZ51" i="48"/>
  <c r="AZ54" i="48" s="1"/>
  <c r="AS58" i="48"/>
  <c r="AZ59" i="48"/>
  <c r="BJ72" i="48"/>
  <c r="BJ81" i="48" s="1"/>
  <c r="BA51" i="48"/>
  <c r="BA54" i="48" s="1"/>
  <c r="AW58" i="48"/>
  <c r="BA59" i="48"/>
  <c r="AR61" i="48"/>
  <c r="AR58" i="48"/>
  <c r="BH58" i="48"/>
  <c r="BG61" i="48"/>
  <c r="AY51" i="48"/>
  <c r="AY54" i="48" s="1"/>
  <c r="BG58" i="48"/>
  <c r="AR59" i="48"/>
  <c r="AP61" i="48"/>
  <c r="BH72" i="48"/>
  <c r="BH81" i="48" s="1"/>
  <c r="BG51" i="48"/>
  <c r="BG54" i="48" s="1"/>
  <c r="AT51" i="48"/>
  <c r="AT54" i="48" s="1"/>
  <c r="BI51" i="48"/>
  <c r="BI54" i="48" s="1"/>
  <c r="AZ58" i="48"/>
  <c r="AR51" i="48"/>
  <c r="AR54" i="48" s="1"/>
  <c r="BH51" i="48"/>
  <c r="BH54" i="48" s="1"/>
  <c r="BJ51" i="48"/>
  <c r="BJ54" i="48" s="1"/>
  <c r="BA58" i="48"/>
  <c r="BH59" i="48"/>
  <c r="AZ72" i="48"/>
  <c r="AZ81" i="48" s="1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X72" i="48"/>
  <c r="AX81" i="48" s="1"/>
  <c r="AX59" i="48"/>
  <c r="AX61" i="48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U61" i="48"/>
  <c r="AU72" i="48"/>
  <c r="AU81" i="48" s="1"/>
  <c r="AU59" i="48"/>
  <c r="AU58" i="48"/>
  <c r="AU51" i="48"/>
  <c r="AU54" i="48" s="1"/>
  <c r="BK82" i="48"/>
  <c r="AT61" i="48"/>
  <c r="AT59" i="48"/>
  <c r="AT58" i="48"/>
  <c r="BB61" i="48"/>
  <c r="BB60" i="48"/>
  <c r="BB58" i="48"/>
  <c r="BB72" i="48"/>
  <c r="BB81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B44" i="51" l="1"/>
  <c r="A81" i="82"/>
  <c r="B46" i="51"/>
  <c r="A85" i="82"/>
  <c r="B41" i="51"/>
  <c r="A77" i="82"/>
  <c r="F64" i="46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BF71" i="48"/>
  <c r="BF75" i="48" s="1"/>
  <c r="BF77" i="48" s="1"/>
  <c r="BF88" i="48" s="1"/>
  <c r="AM71" i="48"/>
  <c r="AM75" i="48" s="1"/>
  <c r="AM77" i="48" s="1"/>
  <c r="AM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BB71" i="48"/>
  <c r="BB75" i="48" s="1"/>
  <c r="BB77" i="48" s="1"/>
  <c r="BB88" i="48" s="1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 s="1"/>
  <c r="T208" i="6" s="1"/>
  <c r="T561" i="6" s="1"/>
  <c r="O9" i="12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H208" i="6" s="1"/>
  <c r="AH561" i="6" s="1"/>
  <c r="AC9" i="12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 s="1"/>
  <c r="J208" i="6" s="1"/>
  <c r="J561" i="6" s="1"/>
  <c r="E9" i="12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 s="1"/>
  <c r="G167" i="6" s="1"/>
  <c r="K163" i="6"/>
  <c r="K165" i="6" s="1"/>
  <c r="O163" i="6"/>
  <c r="O165" i="6" s="1"/>
  <c r="O208" i="6" s="1"/>
  <c r="O561" i="6" s="1"/>
  <c r="J9" i="12" s="1"/>
  <c r="S163" i="6"/>
  <c r="S165" i="6"/>
  <c r="S208" i="6" s="1"/>
  <c r="S561" i="6" s="1"/>
  <c r="N9" i="12" s="1"/>
  <c r="W163" i="6"/>
  <c r="W165" i="6"/>
  <c r="W208" i="6" s="1"/>
  <c r="W561" i="6" s="1"/>
  <c r="R9" i="12" s="1"/>
  <c r="AA163" i="6"/>
  <c r="AA165" i="6" s="1"/>
  <c r="AE163" i="6"/>
  <c r="AE165" i="6" s="1"/>
  <c r="AE208" i="6" s="1"/>
  <c r="AE561" i="6" s="1"/>
  <c r="Z9" i="12" s="1"/>
  <c r="AI163" i="6"/>
  <c r="AI165" i="6" s="1"/>
  <c r="AI208" i="6" s="1"/>
  <c r="AI561" i="6" s="1"/>
  <c r="AM163" i="6"/>
  <c r="AM165" i="6" s="1"/>
  <c r="AM208" i="6" s="1"/>
  <c r="AM561" i="6" s="1"/>
  <c r="AQ163" i="6"/>
  <c r="AQ165" i="6" s="1"/>
  <c r="AQ208" i="6" s="1"/>
  <c r="AQ561" i="6" s="1"/>
  <c r="AL9" i="12" s="1"/>
  <c r="AU163" i="6"/>
  <c r="AU165" i="6"/>
  <c r="AU208" i="6" s="1"/>
  <c r="AU561" i="6" s="1"/>
  <c r="AP9" i="12" s="1"/>
  <c r="AY163" i="6"/>
  <c r="AY165" i="6"/>
  <c r="BC163" i="6"/>
  <c r="BC165" i="6" s="1"/>
  <c r="BC208" i="6" s="1"/>
  <c r="BG163" i="6"/>
  <c r="BG165" i="6" s="1"/>
  <c r="BK163" i="6"/>
  <c r="BK165" i="6"/>
  <c r="BK208" i="6" s="1"/>
  <c r="BK561" i="6" s="1"/>
  <c r="BF9" i="12" s="1"/>
  <c r="BO163" i="6"/>
  <c r="BO165" i="6"/>
  <c r="BO208" i="6" s="1"/>
  <c r="BO561" i="6" s="1"/>
  <c r="I163" i="6"/>
  <c r="I165" i="6"/>
  <c r="M163" i="6"/>
  <c r="M165" i="6" s="1"/>
  <c r="Q163" i="6"/>
  <c r="Q165" i="6" s="1"/>
  <c r="Q208" i="6" s="1"/>
  <c r="Q561" i="6" s="1"/>
  <c r="L9" i="12" s="1"/>
  <c r="U163" i="6"/>
  <c r="U165" i="6" s="1"/>
  <c r="U208" i="6" s="1"/>
  <c r="U561" i="6" s="1"/>
  <c r="P9" i="12" s="1"/>
  <c r="Y163" i="6"/>
  <c r="Y165" i="6" s="1"/>
  <c r="Y208" i="6" s="1"/>
  <c r="Y561" i="6" s="1"/>
  <c r="AC163" i="6"/>
  <c r="AC165" i="6" s="1"/>
  <c r="AG163" i="6"/>
  <c r="AG165" i="6"/>
  <c r="AG208" i="6" s="1"/>
  <c r="AG561" i="6" s="1"/>
  <c r="AK163" i="6"/>
  <c r="AK165" i="6" s="1"/>
  <c r="AO163" i="6"/>
  <c r="AO165" i="6"/>
  <c r="AO208" i="6" s="1"/>
  <c r="AO561" i="6" s="1"/>
  <c r="AJ9" i="12" s="1"/>
  <c r="AS163" i="6"/>
  <c r="AS165" i="6" s="1"/>
  <c r="AW163" i="6"/>
  <c r="AW165" i="6"/>
  <c r="BA163" i="6"/>
  <c r="BA165" i="6" s="1"/>
  <c r="BE163" i="6"/>
  <c r="BE165" i="6" s="1"/>
  <c r="BI163" i="6"/>
  <c r="BI165" i="6" s="1"/>
  <c r="BM163" i="6"/>
  <c r="BM165" i="6" s="1"/>
  <c r="BM208" i="6" s="1"/>
  <c r="BM561" i="6" s="1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BF165" i="6" s="1"/>
  <c r="BF208" i="6" s="1"/>
  <c r="BF561" i="6" s="1"/>
  <c r="BA9" i="12" s="1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BD208" i="6" s="1"/>
  <c r="BD561" i="6" s="1"/>
  <c r="AY9" i="12" s="1"/>
  <c r="AT163" i="6"/>
  <c r="AT165" i="6" s="1"/>
  <c r="V163" i="6"/>
  <c r="V165" i="6" s="1"/>
  <c r="V208" i="6" s="1"/>
  <c r="V561" i="6" s="1"/>
  <c r="R163" i="6"/>
  <c r="R165" i="6" s="1"/>
  <c r="R208" i="6" s="1"/>
  <c r="R561" i="6" s="1"/>
  <c r="M9" i="12" s="1"/>
  <c r="BH163" i="6"/>
  <c r="BH165" i="6" s="1"/>
  <c r="AL163" i="6"/>
  <c r="AL165" i="6" s="1"/>
  <c r="AL208" i="6" s="1"/>
  <c r="BL163" i="6"/>
  <c r="BL165" i="6" s="1"/>
  <c r="BL208" i="6" s="1"/>
  <c r="BL561" i="6" s="1"/>
  <c r="Z163" i="6"/>
  <c r="Z165" i="6" s="1"/>
  <c r="Z208" i="6" s="1"/>
  <c r="Z561" i="6" s="1"/>
  <c r="U9" i="12" s="1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 s="1"/>
  <c r="BD9" i="12" s="1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 s="1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 s="1"/>
  <c r="S9" i="12" s="1"/>
  <c r="AT208" i="6"/>
  <c r="AS208" i="6"/>
  <c r="AS561" i="6" s="1"/>
  <c r="AN9" i="12" s="1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AJ561" i="6" s="1"/>
  <c r="AE9" i="12" s="1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BG561" i="6" s="1"/>
  <c r="BB9" i="12" s="1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P208" i="6"/>
  <c r="P561" i="6" s="1"/>
  <c r="K9" i="12" s="1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 s="1"/>
  <c r="BL203" i="6"/>
  <c r="BE208" i="6"/>
  <c r="BE203" i="6"/>
  <c r="M208" i="6"/>
  <c r="AN157" i="59"/>
  <c r="AB208" i="6"/>
  <c r="AB561" i="6" s="1"/>
  <c r="W9" i="12" s="1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 s="1"/>
  <c r="T158" i="91"/>
  <c r="T33" i="92"/>
  <c r="AP158" i="91"/>
  <c r="AP33" i="92" s="1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 s="1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 s="1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 s="1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 s="1"/>
  <c r="AQ289" i="6"/>
  <c r="U352" i="97"/>
  <c r="E26" i="97" s="1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 s="1"/>
  <c r="AL6" i="71"/>
  <c r="G5" i="59"/>
  <c r="AL8" i="12"/>
  <c r="BE352" i="97"/>
  <c r="H61" i="59"/>
  <c r="G71" i="116" s="1"/>
  <c r="BM165" i="59"/>
  <c r="Y352" i="97"/>
  <c r="AC561" i="6"/>
  <c r="X9" i="12" s="1"/>
  <c r="AW352" i="97"/>
  <c r="D18" i="91"/>
  <c r="BH352" i="97"/>
  <c r="BJ352" i="97"/>
  <c r="BF13" i="28"/>
  <c r="BE178" i="59" s="1"/>
  <c r="M178" i="59"/>
  <c r="AZ352" i="97"/>
  <c r="BE177" i="59"/>
  <c r="E5" i="59"/>
  <c r="AS352" i="97"/>
  <c r="AW561" i="6"/>
  <c r="AY352" i="97"/>
  <c r="BC561" i="6"/>
  <c r="AX9" i="12" s="1"/>
  <c r="G531" i="6"/>
  <c r="C352" i="97"/>
  <c r="C26" i="97"/>
  <c r="L352" i="97"/>
  <c r="D26" i="97" s="1"/>
  <c r="AI352" i="97"/>
  <c r="BD352" i="97"/>
  <c r="BH561" i="6"/>
  <c r="BC9" i="12" s="1"/>
  <c r="AK178" i="59"/>
  <c r="AI9" i="36"/>
  <c r="H352" i="97"/>
  <c r="AO352" i="97"/>
  <c r="G26" i="97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A80" i="82"/>
  <c r="AB80" i="82"/>
  <c r="AB39" i="48"/>
  <c r="AK80" i="82"/>
  <c r="AS80" i="82"/>
  <c r="AX39" i="48"/>
  <c r="H43" i="51" s="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Z6" i="48" s="1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G224" i="6" l="1"/>
  <c r="S6" i="48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9" i="48" s="1"/>
  <c r="C8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6" i="48" s="1"/>
  <c r="AJ9" i="48" s="1"/>
  <c r="K46" i="47"/>
  <c r="AI6" i="48" s="1"/>
  <c r="AI9" i="48" s="1"/>
  <c r="I46" i="47"/>
  <c r="AG6" i="48" s="1"/>
  <c r="AG9" i="48" s="1"/>
  <c r="F46" i="47"/>
  <c r="AD6" i="48" s="1"/>
  <c r="E46" i="47"/>
  <c r="AC6" i="48" s="1"/>
  <c r="AC9" i="48" s="1"/>
  <c r="N46" i="47"/>
  <c r="AL6" i="48" s="1"/>
  <c r="AL9" i="48" s="1"/>
  <c r="J46" i="47"/>
  <c r="AH6" i="48" s="1"/>
  <c r="AH9" i="48" s="1"/>
  <c r="D46" i="47"/>
  <c r="AB6" i="48" s="1"/>
  <c r="AB9" i="48" s="1"/>
  <c r="M46" i="47"/>
  <c r="AK6" i="48" s="1"/>
  <c r="AK9" i="48" s="1"/>
  <c r="G46" i="47"/>
  <c r="AE6" i="48" s="1"/>
  <c r="AE9" i="48" s="1"/>
  <c r="H46" i="47"/>
  <c r="AF6" i="48" s="1"/>
  <c r="AF9" i="48" s="1"/>
  <c r="C46" i="47"/>
  <c r="AA6" i="48" s="1"/>
  <c r="AA9" i="48" s="1"/>
  <c r="C73" i="52"/>
  <c r="O42" i="47"/>
  <c r="E26" i="47" s="1"/>
  <c r="O51" i="82"/>
  <c r="Q51" i="82"/>
  <c r="E73" i="52"/>
  <c r="K73" i="52"/>
  <c r="W51" i="82"/>
  <c r="F8" i="47"/>
  <c r="F10" i="47" s="1"/>
  <c r="E8" i="47"/>
  <c r="M73" i="52"/>
  <c r="Y51" i="82"/>
  <c r="T51" i="82"/>
  <c r="H73" i="52"/>
  <c r="J73" i="52"/>
  <c r="V51" i="82"/>
  <c r="D73" i="52"/>
  <c r="P51" i="82"/>
  <c r="F73" i="52"/>
  <c r="R51" i="82"/>
  <c r="I73" i="52"/>
  <c r="U51" i="82"/>
  <c r="N73" i="52"/>
  <c r="Z51" i="82"/>
  <c r="L73" i="52"/>
  <c r="X51" i="82"/>
  <c r="G73" i="52"/>
  <c r="S51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C8" i="48" l="1"/>
  <c r="AC13" i="48" s="1"/>
  <c r="AC50" i="48"/>
  <c r="AA8" i="48"/>
  <c r="AA13" i="48" s="1"/>
  <c r="AA50" i="48"/>
  <c r="AD9" i="48"/>
  <c r="AD50" i="48" s="1"/>
  <c r="AH8" i="48"/>
  <c r="AH13" i="48" s="1"/>
  <c r="AH50" i="48"/>
  <c r="AL8" i="48"/>
  <c r="AL13" i="48" s="1"/>
  <c r="AL50" i="48"/>
  <c r="AG8" i="48"/>
  <c r="AG13" i="48" s="1"/>
  <c r="AG50" i="48"/>
  <c r="AI8" i="48"/>
  <c r="AI13" i="48" s="1"/>
  <c r="AI50" i="48"/>
  <c r="AK8" i="48"/>
  <c r="AK13" i="48" s="1"/>
  <c r="AK50" i="48"/>
  <c r="AF8" i="48"/>
  <c r="AF13" i="48" s="1"/>
  <c r="AF50" i="48"/>
  <c r="AE8" i="48"/>
  <c r="AE13" i="48" s="1"/>
  <c r="AE50" i="48"/>
  <c r="AJ8" i="48"/>
  <c r="AJ13" i="48" s="1"/>
  <c r="AJ50" i="48"/>
  <c r="AB8" i="48"/>
  <c r="AB13" i="48" s="1"/>
  <c r="AB50" i="48"/>
  <c r="J34" i="48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Z58" i="48" s="1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K51" i="82"/>
  <c r="C74" i="52"/>
  <c r="O46" i="47"/>
  <c r="E27" i="47" s="1"/>
  <c r="AA51" i="82"/>
  <c r="P60" i="82"/>
  <c r="P52" i="82"/>
  <c r="P56" i="82" s="1"/>
  <c r="P55" i="82" s="1"/>
  <c r="P62" i="82"/>
  <c r="P63" i="82"/>
  <c r="P61" i="82"/>
  <c r="P75" i="82"/>
  <c r="P74" i="82" s="1"/>
  <c r="P19" i="82" s="1"/>
  <c r="X75" i="82"/>
  <c r="X60" i="82"/>
  <c r="X52" i="82"/>
  <c r="X56" i="82" s="1"/>
  <c r="X55" i="82" s="1"/>
  <c r="X63" i="82"/>
  <c r="X62" i="82"/>
  <c r="X61" i="82"/>
  <c r="R61" i="82"/>
  <c r="R60" i="82"/>
  <c r="R63" i="82"/>
  <c r="R62" i="82"/>
  <c r="R52" i="82"/>
  <c r="R56" i="82" s="1"/>
  <c r="R55" i="82" s="1"/>
  <c r="R75" i="82"/>
  <c r="R74" i="82" s="1"/>
  <c r="R79" i="82" s="1"/>
  <c r="R81" i="82" s="1"/>
  <c r="E10" i="47"/>
  <c r="G8" i="47"/>
  <c r="AJ51" i="82"/>
  <c r="L74" i="52"/>
  <c r="E74" i="52"/>
  <c r="AC51" i="82"/>
  <c r="S75" i="82"/>
  <c r="S63" i="82"/>
  <c r="S62" i="82"/>
  <c r="S60" i="82"/>
  <c r="S52" i="82"/>
  <c r="S56" i="82" s="1"/>
  <c r="S55" i="82" s="1"/>
  <c r="S61" i="82"/>
  <c r="Y52" i="82"/>
  <c r="Y56" i="82" s="1"/>
  <c r="Y55" i="82" s="1"/>
  <c r="Y62" i="82"/>
  <c r="Y61" i="82"/>
  <c r="Y60" i="82"/>
  <c r="Y63" i="82"/>
  <c r="Y75" i="82"/>
  <c r="H74" i="52"/>
  <c r="AF51" i="82"/>
  <c r="O63" i="82"/>
  <c r="O61" i="82"/>
  <c r="O52" i="82"/>
  <c r="O56" i="82" s="1"/>
  <c r="O55" i="82" s="1"/>
  <c r="O60" i="82"/>
  <c r="O75" i="82"/>
  <c r="O62" i="82"/>
  <c r="W75" i="82"/>
  <c r="W62" i="82"/>
  <c r="W52" i="82"/>
  <c r="W56" i="82" s="1"/>
  <c r="W60" i="82"/>
  <c r="W63" i="82"/>
  <c r="W61" i="82"/>
  <c r="W14" i="48"/>
  <c r="W17" i="48" s="1"/>
  <c r="W23" i="48"/>
  <c r="W21" i="71"/>
  <c r="W35" i="48"/>
  <c r="W44" i="48" s="1"/>
  <c r="U60" i="82"/>
  <c r="U62" i="82"/>
  <c r="U61" i="82"/>
  <c r="U52" i="82"/>
  <c r="U56" i="82" s="1"/>
  <c r="U75" i="82"/>
  <c r="U63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D51" i="82"/>
  <c r="N74" i="52"/>
  <c r="AL51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T75" i="82"/>
  <c r="T62" i="82"/>
  <c r="T61" i="82"/>
  <c r="T60" i="82"/>
  <c r="T52" i="82"/>
  <c r="T56" i="82" s="1"/>
  <c r="T63" i="82"/>
  <c r="V62" i="82"/>
  <c r="V61" i="82"/>
  <c r="V75" i="82"/>
  <c r="V60" i="82"/>
  <c r="V52" i="82"/>
  <c r="V56" i="82" s="1"/>
  <c r="V63" i="82"/>
  <c r="J74" i="52"/>
  <c r="AH51" i="82"/>
  <c r="I74" i="52"/>
  <c r="AG51" i="82"/>
  <c r="Z60" i="82"/>
  <c r="Z62" i="82"/>
  <c r="Z61" i="82"/>
  <c r="Z63" i="82"/>
  <c r="Z52" i="82"/>
  <c r="Z56" i="82" s="1"/>
  <c r="Z55" i="82" s="1"/>
  <c r="Z75" i="82"/>
  <c r="Q52" i="82"/>
  <c r="Q56" i="82" s="1"/>
  <c r="Q55" i="82" s="1"/>
  <c r="Q60" i="82"/>
  <c r="Q75" i="82"/>
  <c r="Q63" i="82"/>
  <c r="Q61" i="82"/>
  <c r="Q62" i="82"/>
  <c r="K74" i="52"/>
  <c r="AI51" i="82"/>
  <c r="G6" i="47"/>
  <c r="G74" i="52"/>
  <c r="AE51" i="82"/>
  <c r="D74" i="52"/>
  <c r="AB51" i="82"/>
  <c r="G72" i="52"/>
  <c r="J72" i="52"/>
  <c r="C72" i="52"/>
  <c r="O36" i="47"/>
  <c r="E25" i="47" s="1"/>
  <c r="M72" i="52"/>
  <c r="I72" i="52"/>
  <c r="F72" i="52"/>
  <c r="N72" i="52"/>
  <c r="H72" i="52"/>
  <c r="L72" i="52"/>
  <c r="K72" i="52"/>
  <c r="E72" i="52"/>
  <c r="D72" i="5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AB24" i="48" l="1"/>
  <c r="AB23" i="48"/>
  <c r="AB22" i="48"/>
  <c r="AB21" i="48"/>
  <c r="AB14" i="48"/>
  <c r="AK24" i="48"/>
  <c r="AK23" i="48"/>
  <c r="AK14" i="48"/>
  <c r="AK17" i="48" s="1"/>
  <c r="AK21" i="48"/>
  <c r="AK22" i="48"/>
  <c r="AH22" i="48"/>
  <c r="AH14" i="48"/>
  <c r="AH21" i="48"/>
  <c r="AH24" i="48"/>
  <c r="AH23" i="48"/>
  <c r="AJ60" i="48"/>
  <c r="AJ51" i="48"/>
  <c r="AJ54" i="48" s="1"/>
  <c r="AJ58" i="48"/>
  <c r="AJ59" i="48"/>
  <c r="AJ61" i="48"/>
  <c r="AJ72" i="48"/>
  <c r="AJ81" i="48" s="1"/>
  <c r="AI61" i="48"/>
  <c r="AI58" i="48"/>
  <c r="AI60" i="48"/>
  <c r="AI51" i="48"/>
  <c r="AI54" i="48" s="1"/>
  <c r="AI59" i="48"/>
  <c r="AI72" i="48"/>
  <c r="AI81" i="48" s="1"/>
  <c r="AD51" i="48"/>
  <c r="AD54" i="48" s="1"/>
  <c r="AD61" i="48"/>
  <c r="AD58" i="48"/>
  <c r="AD59" i="48"/>
  <c r="AD60" i="48"/>
  <c r="AD72" i="48"/>
  <c r="AD81" i="48" s="1"/>
  <c r="AB51" i="48"/>
  <c r="AB54" i="48" s="1"/>
  <c r="AB59" i="48"/>
  <c r="AB61" i="48"/>
  <c r="AB58" i="48"/>
  <c r="AB60" i="48"/>
  <c r="AB72" i="48"/>
  <c r="AB81" i="48" s="1"/>
  <c r="AJ24" i="48"/>
  <c r="AJ14" i="48"/>
  <c r="AJ23" i="48"/>
  <c r="AJ21" i="48"/>
  <c r="AJ22" i="48"/>
  <c r="AI22" i="48"/>
  <c r="AI24" i="48"/>
  <c r="AI14" i="48"/>
  <c r="AI17" i="48" s="1"/>
  <c r="AI21" i="48"/>
  <c r="AI23" i="48"/>
  <c r="AD8" i="48"/>
  <c r="AD13" i="48" s="1"/>
  <c r="AE60" i="48"/>
  <c r="AE51" i="48"/>
  <c r="AE54" i="48" s="1"/>
  <c r="AE59" i="48"/>
  <c r="AE61" i="48"/>
  <c r="AE58" i="48"/>
  <c r="AE72" i="48"/>
  <c r="AE81" i="48" s="1"/>
  <c r="AG51" i="48"/>
  <c r="AG54" i="48" s="1"/>
  <c r="AG59" i="48"/>
  <c r="AG61" i="48"/>
  <c r="AG58" i="48"/>
  <c r="AG60" i="48"/>
  <c r="AG72" i="48"/>
  <c r="AG81" i="48" s="1"/>
  <c r="AA61" i="48"/>
  <c r="AA60" i="48"/>
  <c r="AA59" i="48"/>
  <c r="AA58" i="48"/>
  <c r="AA51" i="48"/>
  <c r="AA54" i="48" s="1"/>
  <c r="AA72" i="48"/>
  <c r="AA81" i="48" s="1"/>
  <c r="AE23" i="48"/>
  <c r="AE21" i="48"/>
  <c r="AE22" i="48"/>
  <c r="AE24" i="48"/>
  <c r="AE14" i="48"/>
  <c r="AE17" i="48" s="1"/>
  <c r="AG14" i="48"/>
  <c r="AG21" i="48"/>
  <c r="AG23" i="48"/>
  <c r="AG22" i="48"/>
  <c r="AG24" i="48"/>
  <c r="AA24" i="48"/>
  <c r="AA14" i="48"/>
  <c r="AA22" i="48"/>
  <c r="AA21" i="48"/>
  <c r="AA23" i="48"/>
  <c r="AK60" i="48"/>
  <c r="AK59" i="48"/>
  <c r="AK61" i="48"/>
  <c r="AK58" i="48"/>
  <c r="AK51" i="48"/>
  <c r="AK54" i="48" s="1"/>
  <c r="AK72" i="48"/>
  <c r="AK81" i="48" s="1"/>
  <c r="G20" i="51"/>
  <c r="AF60" i="48"/>
  <c r="AF59" i="48"/>
  <c r="AF58" i="48"/>
  <c r="AF61" i="48"/>
  <c r="AF51" i="48"/>
  <c r="AF54" i="48" s="1"/>
  <c r="AF72" i="48"/>
  <c r="AF81" i="48" s="1"/>
  <c r="AL59" i="48"/>
  <c r="AL51" i="48"/>
  <c r="AL54" i="48" s="1"/>
  <c r="AL58" i="48"/>
  <c r="AL60" i="48"/>
  <c r="AL61" i="48"/>
  <c r="AL72" i="48"/>
  <c r="AL81" i="48" s="1"/>
  <c r="AC59" i="48"/>
  <c r="AC61" i="48"/>
  <c r="AC58" i="48"/>
  <c r="AC60" i="48"/>
  <c r="AC51" i="48"/>
  <c r="AC54" i="48" s="1"/>
  <c r="AC72" i="48"/>
  <c r="AC81" i="48" s="1"/>
  <c r="AH60" i="48"/>
  <c r="AH51" i="48"/>
  <c r="AH54" i="48" s="1"/>
  <c r="AH59" i="48"/>
  <c r="AH61" i="48"/>
  <c r="AH58" i="48"/>
  <c r="AH72" i="48"/>
  <c r="AH81" i="48" s="1"/>
  <c r="AF23" i="48"/>
  <c r="AF14" i="48"/>
  <c r="AF17" i="48" s="1"/>
  <c r="AF24" i="48"/>
  <c r="AF22" i="48"/>
  <c r="AF21" i="48"/>
  <c r="AL21" i="48"/>
  <c r="AL22" i="48"/>
  <c r="AL24" i="48"/>
  <c r="AL23" i="48"/>
  <c r="AL14" i="48"/>
  <c r="AL17" i="48" s="1"/>
  <c r="AC24" i="48"/>
  <c r="AC22" i="48"/>
  <c r="AC14" i="48"/>
  <c r="AC17" i="48" s="1"/>
  <c r="AC23" i="48"/>
  <c r="AC21" i="48"/>
  <c r="U38" i="50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T81" i="48" s="1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T65" i="82"/>
  <c r="T68" i="82" s="1"/>
  <c r="T69" i="82" s="1"/>
  <c r="S65" i="82"/>
  <c r="S67" i="82" s="1"/>
  <c r="X65" i="82"/>
  <c r="U74" i="82"/>
  <c r="U86" i="82"/>
  <c r="U27" i="82"/>
  <c r="BI51" i="82"/>
  <c r="M76" i="52"/>
  <c r="AI25" i="50"/>
  <c r="AH21" i="71"/>
  <c r="AH17" i="48"/>
  <c r="AI15" i="92"/>
  <c r="AI38" i="50"/>
  <c r="AI39" i="50" s="1"/>
  <c r="AI51" i="52" s="1"/>
  <c r="AJ111" i="59"/>
  <c r="AH35" i="48"/>
  <c r="AD75" i="82"/>
  <c r="AD52" i="82"/>
  <c r="AD56" i="82" s="1"/>
  <c r="AD55" i="82" s="1"/>
  <c r="AD62" i="82"/>
  <c r="AD63" i="82"/>
  <c r="AD61" i="82"/>
  <c r="AD60" i="82"/>
  <c r="W55" i="82"/>
  <c r="BA51" i="82"/>
  <c r="E76" i="52"/>
  <c r="G76" i="52"/>
  <c r="BC51" i="82"/>
  <c r="AF61" i="82"/>
  <c r="AF62" i="82"/>
  <c r="AF52" i="82"/>
  <c r="AF56" i="82" s="1"/>
  <c r="AF55" i="82" s="1"/>
  <c r="AF63" i="82"/>
  <c r="AF75" i="82"/>
  <c r="AF74" i="82" s="1"/>
  <c r="AF60" i="82"/>
  <c r="AH60" i="82"/>
  <c r="AH61" i="82"/>
  <c r="AH62" i="82"/>
  <c r="AH52" i="82"/>
  <c r="AH56" i="82" s="1"/>
  <c r="AH55" i="82" s="1"/>
  <c r="AH75" i="82"/>
  <c r="AH74" i="82" s="1"/>
  <c r="AH63" i="82"/>
  <c r="U7" i="52"/>
  <c r="W114" i="59"/>
  <c r="AE25" i="50"/>
  <c r="AE38" i="50"/>
  <c r="AE39" i="50" s="1"/>
  <c r="AE51" i="52" s="1"/>
  <c r="AE15" i="92"/>
  <c r="AD35" i="48"/>
  <c r="AF111" i="59"/>
  <c r="U55" i="82"/>
  <c r="Z65" i="82"/>
  <c r="Z68" i="82" s="1"/>
  <c r="Z69" i="82" s="1"/>
  <c r="T86" i="82"/>
  <c r="T27" i="82"/>
  <c r="T74" i="82"/>
  <c r="Y114" i="59"/>
  <c r="W7" i="52"/>
  <c r="R19" i="82"/>
  <c r="R20" i="82" s="1"/>
  <c r="Q74" i="82"/>
  <c r="Q27" i="82"/>
  <c r="Q28" i="82" s="1"/>
  <c r="Q86" i="82"/>
  <c r="AK61" i="82"/>
  <c r="AK62" i="82"/>
  <c r="AK60" i="82"/>
  <c r="AK75" i="82"/>
  <c r="AK52" i="82"/>
  <c r="AK56" i="82" s="1"/>
  <c r="AK63" i="82"/>
  <c r="P79" i="82"/>
  <c r="P81" i="82" s="1"/>
  <c r="AB63" i="82"/>
  <c r="AB75" i="82"/>
  <c r="AB74" i="82" s="1"/>
  <c r="AB52" i="82"/>
  <c r="AB56" i="82" s="1"/>
  <c r="AB55" i="82" s="1"/>
  <c r="AB60" i="82"/>
  <c r="AB62" i="82"/>
  <c r="AB61" i="82"/>
  <c r="Q65" i="82"/>
  <c r="AB35" i="48"/>
  <c r="AB44" i="48" s="1"/>
  <c r="AC25" i="50"/>
  <c r="AC15" i="92"/>
  <c r="AB17" i="48"/>
  <c r="AD111" i="59"/>
  <c r="AC38" i="50"/>
  <c r="AC39" i="50" s="1"/>
  <c r="AC51" i="52" s="1"/>
  <c r="AB21" i="71"/>
  <c r="BJ51" i="82"/>
  <c r="N76" i="52"/>
  <c r="AJ75" i="82"/>
  <c r="AJ74" i="82" s="1"/>
  <c r="AJ52" i="82"/>
  <c r="AJ56" i="82" s="1"/>
  <c r="AJ61" i="82"/>
  <c r="AJ62" i="82"/>
  <c r="AJ63" i="82"/>
  <c r="AJ60" i="82"/>
  <c r="X27" i="82"/>
  <c r="X28" i="82" s="1"/>
  <c r="X74" i="82"/>
  <c r="X86" i="82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N111" i="59"/>
  <c r="AM38" i="50"/>
  <c r="AM39" i="50" s="1"/>
  <c r="AM51" i="52" s="1"/>
  <c r="AL21" i="71"/>
  <c r="Y7" i="52"/>
  <c r="AA114" i="59"/>
  <c r="S34" i="48"/>
  <c r="D94" i="49"/>
  <c r="W65" i="82"/>
  <c r="W68" i="82" s="1"/>
  <c r="W69" i="82" s="1"/>
  <c r="AZ51" i="82"/>
  <c r="D76" i="52"/>
  <c r="AY51" i="82"/>
  <c r="C76" i="52"/>
  <c r="O54" i="47"/>
  <c r="E29" i="47" s="1"/>
  <c r="Y65" i="82"/>
  <c r="W74" i="82"/>
  <c r="W27" i="82"/>
  <c r="W86" i="82"/>
  <c r="BG51" i="82"/>
  <c r="K76" i="52"/>
  <c r="J76" i="52"/>
  <c r="BF51" i="82"/>
  <c r="AF21" i="71"/>
  <c r="AF35" i="48"/>
  <c r="AG15" i="92"/>
  <c r="AG38" i="50"/>
  <c r="AG39" i="50" s="1"/>
  <c r="AG51" i="52" s="1"/>
  <c r="AG25" i="50"/>
  <c r="AH111" i="59"/>
  <c r="AL111" i="59"/>
  <c r="AK38" i="50"/>
  <c r="AK39" i="50" s="1"/>
  <c r="AK51" i="52" s="1"/>
  <c r="AJ21" i="71"/>
  <c r="AK25" i="50"/>
  <c r="AJ35" i="48"/>
  <c r="AJ17" i="48"/>
  <c r="AK15" i="92"/>
  <c r="R65" i="82"/>
  <c r="AL38" i="50"/>
  <c r="AL39" i="50" s="1"/>
  <c r="AL51" i="52" s="1"/>
  <c r="AL25" i="50"/>
  <c r="AK21" i="71"/>
  <c r="AM111" i="59"/>
  <c r="AL15" i="92"/>
  <c r="AK35" i="48"/>
  <c r="AK44" i="48" s="1"/>
  <c r="BE51" i="82"/>
  <c r="I76" i="52"/>
  <c r="AI21" i="71"/>
  <c r="AJ25" i="50"/>
  <c r="AJ38" i="50"/>
  <c r="AJ39" i="50" s="1"/>
  <c r="AJ51" i="52" s="1"/>
  <c r="AJ15" i="92"/>
  <c r="AI35" i="48"/>
  <c r="AK111" i="59"/>
  <c r="V55" i="82"/>
  <c r="O34" i="48"/>
  <c r="D90" i="49"/>
  <c r="O17" i="48"/>
  <c r="O27" i="82"/>
  <c r="O28" i="82" s="1"/>
  <c r="O86" i="82"/>
  <c r="O74" i="82"/>
  <c r="O79" i="82" s="1"/>
  <c r="R114" i="59"/>
  <c r="P7" i="52"/>
  <c r="S74" i="82"/>
  <c r="S86" i="82"/>
  <c r="S27" i="82"/>
  <c r="C28" i="47"/>
  <c r="G10" i="47"/>
  <c r="P65" i="82"/>
  <c r="Z34" i="48"/>
  <c r="AE52" i="82"/>
  <c r="AE56" i="82" s="1"/>
  <c r="AE55" i="82" s="1"/>
  <c r="AE60" i="82"/>
  <c r="AE61" i="82"/>
  <c r="AE63" i="82"/>
  <c r="AE62" i="82"/>
  <c r="AE75" i="82"/>
  <c r="AI60" i="82"/>
  <c r="AI61" i="82"/>
  <c r="AI63" i="82"/>
  <c r="AI75" i="82"/>
  <c r="AI52" i="82"/>
  <c r="AI56" i="82" s="1"/>
  <c r="AI62" i="82"/>
  <c r="AG60" i="82"/>
  <c r="AG61" i="82"/>
  <c r="AG62" i="82"/>
  <c r="AG52" i="82"/>
  <c r="AG56" i="82" s="1"/>
  <c r="AG75" i="82"/>
  <c r="AG63" i="82"/>
  <c r="V65" i="82"/>
  <c r="V68" i="82" s="1"/>
  <c r="V69" i="82" s="1"/>
  <c r="Z7" i="52"/>
  <c r="AB114" i="59"/>
  <c r="P39" i="50"/>
  <c r="Y26" i="48"/>
  <c r="AA115" i="59" s="1"/>
  <c r="U65" i="82"/>
  <c r="U67" i="82" s="1"/>
  <c r="D98" i="49"/>
  <c r="BH51" i="82"/>
  <c r="L76" i="52"/>
  <c r="O65" i="82"/>
  <c r="Y86" i="82"/>
  <c r="Y27" i="82"/>
  <c r="Y74" i="82"/>
  <c r="AC75" i="82"/>
  <c r="AC52" i="82"/>
  <c r="AC56" i="82" s="1"/>
  <c r="AC62" i="82"/>
  <c r="AC60" i="82"/>
  <c r="AC61" i="82"/>
  <c r="AC63" i="82"/>
  <c r="R86" i="82"/>
  <c r="R27" i="82"/>
  <c r="AB15" i="92"/>
  <c r="AC111" i="59"/>
  <c r="AB38" i="50"/>
  <c r="AA35" i="48"/>
  <c r="AA44" i="48" s="1"/>
  <c r="AA21" i="71"/>
  <c r="AB25" i="50"/>
  <c r="W34" i="48"/>
  <c r="Z27" i="82"/>
  <c r="Z86" i="82"/>
  <c r="AG17" i="48"/>
  <c r="AG21" i="71"/>
  <c r="AH25" i="50"/>
  <c r="AH38" i="50"/>
  <c r="AH39" i="50" s="1"/>
  <c r="AH51" i="52" s="1"/>
  <c r="AH15" i="92"/>
  <c r="AI111" i="59"/>
  <c r="AG35" i="48"/>
  <c r="AG44" i="48" s="1"/>
  <c r="V27" i="82"/>
  <c r="V74" i="82"/>
  <c r="V86" i="82"/>
  <c r="T55" i="82"/>
  <c r="AL61" i="82"/>
  <c r="AL63" i="82"/>
  <c r="AL52" i="82"/>
  <c r="AL56" i="82" s="1"/>
  <c r="AL60" i="82"/>
  <c r="AL62" i="82"/>
  <c r="AL75" i="82"/>
  <c r="AL74" i="82" s="1"/>
  <c r="D100" i="49"/>
  <c r="Y34" i="48"/>
  <c r="BD51" i="82"/>
  <c r="H76" i="52"/>
  <c r="BB51" i="82"/>
  <c r="F76" i="52"/>
  <c r="AD38" i="50"/>
  <c r="AD39" i="50" s="1"/>
  <c r="AD51" i="52" s="1"/>
  <c r="AC21" i="71"/>
  <c r="AE111" i="59"/>
  <c r="AD25" i="50"/>
  <c r="AD15" i="92"/>
  <c r="AC35" i="48"/>
  <c r="P86" i="82"/>
  <c r="P27" i="82"/>
  <c r="P28" i="82" s="1"/>
  <c r="AA52" i="82"/>
  <c r="AA56" i="82" s="1"/>
  <c r="AA55" i="82" s="1"/>
  <c r="AA60" i="82"/>
  <c r="AA61" i="82"/>
  <c r="AA63" i="82"/>
  <c r="AA62" i="82"/>
  <c r="AA75" i="82"/>
  <c r="Z74" i="82"/>
  <c r="P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I75" i="82"/>
  <c r="I86" i="82" s="1"/>
  <c r="I63" i="82"/>
  <c r="I62" i="82"/>
  <c r="I61" i="82"/>
  <c r="I60" i="82"/>
  <c r="I52" i="82"/>
  <c r="I56" i="82" s="1"/>
  <c r="I55" i="82" s="1"/>
  <c r="D38" i="50"/>
  <c r="C35" i="48"/>
  <c r="C44" i="48" s="1"/>
  <c r="D25" i="50"/>
  <c r="D15" i="92"/>
  <c r="C21" i="48"/>
  <c r="E111" i="59"/>
  <c r="C22" i="48"/>
  <c r="C21" i="71"/>
  <c r="C23" i="48"/>
  <c r="C24" i="48"/>
  <c r="K62" i="82"/>
  <c r="K61" i="82"/>
  <c r="K60" i="82"/>
  <c r="K52" i="82"/>
  <c r="K56" i="82" s="1"/>
  <c r="K55" i="82" s="1"/>
  <c r="K75" i="82"/>
  <c r="K63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D75" i="82"/>
  <c r="D67" i="82"/>
  <c r="D63" i="82"/>
  <c r="D55" i="82"/>
  <c r="D62" i="82"/>
  <c r="D52" i="82"/>
  <c r="D56" i="82" s="1"/>
  <c r="D61" i="82"/>
  <c r="D60" i="82"/>
  <c r="N63" i="82"/>
  <c r="N62" i="82"/>
  <c r="N60" i="82"/>
  <c r="N52" i="82"/>
  <c r="N56" i="82" s="1"/>
  <c r="N75" i="82"/>
  <c r="N61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L75" i="82"/>
  <c r="L63" i="82"/>
  <c r="L62" i="82"/>
  <c r="L61" i="82"/>
  <c r="L60" i="82"/>
  <c r="L52" i="82"/>
  <c r="L56" i="82" s="1"/>
  <c r="L55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J62" i="82"/>
  <c r="J61" i="82"/>
  <c r="J60" i="82"/>
  <c r="J75" i="82"/>
  <c r="J52" i="82"/>
  <c r="J56" i="82" s="1"/>
  <c r="J55" i="82" s="1"/>
  <c r="J63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M75" i="82"/>
  <c r="M63" i="82"/>
  <c r="M62" i="82"/>
  <c r="M61" i="82"/>
  <c r="M60" i="82"/>
  <c r="M52" i="82"/>
  <c r="M56" i="82" s="1"/>
  <c r="E62" i="82"/>
  <c r="E61" i="82"/>
  <c r="E60" i="82"/>
  <c r="E55" i="82"/>
  <c r="E52" i="82"/>
  <c r="E56" i="82" s="1"/>
  <c r="E75" i="82"/>
  <c r="E67" i="82"/>
  <c r="E63" i="82"/>
  <c r="F63" i="82"/>
  <c r="F75" i="82"/>
  <c r="F86" i="82" s="1"/>
  <c r="F52" i="82"/>
  <c r="F56" i="82" s="1"/>
  <c r="F62" i="82"/>
  <c r="F61" i="82"/>
  <c r="F60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H61" i="82"/>
  <c r="H75" i="82"/>
  <c r="H86" i="82" s="1"/>
  <c r="H62" i="82"/>
  <c r="H63" i="82"/>
  <c r="H60" i="82"/>
  <c r="H52" i="82"/>
  <c r="H56" i="82" s="1"/>
  <c r="H55" i="82" s="1"/>
  <c r="G62" i="82"/>
  <c r="G75" i="82"/>
  <c r="G52" i="82"/>
  <c r="G56" i="82" s="1"/>
  <c r="G55" i="82" s="1"/>
  <c r="G61" i="82"/>
  <c r="G60" i="82"/>
  <c r="G63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J74" i="82" l="1"/>
  <c r="J79" i="82" s="1"/>
  <c r="J81" i="82" s="1"/>
  <c r="J86" i="82"/>
  <c r="E74" i="82"/>
  <c r="E79" i="82" s="1"/>
  <c r="E81" i="82" s="1"/>
  <c r="E86" i="82"/>
  <c r="K74" i="82"/>
  <c r="K79" i="82" s="1"/>
  <c r="K81" i="82" s="1"/>
  <c r="K86" i="82"/>
  <c r="L74" i="82"/>
  <c r="L79" i="82" s="1"/>
  <c r="L81" i="82" s="1"/>
  <c r="L86" i="82"/>
  <c r="D74" i="82"/>
  <c r="D79" i="82" s="1"/>
  <c r="D81" i="82" s="1"/>
  <c r="D86" i="82"/>
  <c r="G74" i="82"/>
  <c r="G79" i="82" s="1"/>
  <c r="G81" i="82" s="1"/>
  <c r="G86" i="82"/>
  <c r="N74" i="82"/>
  <c r="N79" i="82" s="1"/>
  <c r="N81" i="82" s="1"/>
  <c r="N86" i="82"/>
  <c r="M74" i="82"/>
  <c r="M79" i="82" s="1"/>
  <c r="M81" i="82" s="1"/>
  <c r="M86" i="82"/>
  <c r="AC63" i="48"/>
  <c r="AL71" i="48"/>
  <c r="AL75" i="48" s="1"/>
  <c r="AL77" i="48" s="1"/>
  <c r="AD63" i="48"/>
  <c r="AD65" i="48" s="1"/>
  <c r="AC65" i="48"/>
  <c r="AA63" i="48"/>
  <c r="AA65" i="48" s="1"/>
  <c r="AA66" i="48" s="1"/>
  <c r="AI63" i="48"/>
  <c r="AI65" i="48" s="1"/>
  <c r="AI66" i="48" s="1"/>
  <c r="AH71" i="48"/>
  <c r="AH75" i="48" s="1"/>
  <c r="AH77" i="48" s="1"/>
  <c r="AH88" i="48" s="1"/>
  <c r="AA71" i="48"/>
  <c r="AA75" i="48" s="1"/>
  <c r="AA77" i="48" s="1"/>
  <c r="AA88" i="48" s="1"/>
  <c r="AB63" i="48"/>
  <c r="AB65" i="48" s="1"/>
  <c r="AJ71" i="48"/>
  <c r="AJ75" i="48" s="1"/>
  <c r="AJ77" i="48" s="1"/>
  <c r="AJ88" i="48" s="1"/>
  <c r="AL88" i="48"/>
  <c r="AE63" i="48"/>
  <c r="AB71" i="48"/>
  <c r="AB75" i="48" s="1"/>
  <c r="AB77" i="48" s="1"/>
  <c r="AB88" i="48" s="1"/>
  <c r="AC71" i="48"/>
  <c r="AC75" i="48" s="1"/>
  <c r="AC77" i="48" s="1"/>
  <c r="AC88" i="48" s="1"/>
  <c r="AK63" i="48"/>
  <c r="AK65" i="48" s="1"/>
  <c r="AD22" i="48"/>
  <c r="G28" i="51" s="1"/>
  <c r="AD24" i="48"/>
  <c r="AD21" i="48"/>
  <c r="AD23" i="48"/>
  <c r="AD14" i="48"/>
  <c r="AD17" i="48" s="1"/>
  <c r="AD7" i="52" s="1"/>
  <c r="AF63" i="48"/>
  <c r="AF65" i="48" s="1"/>
  <c r="AE71" i="48"/>
  <c r="AE75" i="48" s="1"/>
  <c r="AE77" i="48" s="1"/>
  <c r="AE88" i="48" s="1"/>
  <c r="AI71" i="48"/>
  <c r="AI75" i="48" s="1"/>
  <c r="AI77" i="48" s="1"/>
  <c r="AI88" i="48" s="1"/>
  <c r="AH63" i="48"/>
  <c r="AH65" i="48" s="1"/>
  <c r="AL63" i="48"/>
  <c r="AL65" i="48" s="1"/>
  <c r="AG71" i="48"/>
  <c r="AG75" i="48" s="1"/>
  <c r="AG77" i="48" s="1"/>
  <c r="AG88" i="48" s="1"/>
  <c r="AD71" i="48"/>
  <c r="AD75" i="48" s="1"/>
  <c r="AD77" i="48" s="1"/>
  <c r="AD88" i="48" s="1"/>
  <c r="AC66" i="48"/>
  <c r="AE65" i="48"/>
  <c r="AD66" i="48"/>
  <c r="AJ63" i="48"/>
  <c r="AJ65" i="48" s="1"/>
  <c r="AD21" i="71"/>
  <c r="AF71" i="48"/>
  <c r="AF75" i="48" s="1"/>
  <c r="AF77" i="48" s="1"/>
  <c r="AF88" i="48" s="1"/>
  <c r="AK71" i="48"/>
  <c r="AK75" i="48" s="1"/>
  <c r="AK77" i="48" s="1"/>
  <c r="AK88" i="48" s="1"/>
  <c r="AA26" i="48"/>
  <c r="AG63" i="48"/>
  <c r="AG65" i="48" s="1"/>
  <c r="O26" i="48"/>
  <c r="O28" i="48" s="1"/>
  <c r="AL34" i="48"/>
  <c r="AL44" i="48"/>
  <c r="AJ34" i="48"/>
  <c r="AJ38" i="48" s="1"/>
  <c r="AJ40" i="48" s="1"/>
  <c r="AJ44" i="48"/>
  <c r="AE34" i="48"/>
  <c r="D33" i="49" s="1"/>
  <c r="AE44" i="48"/>
  <c r="AH34" i="48"/>
  <c r="D36" i="49" s="1"/>
  <c r="AH44" i="48"/>
  <c r="AC34" i="48"/>
  <c r="AC44" i="48"/>
  <c r="AD34" i="48"/>
  <c r="D32" i="49" s="1"/>
  <c r="AD44" i="48"/>
  <c r="AI34" i="48"/>
  <c r="AI44" i="48"/>
  <c r="AF34" i="48"/>
  <c r="D34" i="49" s="1"/>
  <c r="AF44" i="48"/>
  <c r="W26" i="48"/>
  <c r="Y115" i="59" s="1"/>
  <c r="D95" i="49"/>
  <c r="AI95" i="49" s="1"/>
  <c r="P34" i="48"/>
  <c r="D91" i="49"/>
  <c r="P26" i="48"/>
  <c r="P28" i="48" s="1"/>
  <c r="D93" i="49"/>
  <c r="R44" i="48"/>
  <c r="R10" i="52" s="1"/>
  <c r="N34" i="48"/>
  <c r="N38" i="48" s="1"/>
  <c r="N44" i="48"/>
  <c r="E34" i="48"/>
  <c r="E38" i="48" s="1"/>
  <c r="E40" i="48" s="1"/>
  <c r="E44" i="48"/>
  <c r="M34" i="48"/>
  <c r="M38" i="48" s="1"/>
  <c r="M44" i="48"/>
  <c r="F34" i="48"/>
  <c r="F38" i="48" s="1"/>
  <c r="F40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P75" i="48" s="1"/>
  <c r="X24" i="48"/>
  <c r="Y15" i="92"/>
  <c r="Z71" i="48"/>
  <c r="Z75" i="48" s="1"/>
  <c r="W71" i="48"/>
  <c r="W75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5" i="48" s="1"/>
  <c r="R58" i="48"/>
  <c r="R60" i="48"/>
  <c r="R59" i="48"/>
  <c r="R61" i="48"/>
  <c r="R51" i="48"/>
  <c r="R54" i="48" s="1"/>
  <c r="R72" i="48"/>
  <c r="R81" i="48" s="1"/>
  <c r="U71" i="48"/>
  <c r="U75" i="48" s="1"/>
  <c r="S71" i="48"/>
  <c r="S75" i="48" s="1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75" i="48" s="1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Y75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G88" i="48"/>
  <c r="L88" i="48"/>
  <c r="E88" i="48"/>
  <c r="H20" i="51"/>
  <c r="E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C34" i="48"/>
  <c r="C38" i="48" s="1"/>
  <c r="J40" i="48"/>
  <c r="H40" i="48"/>
  <c r="T67" i="82"/>
  <c r="T29" i="82" s="1"/>
  <c r="R35" i="82"/>
  <c r="F55" i="82"/>
  <c r="V116" i="59"/>
  <c r="AC47" i="50"/>
  <c r="AD30" i="50" s="1"/>
  <c r="Z47" i="50"/>
  <c r="AA30" i="50" s="1"/>
  <c r="AI47" i="50"/>
  <c r="AJ30" i="50" s="1"/>
  <c r="S68" i="82"/>
  <c r="S69" i="82" s="1"/>
  <c r="AL65" i="82"/>
  <c r="AL67" i="82" s="1"/>
  <c r="AB26" i="48"/>
  <c r="AD115" i="59" s="1"/>
  <c r="W67" i="82"/>
  <c r="W29" i="82" s="1"/>
  <c r="X67" i="82"/>
  <c r="X29" i="82" s="1"/>
  <c r="X68" i="82"/>
  <c r="X69" i="82" s="1"/>
  <c r="AF65" i="82"/>
  <c r="AF67" i="82" s="1"/>
  <c r="AD65" i="82"/>
  <c r="AD68" i="82" s="1"/>
  <c r="AD69" i="82" s="1"/>
  <c r="AJ65" i="82"/>
  <c r="AJ67" i="82" s="1"/>
  <c r="AB47" i="50"/>
  <c r="AC30" i="50" s="1"/>
  <c r="AD47" i="50"/>
  <c r="AE30" i="50" s="1"/>
  <c r="AC65" i="82"/>
  <c r="AC67" i="82" s="1"/>
  <c r="W28" i="48"/>
  <c r="Y28" i="48"/>
  <c r="P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Z28" i="82"/>
  <c r="G7" i="59"/>
  <c r="AI55" i="82"/>
  <c r="Z38" i="48"/>
  <c r="Z40" i="48" s="1"/>
  <c r="D28" i="49"/>
  <c r="AK27" i="82"/>
  <c r="AK86" i="82"/>
  <c r="AK74" i="82"/>
  <c r="AA86" i="82"/>
  <c r="AA27" i="82"/>
  <c r="D31" i="49"/>
  <c r="AC38" i="48"/>
  <c r="AC40" i="48" s="1"/>
  <c r="AI27" i="82"/>
  <c r="AI86" i="82"/>
  <c r="AI74" i="82"/>
  <c r="AE27" i="82"/>
  <c r="AE86" i="82"/>
  <c r="P67" i="82"/>
  <c r="P68" i="82"/>
  <c r="P69" i="82" s="1"/>
  <c r="S79" i="82"/>
  <c r="S81" i="82" s="1"/>
  <c r="S19" i="82"/>
  <c r="AJ19" i="82"/>
  <c r="AJ79" i="82"/>
  <c r="AJ81" i="82" s="1"/>
  <c r="AD114" i="59"/>
  <c r="AB7" i="52"/>
  <c r="D104" i="49"/>
  <c r="AG86" i="82"/>
  <c r="AG27" i="82"/>
  <c r="AG74" i="82"/>
  <c r="BJ63" i="82"/>
  <c r="BJ60" i="82"/>
  <c r="BJ61" i="82"/>
  <c r="BJ62" i="82"/>
  <c r="BJ75" i="82"/>
  <c r="BJ74" i="82" s="1"/>
  <c r="BJ52" i="82"/>
  <c r="BJ56" i="82" s="1"/>
  <c r="BJ55" i="82" s="1"/>
  <c r="AG55" i="82"/>
  <c r="D112" i="49"/>
  <c r="AK34" i="48"/>
  <c r="R67" i="82"/>
  <c r="R21" i="82" s="1"/>
  <c r="R37" i="52" s="1"/>
  <c r="R68" i="82"/>
  <c r="R69" i="82" s="1"/>
  <c r="D107" i="49"/>
  <c r="BG60" i="82"/>
  <c r="BG62" i="82"/>
  <c r="BG63" i="82"/>
  <c r="BG61" i="82"/>
  <c r="BG52" i="82"/>
  <c r="BG56" i="82" s="1"/>
  <c r="BG55" i="82" s="1"/>
  <c r="BG75" i="82"/>
  <c r="BG74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F19" i="82"/>
  <c r="AF79" i="82"/>
  <c r="AF81" i="82" s="1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H19" i="82"/>
  <c r="AH79" i="82"/>
  <c r="AH81" i="82" s="1"/>
  <c r="R115" i="59"/>
  <c r="R116" i="59" s="1"/>
  <c r="D21" i="49"/>
  <c r="S38" i="48"/>
  <c r="S40" i="48" s="1"/>
  <c r="G29" i="51"/>
  <c r="AC55" i="82"/>
  <c r="P51" i="52"/>
  <c r="AI38" i="48"/>
  <c r="AI40" i="48" s="1"/>
  <c r="D37" i="49"/>
  <c r="AJ26" i="48"/>
  <c r="AL115" i="59" s="1"/>
  <c r="AH114" i="59"/>
  <c r="AF7" i="52"/>
  <c r="AY61" i="82"/>
  <c r="AY75" i="82"/>
  <c r="AY74" i="82" s="1"/>
  <c r="AY62" i="82"/>
  <c r="AY60" i="82"/>
  <c r="AY52" i="82"/>
  <c r="AY56" i="82" s="1"/>
  <c r="AY55" i="82" s="1"/>
  <c r="AY63" i="82"/>
  <c r="AB125" i="59"/>
  <c r="Z10" i="52"/>
  <c r="AE7" i="52"/>
  <c r="AG114" i="59"/>
  <c r="O67" i="82"/>
  <c r="O29" i="82" s="1"/>
  <c r="O68" i="82"/>
  <c r="O69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B75" i="82"/>
  <c r="BB60" i="82"/>
  <c r="BB52" i="82"/>
  <c r="BB56" i="82" s="1"/>
  <c r="BB55" i="82" s="1"/>
  <c r="BB62" i="82"/>
  <c r="BB61" i="82"/>
  <c r="BB63" i="82"/>
  <c r="AG26" i="48"/>
  <c r="AI115" i="59" s="1"/>
  <c r="G39" i="51"/>
  <c r="D102" i="49"/>
  <c r="AA34" i="48"/>
  <c r="AA38" i="48" s="1"/>
  <c r="AC27" i="82"/>
  <c r="AC86" i="82"/>
  <c r="AC74" i="82"/>
  <c r="BH75" i="82"/>
  <c r="BH60" i="82"/>
  <c r="BH62" i="82"/>
  <c r="BH61" i="82"/>
  <c r="BH63" i="82"/>
  <c r="BH52" i="82"/>
  <c r="BH56" i="82" s="1"/>
  <c r="BH55" i="82" s="1"/>
  <c r="AE74" i="82"/>
  <c r="C30" i="47"/>
  <c r="D28" i="47"/>
  <c r="D29" i="47"/>
  <c r="O7" i="52"/>
  <c r="Q114" i="59"/>
  <c r="AI7" i="52"/>
  <c r="AK114" i="59"/>
  <c r="BE75" i="82"/>
  <c r="BE74" i="82" s="1"/>
  <c r="BE52" i="82"/>
  <c r="BE56" i="82" s="1"/>
  <c r="BE55" i="82" s="1"/>
  <c r="BE60" i="82"/>
  <c r="BE61" i="82"/>
  <c r="BE63" i="82"/>
  <c r="BE62" i="82"/>
  <c r="W28" i="82"/>
  <c r="AL7" i="52"/>
  <c r="AN114" i="59"/>
  <c r="AO101" i="49"/>
  <c r="BM101" i="49"/>
  <c r="BN101" i="49" s="1"/>
  <c r="BA101" i="49"/>
  <c r="AC101" i="49"/>
  <c r="AD38" i="48"/>
  <c r="AD40" i="48" s="1"/>
  <c r="AL79" i="82"/>
  <c r="AL81" i="82" s="1"/>
  <c r="AL19" i="82"/>
  <c r="D108" i="49"/>
  <c r="AG34" i="48"/>
  <c r="AA74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L27" i="82"/>
  <c r="AL86" i="82"/>
  <c r="AB39" i="50"/>
  <c r="F12" i="50"/>
  <c r="R28" i="82"/>
  <c r="R36" i="82" s="1"/>
  <c r="S28" i="82"/>
  <c r="S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B79" i="82"/>
  <c r="AB81" i="82" s="1"/>
  <c r="AB19" i="82"/>
  <c r="AA65" i="82"/>
  <c r="AA67" i="82" s="1"/>
  <c r="D27" i="49"/>
  <c r="Y38" i="48"/>
  <c r="Y40" i="48" s="1"/>
  <c r="F3" i="97"/>
  <c r="F3" i="91"/>
  <c r="G27" i="51"/>
  <c r="Y28" i="82"/>
  <c r="Z67" i="82"/>
  <c r="Z29" i="82" s="1"/>
  <c r="O19" i="82"/>
  <c r="O81" i="82"/>
  <c r="Q125" i="59"/>
  <c r="O10" i="52"/>
  <c r="D110" i="49"/>
  <c r="AK7" i="52"/>
  <c r="AM114" i="59"/>
  <c r="AJ47" i="50"/>
  <c r="AK30" i="50" s="1"/>
  <c r="R125" i="59"/>
  <c r="P10" i="52"/>
  <c r="Y67" i="82"/>
  <c r="Y29" i="82" s="1"/>
  <c r="Y68" i="82"/>
  <c r="Y69" i="82" s="1"/>
  <c r="Q68" i="82"/>
  <c r="Q69" i="82" s="1"/>
  <c r="Q67" i="82"/>
  <c r="Q29" i="82" s="1"/>
  <c r="AB27" i="82"/>
  <c r="AB86" i="82"/>
  <c r="T79" i="82"/>
  <c r="T81" i="82" s="1"/>
  <c r="T19" i="82"/>
  <c r="Y47" i="50"/>
  <c r="Z30" i="50" s="1"/>
  <c r="Z19" i="82"/>
  <c r="Z79" i="82"/>
  <c r="Z81" i="82" s="1"/>
  <c r="AC26" i="48"/>
  <c r="AE115" i="59" s="1"/>
  <c r="AN100" i="49"/>
  <c r="BL100" i="49"/>
  <c r="BN100" i="49" s="1"/>
  <c r="AB100" i="49"/>
  <c r="AZ100" i="49"/>
  <c r="AG7" i="52"/>
  <c r="AI114" i="59"/>
  <c r="AE65" i="82"/>
  <c r="AE67" i="82" s="1"/>
  <c r="V67" i="82"/>
  <c r="V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J55" i="82"/>
  <c r="AJ86" i="82"/>
  <c r="AJ27" i="82"/>
  <c r="AK55" i="82"/>
  <c r="W125" i="59"/>
  <c r="U10" i="52"/>
  <c r="Y116" i="59"/>
  <c r="T28" i="82"/>
  <c r="AH65" i="82"/>
  <c r="AH68" i="82" s="1"/>
  <c r="AH69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D74" i="82"/>
  <c r="AD86" i="82"/>
  <c r="AD27" i="82"/>
  <c r="D109" i="49"/>
  <c r="BC62" i="82"/>
  <c r="BC60" i="82"/>
  <c r="BC75" i="82"/>
  <c r="BC52" i="82"/>
  <c r="BC56" i="82" s="1"/>
  <c r="BC55" i="82" s="1"/>
  <c r="BC63" i="82"/>
  <c r="BC61" i="82"/>
  <c r="AH47" i="50"/>
  <c r="AI30" i="50" s="1"/>
  <c r="U28" i="82"/>
  <c r="U29" i="82"/>
  <c r="AH26" i="48"/>
  <c r="AJ115" i="59" s="1"/>
  <c r="Q79" i="82"/>
  <c r="Q81" i="82" s="1"/>
  <c r="Q19" i="82"/>
  <c r="D105" i="49"/>
  <c r="Q115" i="59"/>
  <c r="AH86" i="82"/>
  <c r="AH27" i="82"/>
  <c r="AH28" i="82" s="1"/>
  <c r="AF27" i="82"/>
  <c r="AF86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U79" i="82"/>
  <c r="U81" i="82" s="1"/>
  <c r="U19" i="82"/>
  <c r="AE114" i="59"/>
  <c r="AC7" i="52"/>
  <c r="BD52" i="82"/>
  <c r="BD56" i="82" s="1"/>
  <c r="BD61" i="82"/>
  <c r="BD63" i="82"/>
  <c r="BD75" i="82"/>
  <c r="BD60" i="82"/>
  <c r="BD62" i="82"/>
  <c r="AL55" i="82"/>
  <c r="V79" i="82"/>
  <c r="V81" i="82" s="1"/>
  <c r="V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F62" i="82"/>
  <c r="BF60" i="82"/>
  <c r="BF52" i="82"/>
  <c r="BF56" i="82" s="1"/>
  <c r="BF61" i="82"/>
  <c r="BF75" i="82"/>
  <c r="BF63" i="82"/>
  <c r="W19" i="82"/>
  <c r="W79" i="82"/>
  <c r="W81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B65" i="82"/>
  <c r="AB67" i="82" s="1"/>
  <c r="AK65" i="82"/>
  <c r="AK67" i="82" s="1"/>
  <c r="T10" i="52"/>
  <c r="V125" i="59"/>
  <c r="BI61" i="82"/>
  <c r="BI75" i="82"/>
  <c r="BI62" i="82"/>
  <c r="BI52" i="82"/>
  <c r="BI56" i="82" s="1"/>
  <c r="BI63" i="82"/>
  <c r="BI60" i="82"/>
  <c r="Y10" i="52"/>
  <c r="AA125" i="59"/>
  <c r="V28" i="82"/>
  <c r="AG47" i="50"/>
  <c r="F3" i="50"/>
  <c r="AA47" i="50"/>
  <c r="AA17" i="48"/>
  <c r="Y79" i="82"/>
  <c r="Y81" i="82" s="1"/>
  <c r="Y19" i="82"/>
  <c r="Z98" i="49"/>
  <c r="BJ98" i="49"/>
  <c r="BN98" i="49" s="1"/>
  <c r="AX98" i="49"/>
  <c r="AL98" i="49"/>
  <c r="AG65" i="82"/>
  <c r="AG68" i="82" s="1"/>
  <c r="AG69" i="82" s="1"/>
  <c r="AI65" i="82"/>
  <c r="AI67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AZ63" i="82"/>
  <c r="AZ61" i="82"/>
  <c r="AZ60" i="82"/>
  <c r="AZ75" i="82"/>
  <c r="AZ62" i="82"/>
  <c r="AZ52" i="82"/>
  <c r="AZ56" i="82" s="1"/>
  <c r="AL38" i="48"/>
  <c r="AL40" i="48" s="1"/>
  <c r="D40" i="49"/>
  <c r="D106" i="49"/>
  <c r="X79" i="82"/>
  <c r="X81" i="82" s="1"/>
  <c r="X19" i="82"/>
  <c r="AB34" i="48"/>
  <c r="AB115" i="59"/>
  <c r="AB116" i="59" s="1"/>
  <c r="Z28" i="48"/>
  <c r="U68" i="82"/>
  <c r="U69" i="82" s="1"/>
  <c r="BA61" i="82"/>
  <c r="BA75" i="82"/>
  <c r="BA52" i="82"/>
  <c r="BA56" i="82" s="1"/>
  <c r="BA55" i="82" s="1"/>
  <c r="BA62" i="82"/>
  <c r="BA63" i="82"/>
  <c r="BA60" i="82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P36" i="82"/>
  <c r="G47" i="50"/>
  <c r="H30" i="50" s="1"/>
  <c r="M26" i="48"/>
  <c r="O115" i="59" s="1"/>
  <c r="I47" i="50"/>
  <c r="J30" i="50" s="1"/>
  <c r="G26" i="48"/>
  <c r="I65" i="82"/>
  <c r="K26" i="48"/>
  <c r="M115" i="59" s="1"/>
  <c r="G65" i="82"/>
  <c r="F26" i="48"/>
  <c r="H115" i="59" s="1"/>
  <c r="H26" i="48"/>
  <c r="J115" i="59" s="1"/>
  <c r="I26" i="48"/>
  <c r="L65" i="82"/>
  <c r="E47" i="50"/>
  <c r="F30" i="50" s="1"/>
  <c r="E65" i="82"/>
  <c r="E68" i="82" s="1"/>
  <c r="E69" i="82" s="1"/>
  <c r="F27" i="82"/>
  <c r="D87" i="49"/>
  <c r="D26" i="48"/>
  <c r="F115" i="59" s="1"/>
  <c r="N7" i="52"/>
  <c r="P114" i="59"/>
  <c r="D84" i="49"/>
  <c r="D39" i="50"/>
  <c r="D12" i="50"/>
  <c r="I74" i="82"/>
  <c r="I79" i="82" s="1"/>
  <c r="I81" i="82" s="1"/>
  <c r="I27" i="82"/>
  <c r="K7" i="52"/>
  <c r="M114" i="59"/>
  <c r="H27" i="82"/>
  <c r="G7" i="52"/>
  <c r="I114" i="59"/>
  <c r="N65" i="82"/>
  <c r="N67" i="82" s="1"/>
  <c r="E28" i="51"/>
  <c r="H74" i="82"/>
  <c r="H79" i="82" s="1"/>
  <c r="H81" i="82" s="1"/>
  <c r="E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F74" i="82"/>
  <c r="F79" i="82" s="1"/>
  <c r="F81" i="82" s="1"/>
  <c r="M27" i="82"/>
  <c r="D40" i="48"/>
  <c r="D79" i="49"/>
  <c r="J19" i="82"/>
  <c r="J65" i="82"/>
  <c r="L114" i="59"/>
  <c r="J7" i="52"/>
  <c r="I40" i="48"/>
  <c r="C26" i="48"/>
  <c r="E27" i="51"/>
  <c r="K47" i="50"/>
  <c r="G19" i="82"/>
  <c r="H65" i="82"/>
  <c r="F7" i="52"/>
  <c r="H114" i="59"/>
  <c r="M47" i="50"/>
  <c r="L40" i="48"/>
  <c r="F114" i="59"/>
  <c r="D7" i="52"/>
  <c r="D19" i="82"/>
  <c r="D27" i="82"/>
  <c r="K27" i="82"/>
  <c r="F47" i="50"/>
  <c r="G30" i="50" s="1"/>
  <c r="E26" i="48"/>
  <c r="G115" i="59" s="1"/>
  <c r="D88" i="49"/>
  <c r="M55" i="82"/>
  <c r="N26" i="48"/>
  <c r="P115" i="59" s="1"/>
  <c r="J47" i="50"/>
  <c r="K30" i="50" s="1"/>
  <c r="N55" i="82"/>
  <c r="D65" i="82"/>
  <c r="D68" i="82" s="1"/>
  <c r="D69" i="82" s="1"/>
  <c r="C61" i="82"/>
  <c r="C63" i="82"/>
  <c r="C75" i="82"/>
  <c r="C62" i="82"/>
  <c r="C60" i="82"/>
  <c r="C52" i="82"/>
  <c r="C17" i="48"/>
  <c r="J114" i="59"/>
  <c r="H7" i="52"/>
  <c r="D81" i="49"/>
  <c r="D82" i="49"/>
  <c r="F65" i="82"/>
  <c r="F68" i="82" s="1"/>
  <c r="E27" i="82"/>
  <c r="M65" i="82"/>
  <c r="M67" i="82" s="1"/>
  <c r="L26" i="48"/>
  <c r="N115" i="59" s="1"/>
  <c r="E30" i="51"/>
  <c r="C47" i="50"/>
  <c r="D3" i="50"/>
  <c r="H47" i="50"/>
  <c r="I30" i="50" s="1"/>
  <c r="G27" i="82"/>
  <c r="D80" i="49"/>
  <c r="M40" i="48"/>
  <c r="L47" i="50"/>
  <c r="M30" i="50" s="1"/>
  <c r="N114" i="59"/>
  <c r="L7" i="52"/>
  <c r="E7" i="59"/>
  <c r="J27" i="82"/>
  <c r="L27" i="82"/>
  <c r="J26" i="48"/>
  <c r="L115" i="59" s="1"/>
  <c r="N27" i="82"/>
  <c r="I7" i="52"/>
  <c r="K114" i="59"/>
  <c r="K65" i="82"/>
  <c r="K68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N19" i="82" l="1"/>
  <c r="M19" i="82"/>
  <c r="L19" i="82"/>
  <c r="K19" i="82"/>
  <c r="K20" i="82" s="1"/>
  <c r="AF114" i="59"/>
  <c r="D38" i="49"/>
  <c r="AF38" i="48"/>
  <c r="AF40" i="48" s="1"/>
  <c r="G24" i="51"/>
  <c r="C74" i="82"/>
  <c r="C79" i="82" s="1"/>
  <c r="C86" i="82"/>
  <c r="AC89" i="48"/>
  <c r="AH38" i="48"/>
  <c r="AH40" i="48" s="1"/>
  <c r="AD26" i="48"/>
  <c r="AF115" i="59" s="1"/>
  <c r="AB89" i="48"/>
  <c r="AA89" i="48"/>
  <c r="AB66" i="48"/>
  <c r="AJ89" i="48"/>
  <c r="AJ66" i="48"/>
  <c r="AF89" i="48"/>
  <c r="AF66" i="48"/>
  <c r="AG89" i="48"/>
  <c r="AG66" i="48"/>
  <c r="AD89" i="48"/>
  <c r="AL89" i="48"/>
  <c r="AL66" i="48"/>
  <c r="AE89" i="48"/>
  <c r="AE66" i="48"/>
  <c r="AH89" i="48"/>
  <c r="AH66" i="48"/>
  <c r="G21" i="51"/>
  <c r="AI89" i="48"/>
  <c r="AK89" i="48"/>
  <c r="AK66" i="48"/>
  <c r="AE38" i="48"/>
  <c r="AE40" i="48" s="1"/>
  <c r="AG120" i="59" s="1"/>
  <c r="U34" i="50"/>
  <c r="U35" i="50" s="1"/>
  <c r="S28" i="48"/>
  <c r="S29" i="48" s="1"/>
  <c r="U117" i="59" s="1"/>
  <c r="U28" i="48"/>
  <c r="U29" i="48" s="1"/>
  <c r="W117" i="59" s="1"/>
  <c r="T28" i="48"/>
  <c r="T29" i="48" s="1"/>
  <c r="V117" i="59" s="1"/>
  <c r="V44" i="48"/>
  <c r="V10" i="52" s="1"/>
  <c r="C40" i="48"/>
  <c r="Q7" i="52"/>
  <c r="AJ96" i="49"/>
  <c r="AV96" i="49"/>
  <c r="BH96" i="49"/>
  <c r="BN96" i="49" s="1"/>
  <c r="T34" i="50"/>
  <c r="T35" i="50" s="1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R75" i="48" s="1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Q75" i="48" s="1"/>
  <c r="X26" i="48"/>
  <c r="X28" i="48" s="1"/>
  <c r="X29" i="48" s="1"/>
  <c r="Z117" i="59" s="1"/>
  <c r="BK51" i="48"/>
  <c r="V71" i="48"/>
  <c r="V75" i="48" s="1"/>
  <c r="F27" i="51"/>
  <c r="R7" i="52"/>
  <c r="X71" i="48"/>
  <c r="X75" i="48" s="1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P29" i="48"/>
  <c r="R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D10" i="49"/>
  <c r="BG10" i="49" s="1"/>
  <c r="D8" i="49"/>
  <c r="BE8" i="49" s="1"/>
  <c r="AI34" i="50"/>
  <c r="AI35" i="50" s="1"/>
  <c r="D7" i="49"/>
  <c r="AF7" i="49" s="1"/>
  <c r="G68" i="82"/>
  <c r="G69" i="82" s="1"/>
  <c r="G67" i="82"/>
  <c r="G21" i="82" s="1"/>
  <c r="I68" i="82"/>
  <c r="I69" i="82" s="1"/>
  <c r="I67" i="82"/>
  <c r="I29" i="82" s="1"/>
  <c r="H68" i="82"/>
  <c r="H69" i="82" s="1"/>
  <c r="H67" i="82"/>
  <c r="H29" i="82" s="1"/>
  <c r="J68" i="82"/>
  <c r="J69" i="82" s="1"/>
  <c r="J67" i="82"/>
  <c r="J29" i="82" s="1"/>
  <c r="K67" i="82"/>
  <c r="K21" i="82" s="1"/>
  <c r="F67" i="82"/>
  <c r="F29" i="82" s="1"/>
  <c r="AC34" i="50"/>
  <c r="AC35" i="50" s="1"/>
  <c r="AD116" i="59"/>
  <c r="AD34" i="50"/>
  <c r="AD42" i="50" s="1"/>
  <c r="Z34" i="50"/>
  <c r="Z35" i="50" s="1"/>
  <c r="AF68" i="82"/>
  <c r="AF69" i="82" s="1"/>
  <c r="AL68" i="82"/>
  <c r="AL69" i="82" s="1"/>
  <c r="AJ28" i="48"/>
  <c r="AJ68" i="82"/>
  <c r="AJ69" i="82" s="1"/>
  <c r="BG79" i="82"/>
  <c r="BG81" i="82" s="1"/>
  <c r="BG19" i="82"/>
  <c r="BG20" i="82" s="1"/>
  <c r="BG36" i="52" s="1"/>
  <c r="BF47" i="50"/>
  <c r="BG30" i="50" s="1"/>
  <c r="AD67" i="82"/>
  <c r="AD29" i="82" s="1"/>
  <c r="AB68" i="82"/>
  <c r="AB69" i="82" s="1"/>
  <c r="AL116" i="59"/>
  <c r="G38" i="51"/>
  <c r="AC28" i="48"/>
  <c r="AH28" i="48"/>
  <c r="D62" i="49"/>
  <c r="BK62" i="49" s="1"/>
  <c r="BN62" i="49" s="1"/>
  <c r="BH38" i="48"/>
  <c r="AI116" i="59"/>
  <c r="AG28" i="48"/>
  <c r="BC65" i="82"/>
  <c r="BC67" i="82" s="1"/>
  <c r="R29" i="82"/>
  <c r="R37" i="82" s="1"/>
  <c r="BG38" i="48"/>
  <c r="D61" i="49"/>
  <c r="BJ61" i="49" s="1"/>
  <c r="BN61" i="49" s="1"/>
  <c r="AY79" i="82"/>
  <c r="AY81" i="82" s="1"/>
  <c r="AY19" i="82"/>
  <c r="AY20" i="82" s="1"/>
  <c r="AY36" i="52" s="1"/>
  <c r="BJ19" i="82"/>
  <c r="BJ20" i="82" s="1"/>
  <c r="BJ36" i="52" s="1"/>
  <c r="BJ79" i="82"/>
  <c r="BJ81" i="82" s="1"/>
  <c r="BA65" i="82"/>
  <c r="BA67" i="82" s="1"/>
  <c r="AK68" i="82"/>
  <c r="AK69" i="82" s="1"/>
  <c r="BH47" i="50"/>
  <c r="BI30" i="50" s="1"/>
  <c r="AG116" i="59"/>
  <c r="AB28" i="48"/>
  <c r="BB26" i="48"/>
  <c r="BD115" i="59" s="1"/>
  <c r="AE28" i="48"/>
  <c r="BH65" i="82"/>
  <c r="BG65" i="82"/>
  <c r="BG67" i="82" s="1"/>
  <c r="BF26" i="48"/>
  <c r="BH115" i="59" s="1"/>
  <c r="BB47" i="50"/>
  <c r="BC30" i="50" s="1"/>
  <c r="AC68" i="82"/>
  <c r="AC69" i="82" s="1"/>
  <c r="BK34" i="50"/>
  <c r="K115" i="59"/>
  <c r="I28" i="48"/>
  <c r="D55" i="49"/>
  <c r="BD55" i="49" s="1"/>
  <c r="BN55" i="49" s="1"/>
  <c r="BA38" i="48"/>
  <c r="BA40" i="48" s="1"/>
  <c r="I115" i="59"/>
  <c r="G28" i="48"/>
  <c r="L68" i="82"/>
  <c r="L69" i="82" s="1"/>
  <c r="L67" i="82"/>
  <c r="L21" i="82" s="1"/>
  <c r="D54" i="49"/>
  <c r="BC54" i="49" s="1"/>
  <c r="BN54" i="49" s="1"/>
  <c r="AZ38" i="48"/>
  <c r="AZ40" i="48" s="1"/>
  <c r="BE19" i="82"/>
  <c r="BE79" i="82"/>
  <c r="BE81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F86" i="82"/>
  <c r="BF27" i="82"/>
  <c r="BF74" i="82"/>
  <c r="BD55" i="82"/>
  <c r="V120" i="59"/>
  <c r="T8" i="52"/>
  <c r="BC27" i="82"/>
  <c r="BC86" i="82"/>
  <c r="BC34" i="48"/>
  <c r="D130" i="49"/>
  <c r="BF130" i="49" s="1"/>
  <c r="BN130" i="49" s="1"/>
  <c r="BC44" i="48"/>
  <c r="BC7" i="52"/>
  <c r="BE114" i="59"/>
  <c r="Z35" i="82"/>
  <c r="Z20" i="82"/>
  <c r="Z36" i="52" s="1"/>
  <c r="Z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T51" i="82"/>
  <c r="J75" i="52"/>
  <c r="AE19" i="82"/>
  <c r="AE79" i="82"/>
  <c r="AE81" i="82" s="1"/>
  <c r="BB65" i="82"/>
  <c r="AY65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E29" i="82"/>
  <c r="AE28" i="82"/>
  <c r="AK19" i="82"/>
  <c r="AK20" i="82" s="1"/>
  <c r="AK36" i="52" s="1"/>
  <c r="AK79" i="82"/>
  <c r="AK81" i="82" s="1"/>
  <c r="BK114" i="59"/>
  <c r="BI7" i="52"/>
  <c r="AN120" i="59"/>
  <c r="AL8" i="52"/>
  <c r="BK111" i="49"/>
  <c r="BN111" i="49" s="1"/>
  <c r="AY111" i="49"/>
  <c r="AM111" i="49"/>
  <c r="BI27" i="82"/>
  <c r="BI86" i="82"/>
  <c r="BI74" i="82"/>
  <c r="AZ27" i="49"/>
  <c r="AB27" i="49"/>
  <c r="BL27" i="49"/>
  <c r="BN27" i="49" s="1"/>
  <c r="AN27" i="49"/>
  <c r="AI125" i="59"/>
  <c r="AG10" i="52"/>
  <c r="BE27" i="82"/>
  <c r="BE28" i="82" s="1"/>
  <c r="BE86" i="82"/>
  <c r="K75" i="52"/>
  <c r="AU51" i="82"/>
  <c r="AA10" i="52"/>
  <c r="G47" i="51"/>
  <c r="G13" i="51" s="1"/>
  <c r="AC125" i="59"/>
  <c r="BB86" i="82"/>
  <c r="BB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G86" i="82"/>
  <c r="BG27" i="82"/>
  <c r="AH120" i="59"/>
  <c r="AF8" i="52"/>
  <c r="AG67" i="82"/>
  <c r="AG29" i="82" s="1"/>
  <c r="AC10" i="52"/>
  <c r="AE125" i="59"/>
  <c r="AI79" i="82"/>
  <c r="AI81" i="82" s="1"/>
  <c r="AI19" i="82"/>
  <c r="AZ55" i="82"/>
  <c r="BH114" i="59"/>
  <c r="BF7" i="52"/>
  <c r="Y21" i="82"/>
  <c r="Y20" i="82"/>
  <c r="Y36" i="52" s="1"/>
  <c r="Y35" i="82"/>
  <c r="BF55" i="82"/>
  <c r="BC26" i="48"/>
  <c r="BE115" i="59" s="1"/>
  <c r="BE44" i="48"/>
  <c r="D132" i="49"/>
  <c r="BH132" i="49" s="1"/>
  <c r="BN132" i="49" s="1"/>
  <c r="AL35" i="82"/>
  <c r="AL20" i="82"/>
  <c r="AL36" i="52" s="1"/>
  <c r="AL21" i="82"/>
  <c r="AK116" i="59"/>
  <c r="H75" i="52"/>
  <c r="AR51" i="82"/>
  <c r="BH27" i="82"/>
  <c r="BH74" i="82"/>
  <c r="BH86" i="82"/>
  <c r="AY86" i="82"/>
  <c r="AY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J65" i="82"/>
  <c r="BJ67" i="82" s="1"/>
  <c r="AF104" i="49"/>
  <c r="BD104" i="49"/>
  <c r="BA78" i="48" s="1"/>
  <c r="AR104" i="49"/>
  <c r="AO78" i="48" s="1"/>
  <c r="AJ35" i="82"/>
  <c r="AJ21" i="82"/>
  <c r="AJ20" i="82"/>
  <c r="AJ36" i="52" s="1"/>
  <c r="AK28" i="82"/>
  <c r="AK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F65" i="82"/>
  <c r="BF67" i="82" s="1"/>
  <c r="BA7" i="52"/>
  <c r="BC114" i="59"/>
  <c r="BE105" i="49"/>
  <c r="BN105" i="49" s="1"/>
  <c r="AS105" i="49"/>
  <c r="AG105" i="49"/>
  <c r="AJ125" i="59"/>
  <c r="AH10" i="52"/>
  <c r="AJ29" i="82"/>
  <c r="AJ28" i="82"/>
  <c r="AD28" i="48"/>
  <c r="AB29" i="82"/>
  <c r="AB28" i="82"/>
  <c r="AJ34" i="50"/>
  <c r="AI28" i="48"/>
  <c r="AW51" i="82"/>
  <c r="M75" i="52"/>
  <c r="AC19" i="82"/>
  <c r="AC79" i="82"/>
  <c r="AC81" i="82" s="1"/>
  <c r="BB74" i="82"/>
  <c r="H3" i="91"/>
  <c r="H3" i="97"/>
  <c r="AY34" i="48"/>
  <c r="I39" i="51"/>
  <c r="D126" i="49"/>
  <c r="BB126" i="49" s="1"/>
  <c r="BN126" i="49" s="1"/>
  <c r="AY44" i="48"/>
  <c r="BL114" i="59"/>
  <c r="BJ7" i="52"/>
  <c r="BC74" i="82"/>
  <c r="S20" i="82"/>
  <c r="S35" i="82"/>
  <c r="S21" i="82"/>
  <c r="AI29" i="82"/>
  <c r="AI28" i="82"/>
  <c r="AC28" i="49"/>
  <c r="AO28" i="49"/>
  <c r="BM28" i="49"/>
  <c r="BN28" i="49" s="1"/>
  <c r="BA28" i="49"/>
  <c r="BD26" i="48"/>
  <c r="BF115" i="59" s="1"/>
  <c r="BD47" i="50"/>
  <c r="Y120" i="59"/>
  <c r="W8" i="52"/>
  <c r="BD65" i="82"/>
  <c r="BD67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B35" i="82"/>
  <c r="AB20" i="82"/>
  <c r="AB36" i="52" s="1"/>
  <c r="AB21" i="82"/>
  <c r="BE26" i="48"/>
  <c r="BG115" i="59" s="1"/>
  <c r="AB51" i="52"/>
  <c r="F13" i="50"/>
  <c r="AA79" i="82"/>
  <c r="AA81" i="82" s="1"/>
  <c r="AA19" i="82"/>
  <c r="L75" i="52"/>
  <c r="AV51" i="82"/>
  <c r="D75" i="52"/>
  <c r="AN51" i="82"/>
  <c r="T42" i="50"/>
  <c r="AF28" i="48"/>
  <c r="I30" i="51"/>
  <c r="AF21" i="82"/>
  <c r="AF35" i="82"/>
  <c r="AF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AZ27" i="82"/>
  <c r="AZ86" i="82"/>
  <c r="AZ74" i="82"/>
  <c r="AZ65" i="82"/>
  <c r="AZ67" i="82" s="1"/>
  <c r="AA7" i="52"/>
  <c r="AC114" i="59"/>
  <c r="AA28" i="48"/>
  <c r="BI65" i="82"/>
  <c r="BI68" i="82" s="1"/>
  <c r="BI69" i="82" s="1"/>
  <c r="AH67" i="82"/>
  <c r="AH29" i="82" s="1"/>
  <c r="AD125" i="59"/>
  <c r="AB10" i="52"/>
  <c r="AX25" i="49"/>
  <c r="AL25" i="49"/>
  <c r="BJ25" i="49"/>
  <c r="BN25" i="49" s="1"/>
  <c r="Z25" i="49"/>
  <c r="BD74" i="82"/>
  <c r="BD86" i="82"/>
  <c r="BD27" i="82"/>
  <c r="U35" i="82"/>
  <c r="U21" i="82"/>
  <c r="U20" i="82"/>
  <c r="U36" i="52" s="1"/>
  <c r="Q21" i="82"/>
  <c r="Q20" i="82"/>
  <c r="Q35" i="82"/>
  <c r="AD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Q51" i="82"/>
  <c r="G75" i="52"/>
  <c r="AO51" i="82"/>
  <c r="E75" i="52"/>
  <c r="AC28" i="82"/>
  <c r="AC29" i="82"/>
  <c r="U42" i="50"/>
  <c r="AH35" i="82"/>
  <c r="AH20" i="82"/>
  <c r="AH36" i="52" s="1"/>
  <c r="I29" i="51"/>
  <c r="D137" i="49"/>
  <c r="BM137" i="49" s="1"/>
  <c r="BN137" i="49" s="1"/>
  <c r="BJ44" i="48"/>
  <c r="D39" i="49"/>
  <c r="AK38" i="48"/>
  <c r="AK40" i="48" s="1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X20" i="82"/>
  <c r="X21" i="82"/>
  <c r="X35" i="82"/>
  <c r="AD10" i="52"/>
  <c r="AF125" i="59"/>
  <c r="AB30" i="50"/>
  <c r="AB34" i="50" s="1"/>
  <c r="AA34" i="50"/>
  <c r="W21" i="82"/>
  <c r="W20" i="82"/>
  <c r="W35" i="82"/>
  <c r="V21" i="82"/>
  <c r="V20" i="82"/>
  <c r="V35" i="82"/>
  <c r="AF28" i="82"/>
  <c r="AF29" i="82"/>
  <c r="BM113" i="49"/>
  <c r="BN113" i="49" s="1"/>
  <c r="AO113" i="49"/>
  <c r="BA113" i="49"/>
  <c r="AM116" i="59"/>
  <c r="AA68" i="82"/>
  <c r="AA69" i="82" s="1"/>
  <c r="T20" i="82"/>
  <c r="T36" i="52" s="1"/>
  <c r="T21" i="82"/>
  <c r="T35" i="82"/>
  <c r="AK28" i="48"/>
  <c r="O20" i="82"/>
  <c r="O35" i="82"/>
  <c r="O21" i="82"/>
  <c r="BE34" i="48"/>
  <c r="AE68" i="82"/>
  <c r="AE69" i="82" s="1"/>
  <c r="AL29" i="82"/>
  <c r="AL28" i="82"/>
  <c r="AK36" i="49"/>
  <c r="AW36" i="49"/>
  <c r="BI36" i="49"/>
  <c r="BN36" i="49" s="1"/>
  <c r="AN116" i="59"/>
  <c r="BE65" i="82"/>
  <c r="O50" i="47"/>
  <c r="E28" i="47" s="1"/>
  <c r="E30" i="47" s="1"/>
  <c r="C75" i="52"/>
  <c r="AM51" i="82"/>
  <c r="AP51" i="82"/>
  <c r="F75" i="52"/>
  <c r="AA40" i="48"/>
  <c r="D29" i="49"/>
  <c r="AH116" i="59"/>
  <c r="I27" i="51"/>
  <c r="AY26" i="48"/>
  <c r="AN112" i="49"/>
  <c r="AZ112" i="49"/>
  <c r="BL112" i="49"/>
  <c r="BN112" i="49" s="1"/>
  <c r="AG79" i="82"/>
  <c r="AG81" i="82" s="1"/>
  <c r="AG19" i="82"/>
  <c r="P29" i="82"/>
  <c r="P21" i="82"/>
  <c r="AA28" i="82"/>
  <c r="AA29" i="82"/>
  <c r="AI68" i="82"/>
  <c r="AI69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A86" i="82"/>
  <c r="BA74" i="82"/>
  <c r="BA27" i="82"/>
  <c r="AE10" i="52"/>
  <c r="AG125" i="59"/>
  <c r="BI55" i="82"/>
  <c r="AF30" i="50"/>
  <c r="AF34" i="50" s="1"/>
  <c r="AE34" i="50"/>
  <c r="AZ47" i="50"/>
  <c r="BA47" i="50"/>
  <c r="AJ116" i="59"/>
  <c r="AD79" i="82"/>
  <c r="AD81" i="82" s="1"/>
  <c r="AD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X51" i="82"/>
  <c r="N75" i="52"/>
  <c r="AS51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J86" i="82"/>
  <c r="BJ27" i="82"/>
  <c r="AG28" i="82"/>
  <c r="M28" i="48"/>
  <c r="G34" i="50"/>
  <c r="G35" i="50" s="1"/>
  <c r="I34" i="50"/>
  <c r="I35" i="50" s="1"/>
  <c r="O116" i="59"/>
  <c r="P116" i="59"/>
  <c r="K28" i="48"/>
  <c r="H28" i="48"/>
  <c r="F28" i="48"/>
  <c r="N68" i="82"/>
  <c r="N69" i="82" s="1"/>
  <c r="M68" i="82"/>
  <c r="M69" i="82" s="1"/>
  <c r="L28" i="48"/>
  <c r="K69" i="82"/>
  <c r="C19" i="82"/>
  <c r="C10" i="52"/>
  <c r="E125" i="59"/>
  <c r="E47" i="51"/>
  <c r="G125" i="59"/>
  <c r="E10" i="52"/>
  <c r="N21" i="82"/>
  <c r="N20" i="82"/>
  <c r="N35" i="82"/>
  <c r="E115" i="59"/>
  <c r="E31" i="51"/>
  <c r="M20" i="82"/>
  <c r="M35" i="82"/>
  <c r="M21" i="82"/>
  <c r="I10" i="52"/>
  <c r="K125" i="59"/>
  <c r="BB78" i="49"/>
  <c r="AP78" i="49"/>
  <c r="R78" i="49"/>
  <c r="R139" i="49" s="1"/>
  <c r="F78" i="49"/>
  <c r="F139" i="49" s="1"/>
  <c r="AD78" i="49"/>
  <c r="N29" i="82"/>
  <c r="N28" i="82"/>
  <c r="G120" i="59"/>
  <c r="E8" i="52"/>
  <c r="F69" i="82"/>
  <c r="J34" i="50"/>
  <c r="D28" i="48"/>
  <c r="J20" i="82"/>
  <c r="J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G35" i="82"/>
  <c r="G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E20" i="82"/>
  <c r="E21" i="82"/>
  <c r="E35" i="82"/>
  <c r="AA87" i="49"/>
  <c r="AY87" i="49"/>
  <c r="AM87" i="49"/>
  <c r="BK87" i="49"/>
  <c r="O87" i="49"/>
  <c r="O139" i="49" s="1"/>
  <c r="O141" i="49" s="1"/>
  <c r="G28" i="82"/>
  <c r="L35" i="82"/>
  <c r="L20" i="82"/>
  <c r="BF82" i="49"/>
  <c r="AT82" i="49"/>
  <c r="J82" i="49"/>
  <c r="J139" i="49" s="1"/>
  <c r="J141" i="49" s="1"/>
  <c r="AH82" i="49"/>
  <c r="V82" i="49"/>
  <c r="V139" i="49" s="1"/>
  <c r="V141" i="49" s="1"/>
  <c r="D29" i="82"/>
  <c r="D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K35" i="82"/>
  <c r="W83" i="49"/>
  <c r="W139" i="49" s="1"/>
  <c r="W141" i="49" s="1"/>
  <c r="AU83" i="49"/>
  <c r="BG83" i="49"/>
  <c r="AI83" i="49"/>
  <c r="K83" i="49"/>
  <c r="K139" i="49" s="1"/>
  <c r="K141" i="49" s="1"/>
  <c r="L28" i="82"/>
  <c r="H125" i="59"/>
  <c r="F10" i="52"/>
  <c r="E114" i="59"/>
  <c r="C7" i="52"/>
  <c r="C28" i="48"/>
  <c r="C27" i="82"/>
  <c r="D14" i="49"/>
  <c r="J28" i="48"/>
  <c r="D6" i="49"/>
  <c r="J9" i="49"/>
  <c r="J66" i="49" s="1"/>
  <c r="J68" i="49" s="1"/>
  <c r="V9" i="49"/>
  <c r="K10" i="52"/>
  <c r="M125" i="59"/>
  <c r="N10" i="52"/>
  <c r="P125" i="59"/>
  <c r="H19" i="82"/>
  <c r="F34" i="50"/>
  <c r="I28" i="82"/>
  <c r="F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I19" i="82"/>
  <c r="N28" i="48"/>
  <c r="H34" i="50"/>
  <c r="D15" i="49"/>
  <c r="C65" i="82"/>
  <c r="M10" i="52"/>
  <c r="O125" i="59"/>
  <c r="D35" i="82"/>
  <c r="D21" i="82"/>
  <c r="D20" i="82"/>
  <c r="M28" i="82"/>
  <c r="M29" i="82"/>
  <c r="E28" i="48"/>
  <c r="D16" i="49"/>
  <c r="H8" i="52"/>
  <c r="J120" i="59"/>
  <c r="H28" i="82"/>
  <c r="L120" i="59"/>
  <c r="J8" i="52"/>
  <c r="J28" i="82"/>
  <c r="AF80" i="49"/>
  <c r="T80" i="49"/>
  <c r="BD80" i="49"/>
  <c r="AR80" i="49"/>
  <c r="H80" i="49"/>
  <c r="H139" i="49" s="1"/>
  <c r="H141" i="49" s="1"/>
  <c r="D30" i="50"/>
  <c r="D6" i="50" s="1"/>
  <c r="C34" i="50"/>
  <c r="E28" i="82"/>
  <c r="E29" i="82"/>
  <c r="C56" i="82"/>
  <c r="P88" i="49"/>
  <c r="P139" i="49" s="1"/>
  <c r="P141" i="49" s="1"/>
  <c r="AZ88" i="49"/>
  <c r="BL88" i="49"/>
  <c r="AN88" i="49"/>
  <c r="AB88" i="49"/>
  <c r="AB139" i="49" s="1"/>
  <c r="AB141" i="49" s="1"/>
  <c r="K28" i="82"/>
  <c r="F19" i="82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BK103" i="82" l="1"/>
  <c r="J41" i="48"/>
  <c r="J82" i="82"/>
  <c r="J83" i="82" s="1"/>
  <c r="G41" i="48"/>
  <c r="G82" i="82"/>
  <c r="G83" i="82" s="1"/>
  <c r="G29" i="82"/>
  <c r="AE8" i="52"/>
  <c r="V8" i="52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J87" i="82" s="1"/>
  <c r="AJ88" i="82" s="1"/>
  <c r="AJ30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AO89" i="48"/>
  <c r="AO88" i="48"/>
  <c r="BF9" i="49"/>
  <c r="BN9" i="49" s="1"/>
  <c r="AI10" i="49"/>
  <c r="K10" i="49"/>
  <c r="K66" i="49" s="1"/>
  <c r="K68" i="49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K29" i="82"/>
  <c r="K37" i="82" s="1"/>
  <c r="T7" i="49"/>
  <c r="BD7" i="49"/>
  <c r="BN7" i="49" s="1"/>
  <c r="U8" i="49"/>
  <c r="AG8" i="49"/>
  <c r="H7" i="49"/>
  <c r="H66" i="49" s="1"/>
  <c r="H68" i="49" s="1"/>
  <c r="AS8" i="49"/>
  <c r="AR7" i="49"/>
  <c r="AI42" i="50"/>
  <c r="BG40" i="48"/>
  <c r="BH40" i="48"/>
  <c r="AC42" i="50"/>
  <c r="C55" i="82"/>
  <c r="C28" i="82" s="1"/>
  <c r="C67" i="82"/>
  <c r="C21" i="82" s="1"/>
  <c r="AD35" i="50"/>
  <c r="AD50" i="52" s="1"/>
  <c r="J21" i="82"/>
  <c r="J37" i="82" s="1"/>
  <c r="Z42" i="50"/>
  <c r="I29" i="48"/>
  <c r="K117" i="59" s="1"/>
  <c r="BD116" i="59"/>
  <c r="BA68" i="82"/>
  <c r="BA69" i="82" s="1"/>
  <c r="BC68" i="82"/>
  <c r="BC69" i="82" s="1"/>
  <c r="L29" i="82"/>
  <c r="L37" i="82" s="1"/>
  <c r="BF34" i="50"/>
  <c r="BF35" i="50" s="1"/>
  <c r="H29" i="48"/>
  <c r="J117" i="59" s="1"/>
  <c r="AF36" i="82"/>
  <c r="BG35" i="82"/>
  <c r="BH28" i="48"/>
  <c r="BG21" i="82"/>
  <c r="BG37" i="52" s="1"/>
  <c r="BJ35" i="82"/>
  <c r="AI139" i="49"/>
  <c r="AI141" i="49" s="1"/>
  <c r="AF45" i="48" s="1"/>
  <c r="AJ139" i="49"/>
  <c r="AJ141" i="49" s="1"/>
  <c r="AG87" i="82" s="1"/>
  <c r="AG88" i="82" s="1"/>
  <c r="BB28" i="48"/>
  <c r="AY35" i="82"/>
  <c r="G29" i="48"/>
  <c r="I117" i="59" s="1"/>
  <c r="AN139" i="49"/>
  <c r="AN141" i="49" s="1"/>
  <c r="AK87" i="82" s="1"/>
  <c r="AK88" i="82" s="1"/>
  <c r="AO139" i="49"/>
  <c r="AO141" i="49" s="1"/>
  <c r="AL87" i="82" s="1"/>
  <c r="AL88" i="82" s="1"/>
  <c r="V66" i="49"/>
  <c r="V68" i="49" s="1"/>
  <c r="S41" i="48" s="1"/>
  <c r="Y36" i="82"/>
  <c r="BI67" i="82"/>
  <c r="BI29" i="82" s="1"/>
  <c r="AG139" i="49"/>
  <c r="AG141" i="49" s="1"/>
  <c r="AD87" i="82" s="1"/>
  <c r="AD88" i="82" s="1"/>
  <c r="AH36" i="82"/>
  <c r="BF28" i="48"/>
  <c r="BJ21" i="82"/>
  <c r="BJ37" i="52" s="1"/>
  <c r="BH116" i="59"/>
  <c r="BL116" i="59"/>
  <c r="BC34" i="50"/>
  <c r="BC35" i="50" s="1"/>
  <c r="BC50" i="52" s="1"/>
  <c r="BH67" i="82"/>
  <c r="BH29" i="82" s="1"/>
  <c r="BH68" i="82"/>
  <c r="BH69" i="82" s="1"/>
  <c r="AL36" i="82"/>
  <c r="AK36" i="82"/>
  <c r="BF68" i="82"/>
  <c r="BF69" i="82" s="1"/>
  <c r="Z36" i="82"/>
  <c r="BK35" i="50"/>
  <c r="BK42" i="50"/>
  <c r="BI116" i="59"/>
  <c r="BG68" i="82"/>
  <c r="BG69" i="82" s="1"/>
  <c r="AJ36" i="82"/>
  <c r="G42" i="51"/>
  <c r="AH139" i="49"/>
  <c r="AH141" i="49" s="1"/>
  <c r="AE45" i="48" s="1"/>
  <c r="AE139" i="49"/>
  <c r="AE141" i="49" s="1"/>
  <c r="AB87" i="82" s="1"/>
  <c r="AB88" i="82" s="1"/>
  <c r="G42" i="50"/>
  <c r="AS75" i="82"/>
  <c r="AS74" i="82" s="1"/>
  <c r="AS52" i="82"/>
  <c r="AS56" i="82" s="1"/>
  <c r="AS62" i="82"/>
  <c r="AS61" i="82"/>
  <c r="AS63" i="82"/>
  <c r="AS60" i="82"/>
  <c r="BH125" i="59"/>
  <c r="BF10" i="52"/>
  <c r="O36" i="52"/>
  <c r="O36" i="82"/>
  <c r="W36" i="52"/>
  <c r="W36" i="82"/>
  <c r="AO52" i="82"/>
  <c r="AO56" i="82" s="1"/>
  <c r="AO55" i="82" s="1"/>
  <c r="AO62" i="82"/>
  <c r="AO63" i="82"/>
  <c r="AO61" i="82"/>
  <c r="AO60" i="82"/>
  <c r="AO75" i="82"/>
  <c r="Q36" i="52"/>
  <c r="Q36" i="82"/>
  <c r="G3" i="51"/>
  <c r="G6" i="51" s="1"/>
  <c r="G7" i="51" s="1"/>
  <c r="F4" i="91"/>
  <c r="F4" i="97"/>
  <c r="AF37" i="82"/>
  <c r="AF37" i="52"/>
  <c r="AV52" i="82"/>
  <c r="AV56" i="82" s="1"/>
  <c r="AV61" i="82"/>
  <c r="AV62" i="82"/>
  <c r="AV63" i="82"/>
  <c r="AV75" i="82"/>
  <c r="AV74" i="82" s="1"/>
  <c r="AV60" i="82"/>
  <c r="AB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H28" i="82"/>
  <c r="BH30" i="50"/>
  <c r="BH34" i="50" s="1"/>
  <c r="BG34" i="50"/>
  <c r="BB68" i="82"/>
  <c r="BB69" i="82" s="1"/>
  <c r="BB67" i="82"/>
  <c r="BB29" i="82" s="1"/>
  <c r="Z37" i="82"/>
  <c r="Z37" i="52"/>
  <c r="I38" i="51"/>
  <c r="BC38" i="48"/>
  <c r="BC40" i="48" s="1"/>
  <c r="D57" i="49"/>
  <c r="BF57" i="49" s="1"/>
  <c r="BN57" i="49" s="1"/>
  <c r="BF28" i="82"/>
  <c r="BF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W37" i="82"/>
  <c r="Q37" i="82"/>
  <c r="Q37" i="52"/>
  <c r="G33" i="51"/>
  <c r="G34" i="51" s="1"/>
  <c r="AA29" i="48"/>
  <c r="AC117" i="59" s="1"/>
  <c r="AZ28" i="82"/>
  <c r="AZ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S36" i="82"/>
  <c r="S36" i="52"/>
  <c r="D53" i="49"/>
  <c r="BB53" i="49" s="1"/>
  <c r="BN53" i="49" s="1"/>
  <c r="AY38" i="48"/>
  <c r="AY40" i="48" s="1"/>
  <c r="AW52" i="82"/>
  <c r="AW56" i="82" s="1"/>
  <c r="AW75" i="82"/>
  <c r="AW63" i="82"/>
  <c r="AW62" i="82"/>
  <c r="AW61" i="82"/>
  <c r="AW60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AZ68" i="82"/>
  <c r="AZ69" i="82" s="1"/>
  <c r="AU52" i="82"/>
  <c r="AU56" i="82" s="1"/>
  <c r="AU55" i="82" s="1"/>
  <c r="AU60" i="82"/>
  <c r="AU75" i="82"/>
  <c r="AU74" i="82" s="1"/>
  <c r="AU63" i="82"/>
  <c r="AU62" i="82"/>
  <c r="AU61" i="82"/>
  <c r="BB38" i="48"/>
  <c r="BB40" i="48" s="1"/>
  <c r="D56" i="49"/>
  <c r="BE56" i="49" s="1"/>
  <c r="BN56" i="49" s="1"/>
  <c r="X37" i="52"/>
  <c r="X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C19" i="82"/>
  <c r="BC79" i="82"/>
  <c r="BC81" i="82" s="1"/>
  <c r="BC116" i="59"/>
  <c r="AR52" i="82"/>
  <c r="AR56" i="82" s="1"/>
  <c r="AR61" i="82"/>
  <c r="AR63" i="82"/>
  <c r="AR62" i="82"/>
  <c r="AR75" i="82"/>
  <c r="AR74" i="82" s="1"/>
  <c r="AR60" i="82"/>
  <c r="BJ116" i="59"/>
  <c r="AE35" i="82"/>
  <c r="AE21" i="82"/>
  <c r="AE20" i="82"/>
  <c r="AE36" i="52" s="1"/>
  <c r="BC28" i="82"/>
  <c r="BC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T37" i="82"/>
  <c r="X36" i="52"/>
  <c r="X36" i="82"/>
  <c r="BL39" i="49"/>
  <c r="BN39" i="49" s="1"/>
  <c r="AN39" i="49"/>
  <c r="AZ39" i="49"/>
  <c r="AQ62" i="82"/>
  <c r="AQ63" i="82"/>
  <c r="AQ61" i="82"/>
  <c r="AQ60" i="82"/>
  <c r="AQ75" i="82"/>
  <c r="AQ52" i="82"/>
  <c r="AQ56" i="82" s="1"/>
  <c r="AQ55" i="82" s="1"/>
  <c r="U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A21" i="82"/>
  <c r="AA35" i="82"/>
  <c r="AA20" i="82"/>
  <c r="AA36" i="52" s="1"/>
  <c r="BA28" i="48"/>
  <c r="AJ37" i="52"/>
  <c r="AJ37" i="82"/>
  <c r="AY7" i="52"/>
  <c r="BA114" i="59"/>
  <c r="AY28" i="48"/>
  <c r="I24" i="51"/>
  <c r="BE10" i="52"/>
  <c r="BG125" i="59"/>
  <c r="BG29" i="82"/>
  <c r="BG28" i="82"/>
  <c r="BG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I79" i="82"/>
  <c r="BI81" i="82" s="1"/>
  <c r="BI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AY28" i="82"/>
  <c r="AY36" i="82" s="1"/>
  <c r="AI21" i="82"/>
  <c r="AI20" i="82"/>
  <c r="AI36" i="52" s="1"/>
  <c r="AI35" i="82"/>
  <c r="BB28" i="82"/>
  <c r="BK116" i="59"/>
  <c r="BC28" i="48"/>
  <c r="AG42" i="50"/>
  <c r="AG35" i="50"/>
  <c r="BE35" i="82"/>
  <c r="BE20" i="82"/>
  <c r="T36" i="82"/>
  <c r="BA30" i="50"/>
  <c r="BA34" i="50" s="1"/>
  <c r="AZ34" i="50"/>
  <c r="AX61" i="82"/>
  <c r="AX75" i="82"/>
  <c r="AX62" i="82"/>
  <c r="AX60" i="82"/>
  <c r="AX52" i="82"/>
  <c r="AX56" i="82" s="1"/>
  <c r="AX55" i="82" s="1"/>
  <c r="AX63" i="82"/>
  <c r="AE42" i="50"/>
  <c r="AE35" i="50"/>
  <c r="AL139" i="49"/>
  <c r="AL141" i="49" s="1"/>
  <c r="AI87" i="82" s="1"/>
  <c r="AI88" i="82" s="1"/>
  <c r="AA42" i="50"/>
  <c r="AA35" i="50"/>
  <c r="BB79" i="82"/>
  <c r="BB81" i="82" s="1"/>
  <c r="BB19" i="82"/>
  <c r="BI125" i="59"/>
  <c r="BG10" i="52"/>
  <c r="BI34" i="50"/>
  <c r="BJ30" i="50"/>
  <c r="BJ34" i="50" s="1"/>
  <c r="V36" i="52"/>
  <c r="V36" i="82"/>
  <c r="AQ30" i="49"/>
  <c r="BC30" i="49"/>
  <c r="BN30" i="49" s="1"/>
  <c r="AE30" i="49"/>
  <c r="BD29" i="82"/>
  <c r="BD28" i="82"/>
  <c r="O8" i="52"/>
  <c r="Q120" i="59"/>
  <c r="AN62" i="82"/>
  <c r="AN63" i="82"/>
  <c r="AN52" i="82"/>
  <c r="AN56" i="82" s="1"/>
  <c r="AN55" i="82" s="1"/>
  <c r="AN60" i="82"/>
  <c r="AN61" i="82"/>
  <c r="AN75" i="82"/>
  <c r="AN74" i="82" s="1"/>
  <c r="BJ28" i="48"/>
  <c r="AL37" i="82"/>
  <c r="AL37" i="52"/>
  <c r="Y37" i="52"/>
  <c r="Y37" i="82"/>
  <c r="AT62" i="82"/>
  <c r="AT61" i="82"/>
  <c r="AT60" i="82"/>
  <c r="AT63" i="82"/>
  <c r="AT52" i="82"/>
  <c r="AT56" i="82" s="1"/>
  <c r="AT55" i="82" s="1"/>
  <c r="AT75" i="82"/>
  <c r="AT74" i="82" s="1"/>
  <c r="BA29" i="82"/>
  <c r="BA28" i="82"/>
  <c r="BA115" i="59"/>
  <c r="I31" i="51"/>
  <c r="I5" i="51" s="1"/>
  <c r="BJ10" i="52"/>
  <c r="BL125" i="59"/>
  <c r="AP60" i="82"/>
  <c r="AP61" i="82"/>
  <c r="AP62" i="82"/>
  <c r="AP63" i="82"/>
  <c r="AP75" i="82"/>
  <c r="AP52" i="82"/>
  <c r="AP56" i="82" s="1"/>
  <c r="AP55" i="82" s="1"/>
  <c r="BE38" i="48"/>
  <c r="BE40" i="48" s="1"/>
  <c r="D59" i="49"/>
  <c r="BH59" i="49" s="1"/>
  <c r="BN59" i="49" s="1"/>
  <c r="AB42" i="50"/>
  <c r="AB35" i="50"/>
  <c r="AJ42" i="50"/>
  <c r="AJ35" i="50"/>
  <c r="BD28" i="48"/>
  <c r="BI28" i="82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J68" i="82"/>
  <c r="BJ69" i="82" s="1"/>
  <c r="AM61" i="82"/>
  <c r="AM60" i="82"/>
  <c r="AM63" i="82"/>
  <c r="AM52" i="82"/>
  <c r="AM75" i="82"/>
  <c r="AM62" i="82"/>
  <c r="BK51" i="82"/>
  <c r="O37" i="82"/>
  <c r="O37" i="52"/>
  <c r="V37" i="52"/>
  <c r="V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C20" i="82"/>
  <c r="AC36" i="52" s="1"/>
  <c r="AC21" i="82"/>
  <c r="AC35" i="82"/>
  <c r="U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D68" i="82"/>
  <c r="BD69" i="82" s="1"/>
  <c r="AI66" i="50"/>
  <c r="AK68" i="50" s="1"/>
  <c r="AI43" i="50"/>
  <c r="AI40" i="64" s="1"/>
  <c r="AI50" i="52"/>
  <c r="BH10" i="52"/>
  <c r="BJ125" i="59"/>
  <c r="BA19" i="82"/>
  <c r="BA79" i="82"/>
  <c r="BA81" i="82" s="1"/>
  <c r="AF42" i="50"/>
  <c r="AF35" i="50"/>
  <c r="BB30" i="50"/>
  <c r="BB34" i="50" s="1"/>
  <c r="P37" i="52"/>
  <c r="P37" i="82"/>
  <c r="BE67" i="82"/>
  <c r="BE29" i="82" s="1"/>
  <c r="BE68" i="82"/>
  <c r="BE69" i="82" s="1"/>
  <c r="AZ8" i="52"/>
  <c r="BB120" i="59"/>
  <c r="K29" i="48"/>
  <c r="M117" i="59" s="1"/>
  <c r="AD139" i="49"/>
  <c r="AD141" i="49" s="1"/>
  <c r="BJ29" i="82"/>
  <c r="BJ28" i="82"/>
  <c r="BJ36" i="82" s="1"/>
  <c r="AG8" i="52"/>
  <c r="AI120" i="59"/>
  <c r="AD20" i="82"/>
  <c r="AD36" i="52" s="1"/>
  <c r="AD35" i="82"/>
  <c r="AD21" i="82"/>
  <c r="BF38" i="48"/>
  <c r="BF40" i="48" s="1"/>
  <c r="D60" i="49"/>
  <c r="BI60" i="49" s="1"/>
  <c r="BN60" i="49" s="1"/>
  <c r="AG35" i="82"/>
  <c r="AG21" i="82"/>
  <c r="AG20" i="82"/>
  <c r="AG36" i="52" s="1"/>
  <c r="BD10" i="52"/>
  <c r="BF125" i="59"/>
  <c r="AH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D79" i="82"/>
  <c r="BD81" i="82" s="1"/>
  <c r="BD19" i="82"/>
  <c r="AZ19" i="82"/>
  <c r="AZ79" i="82"/>
  <c r="AZ81" i="82" s="1"/>
  <c r="BE30" i="50"/>
  <c r="BE34" i="50" s="1"/>
  <c r="BD34" i="50"/>
  <c r="S37" i="52"/>
  <c r="S37" i="82"/>
  <c r="AB36" i="82"/>
  <c r="BB125" i="59"/>
  <c r="AZ10" i="52"/>
  <c r="BH79" i="82"/>
  <c r="BH81" i="82" s="1"/>
  <c r="BH19" i="82"/>
  <c r="AK21" i="82"/>
  <c r="AK35" i="82"/>
  <c r="BG28" i="48"/>
  <c r="AY67" i="82"/>
  <c r="AY21" i="82" s="1"/>
  <c r="AY37" i="52" s="1"/>
  <c r="AY68" i="82"/>
  <c r="AY69" i="82" s="1"/>
  <c r="BB10" i="52"/>
  <c r="BD125" i="59"/>
  <c r="BG116" i="59"/>
  <c r="BF79" i="82"/>
  <c r="BF81" i="82" s="1"/>
  <c r="BF19" i="82"/>
  <c r="F29" i="48"/>
  <c r="H117" i="59" s="1"/>
  <c r="G36" i="82"/>
  <c r="D37" i="82"/>
  <c r="E36" i="82"/>
  <c r="K36" i="82"/>
  <c r="C68" i="82"/>
  <c r="C69" i="82" s="1"/>
  <c r="G37" i="82"/>
  <c r="L36" i="82"/>
  <c r="L29" i="48"/>
  <c r="N117" i="59" s="1"/>
  <c r="N36" i="82"/>
  <c r="F35" i="82"/>
  <c r="F21" i="82"/>
  <c r="F20" i="82"/>
  <c r="F36" i="82" s="1"/>
  <c r="I35" i="82"/>
  <c r="I20" i="82"/>
  <c r="I36" i="82" s="1"/>
  <c r="I21" i="82"/>
  <c r="I37" i="82" s="1"/>
  <c r="BN89" i="49"/>
  <c r="N35" i="50"/>
  <c r="N42" i="50"/>
  <c r="E37" i="82"/>
  <c r="G50" i="52"/>
  <c r="G43" i="50"/>
  <c r="G40" i="64" s="1"/>
  <c r="G66" i="50"/>
  <c r="I68" i="50" s="1"/>
  <c r="I87" i="82"/>
  <c r="I88" i="82" s="1"/>
  <c r="I45" i="48"/>
  <c r="D29" i="48"/>
  <c r="F117" i="59" s="1"/>
  <c r="F116" i="59"/>
  <c r="M37" i="82"/>
  <c r="BN88" i="49"/>
  <c r="N45" i="48"/>
  <c r="N87" i="82"/>
  <c r="N88" i="82" s="1"/>
  <c r="M42" i="50"/>
  <c r="M35" i="50"/>
  <c r="F45" i="48"/>
  <c r="F87" i="82"/>
  <c r="F88" i="82" s="1"/>
  <c r="F120" i="59"/>
  <c r="D8" i="52"/>
  <c r="T45" i="48"/>
  <c r="T87" i="82"/>
  <c r="T88" i="82" s="1"/>
  <c r="BN86" i="49"/>
  <c r="G45" i="48"/>
  <c r="G90" i="48" s="1"/>
  <c r="G87" i="82"/>
  <c r="G88" i="82" s="1"/>
  <c r="G30" i="82" s="1"/>
  <c r="U45" i="48"/>
  <c r="U87" i="82"/>
  <c r="U88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AQ6" i="49"/>
  <c r="W87" i="82"/>
  <c r="W88" i="82" s="1"/>
  <c r="W45" i="48"/>
  <c r="BH11" i="49"/>
  <c r="L11" i="49"/>
  <c r="L66" i="49" s="1"/>
  <c r="L68" i="49" s="1"/>
  <c r="AV11" i="49"/>
  <c r="X11" i="49"/>
  <c r="X66" i="49" s="1"/>
  <c r="X68" i="49" s="1"/>
  <c r="U41" i="48" s="1"/>
  <c r="AJ11" i="49"/>
  <c r="L87" i="82"/>
  <c r="L88" i="82" s="1"/>
  <c r="L45" i="48"/>
  <c r="BN8" i="49"/>
  <c r="R141" i="49"/>
  <c r="M36" i="82"/>
  <c r="M45" i="48"/>
  <c r="M87" i="82"/>
  <c r="M88" i="82" s="1"/>
  <c r="C42" i="50"/>
  <c r="C9" i="50"/>
  <c r="C15" i="50" s="1"/>
  <c r="C18" i="50" s="1"/>
  <c r="C35" i="50"/>
  <c r="AN15" i="49"/>
  <c r="AZ15" i="49"/>
  <c r="P15" i="49"/>
  <c r="P66" i="49" s="1"/>
  <c r="P68" i="49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AX13" i="49"/>
  <c r="J29" i="48"/>
  <c r="L117" i="59" s="1"/>
  <c r="L116" i="59"/>
  <c r="K120" i="59"/>
  <c r="I8" i="52"/>
  <c r="BN82" i="49"/>
  <c r="BN87" i="49"/>
  <c r="BN84" i="49"/>
  <c r="N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K87" i="82"/>
  <c r="E10" i="59"/>
  <c r="BN85" i="49"/>
  <c r="D45" i="48"/>
  <c r="D87" i="82"/>
  <c r="D88" i="82" s="1"/>
  <c r="BN78" i="49"/>
  <c r="C81" i="82"/>
  <c r="D34" i="50"/>
  <c r="E87" i="82"/>
  <c r="E45" i="48"/>
  <c r="AO16" i="49"/>
  <c r="AO66" i="49" s="1"/>
  <c r="AO68" i="49" s="1"/>
  <c r="AL41" i="48" s="1"/>
  <c r="Q16" i="49"/>
  <c r="Q66" i="49" s="1"/>
  <c r="Q68" i="49" s="1"/>
  <c r="BA16" i="49"/>
  <c r="BM16" i="49"/>
  <c r="AC16" i="49"/>
  <c r="AC66" i="49" s="1"/>
  <c r="AC68" i="49" s="1"/>
  <c r="Z41" i="48" s="1"/>
  <c r="E42" i="51"/>
  <c r="H35" i="50"/>
  <c r="H42" i="50"/>
  <c r="BN10" i="49"/>
  <c r="BK14" i="49"/>
  <c r="AM14" i="49"/>
  <c r="AA14" i="49"/>
  <c r="O14" i="49"/>
  <c r="O66" i="49" s="1"/>
  <c r="O68" i="49" s="1"/>
  <c r="AY14" i="49"/>
  <c r="H87" i="82"/>
  <c r="H45" i="48"/>
  <c r="D36" i="82"/>
  <c r="J87" i="82"/>
  <c r="J45" i="48"/>
  <c r="J90" i="48" s="1"/>
  <c r="BN79" i="49"/>
  <c r="J36" i="82"/>
  <c r="E5" i="51"/>
  <c r="C35" i="82"/>
  <c r="E35" i="50"/>
  <c r="E42" i="50"/>
  <c r="N29" i="48"/>
  <c r="P117" i="59" s="1"/>
  <c r="Z45" i="48"/>
  <c r="Z87" i="82"/>
  <c r="Z88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Y45" i="48"/>
  <c r="Y87" i="82"/>
  <c r="Y88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R87" i="82"/>
  <c r="R88" i="82" s="1"/>
  <c r="H35" i="82"/>
  <c r="H21" i="82"/>
  <c r="H20" i="82"/>
  <c r="H36" i="82" s="1"/>
  <c r="BN83" i="49"/>
  <c r="S45" i="48"/>
  <c r="S87" i="82"/>
  <c r="S88" i="82" s="1"/>
  <c r="P45" i="48"/>
  <c r="P87" i="82"/>
  <c r="P88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41" i="48" l="1"/>
  <c r="L82" i="82"/>
  <c r="F41" i="48"/>
  <c r="F87" i="48" s="1"/>
  <c r="F93" i="48" s="1"/>
  <c r="F82" i="82"/>
  <c r="F83" i="82" s="1"/>
  <c r="F130" i="82" s="1"/>
  <c r="F12" i="82" s="1"/>
  <c r="K41" i="48"/>
  <c r="K91" i="48" s="1"/>
  <c r="K82" i="82"/>
  <c r="D41" i="48"/>
  <c r="D90" i="48" s="1"/>
  <c r="D82" i="82"/>
  <c r="H41" i="48"/>
  <c r="H82" i="82"/>
  <c r="H83" i="82" s="1"/>
  <c r="N41" i="48"/>
  <c r="N86" i="48" s="1"/>
  <c r="N92" i="48" s="1"/>
  <c r="N82" i="82"/>
  <c r="N83" i="82" s="1"/>
  <c r="N130" i="82" s="1"/>
  <c r="N12" i="82" s="1"/>
  <c r="M41" i="48"/>
  <c r="M82" i="82"/>
  <c r="I41" i="48"/>
  <c r="I87" i="48" s="1"/>
  <c r="I93" i="48" s="1"/>
  <c r="I82" i="82"/>
  <c r="E41" i="48"/>
  <c r="E82" i="82"/>
  <c r="E83" i="82" s="1"/>
  <c r="E22" i="82" s="1"/>
  <c r="K88" i="82"/>
  <c r="K30" i="82" s="1"/>
  <c r="H88" i="82"/>
  <c r="H30" i="82" s="1"/>
  <c r="E88" i="82"/>
  <c r="E30" i="82" s="1"/>
  <c r="J88" i="82"/>
  <c r="J131" i="82" s="1"/>
  <c r="J13" i="82" s="1"/>
  <c r="J28" i="52" s="1"/>
  <c r="Y35" i="50"/>
  <c r="AE86" i="48"/>
  <c r="AE92" i="48" s="1"/>
  <c r="AE91" i="48"/>
  <c r="AE87" i="48"/>
  <c r="AE93" i="48" s="1"/>
  <c r="AE90" i="48"/>
  <c r="AI66" i="49"/>
  <c r="AI68" i="49" s="1"/>
  <c r="AF41" i="48" s="1"/>
  <c r="AF90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V87" i="82"/>
  <c r="V88" i="82" s="1"/>
  <c r="V30" i="82" s="1"/>
  <c r="V31" i="82" s="1"/>
  <c r="V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X87" i="82"/>
  <c r="X88" i="82" s="1"/>
  <c r="X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90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F121" i="59" s="1"/>
  <c r="AF122" i="59" s="1"/>
  <c r="H90" i="48"/>
  <c r="F90" i="48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E90" i="48"/>
  <c r="S90" i="48"/>
  <c r="T90" i="48"/>
  <c r="I91" i="48"/>
  <c r="M91" i="48"/>
  <c r="N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C20" i="82"/>
  <c r="C36" i="82" s="1"/>
  <c r="C29" i="82"/>
  <c r="C37" i="82" s="1"/>
  <c r="AD66" i="50"/>
  <c r="AF68" i="50" s="1"/>
  <c r="BG37" i="82"/>
  <c r="BH8" i="52"/>
  <c r="BI120" i="59"/>
  <c r="BF42" i="50"/>
  <c r="AC87" i="82"/>
  <c r="AC88" i="82" s="1"/>
  <c r="AC30" i="82" s="1"/>
  <c r="T82" i="82"/>
  <c r="T83" i="82" s="1"/>
  <c r="T131" i="82" s="1"/>
  <c r="T13" i="82" s="1"/>
  <c r="T28" i="52" s="1"/>
  <c r="AL45" i="48"/>
  <c r="AL90" i="48" s="1"/>
  <c r="AF87" i="82"/>
  <c r="AF88" i="82" s="1"/>
  <c r="AF30" i="82" s="1"/>
  <c r="AE87" i="82"/>
  <c r="AE88" i="82" s="1"/>
  <c r="AE30" i="82" s="1"/>
  <c r="AD45" i="48"/>
  <c r="AE82" i="82"/>
  <c r="AE83" i="82" s="1"/>
  <c r="AJ45" i="48"/>
  <c r="AJ90" i="48" s="1"/>
  <c r="AG45" i="48"/>
  <c r="AK45" i="48"/>
  <c r="AB45" i="48"/>
  <c r="S82" i="82"/>
  <c r="S83" i="82" s="1"/>
  <c r="S130" i="82" s="1"/>
  <c r="S12" i="82" s="1"/>
  <c r="AH87" i="82"/>
  <c r="AH88" i="82" s="1"/>
  <c r="BJ37" i="82"/>
  <c r="AS47" i="50"/>
  <c r="AT30" i="50" s="1"/>
  <c r="AT26" i="48"/>
  <c r="AV115" i="59" s="1"/>
  <c r="G31" i="82"/>
  <c r="G16" i="82" s="1"/>
  <c r="G30" i="52" s="1"/>
  <c r="BC66" i="50"/>
  <c r="BE68" i="50" s="1"/>
  <c r="BC43" i="50"/>
  <c r="BC40" i="64" s="1"/>
  <c r="BC42" i="50"/>
  <c r="AW65" i="82"/>
  <c r="AW68" i="82" s="1"/>
  <c r="AW69" i="82" s="1"/>
  <c r="AY29" i="82"/>
  <c r="AY37" i="82" s="1"/>
  <c r="AP26" i="48"/>
  <c r="AR115" i="59" s="1"/>
  <c r="BE21" i="82"/>
  <c r="BE37" i="52" s="1"/>
  <c r="AR65" i="82"/>
  <c r="AR68" i="82" s="1"/>
  <c r="AR69" i="82" s="1"/>
  <c r="AV65" i="82"/>
  <c r="AV67" i="82" s="1"/>
  <c r="AN26" i="48"/>
  <c r="AP115" i="59" s="1"/>
  <c r="AA36" i="82"/>
  <c r="BK66" i="50"/>
  <c r="BM68" i="50" s="1"/>
  <c r="BK50" i="52"/>
  <c r="BK43" i="50"/>
  <c r="BK40" i="64" s="1"/>
  <c r="I21" i="59"/>
  <c r="H31" i="116" s="1"/>
  <c r="AU26" i="48"/>
  <c r="AW115" i="59" s="1"/>
  <c r="AO65" i="82"/>
  <c r="AO68" i="82" s="1"/>
  <c r="AO69" i="82" s="1"/>
  <c r="AR47" i="50"/>
  <c r="AQ47" i="50"/>
  <c r="AR30" i="50" s="1"/>
  <c r="AI36" i="82"/>
  <c r="AQ65" i="82"/>
  <c r="AQ67" i="82" s="1"/>
  <c r="AI45" i="48"/>
  <c r="AI90" i="48" s="1"/>
  <c r="AO26" i="48"/>
  <c r="AQ115" i="59" s="1"/>
  <c r="BA35" i="50"/>
  <c r="BA42" i="50"/>
  <c r="AV19" i="82"/>
  <c r="AV79" i="82"/>
  <c r="AV81" i="82" s="1"/>
  <c r="D49" i="49"/>
  <c r="AU38" i="48"/>
  <c r="AU40" i="48" s="1"/>
  <c r="AS79" i="82"/>
  <c r="AS81" i="82" s="1"/>
  <c r="AS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N86" i="82"/>
  <c r="AN27" i="82"/>
  <c r="AA66" i="50"/>
  <c r="AC68" i="50" s="1"/>
  <c r="AA50" i="52"/>
  <c r="AA43" i="50"/>
  <c r="AA40" i="64" s="1"/>
  <c r="AP7" i="52"/>
  <c r="AR114" i="59"/>
  <c r="AW55" i="82"/>
  <c r="BJ35" i="50"/>
  <c r="BJ42" i="50"/>
  <c r="AR55" i="82"/>
  <c r="AM38" i="48"/>
  <c r="AM40" i="48" s="1"/>
  <c r="D41" i="49"/>
  <c r="BG35" i="50"/>
  <c r="BG42" i="50"/>
  <c r="BF35" i="82"/>
  <c r="BF21" i="82"/>
  <c r="BF20" i="82"/>
  <c r="BB42" i="50"/>
  <c r="BB35" i="50"/>
  <c r="AM74" i="82"/>
  <c r="AM27" i="82"/>
  <c r="AM86" i="82"/>
  <c r="BK75" i="82"/>
  <c r="AS26" i="48"/>
  <c r="AU115" i="59" s="1"/>
  <c r="AH43" i="50"/>
  <c r="AH40" i="64" s="1"/>
  <c r="AH50" i="52"/>
  <c r="AH66" i="50"/>
  <c r="AJ68" i="50" s="1"/>
  <c r="AT65" i="82"/>
  <c r="AT67" i="82" s="1"/>
  <c r="BB35" i="82"/>
  <c r="BB20" i="82"/>
  <c r="BB21" i="82"/>
  <c r="AZ35" i="50"/>
  <c r="H9" i="50"/>
  <c r="H15" i="50" s="1"/>
  <c r="AZ42" i="50"/>
  <c r="AI37" i="82"/>
  <c r="AI37" i="52"/>
  <c r="AQ27" i="82"/>
  <c r="AQ86" i="82"/>
  <c r="G13" i="59"/>
  <c r="F23" i="116" s="1"/>
  <c r="F22" i="116"/>
  <c r="AQ7" i="52"/>
  <c r="AS114" i="59"/>
  <c r="BB8" i="52"/>
  <c r="BD120" i="59"/>
  <c r="AW27" i="82"/>
  <c r="AW86" i="82"/>
  <c r="G12" i="50"/>
  <c r="AN39" i="50"/>
  <c r="AZ114" i="59"/>
  <c r="AX7" i="52"/>
  <c r="BE120" i="59"/>
  <c r="BC8" i="52"/>
  <c r="AO27" i="82"/>
  <c r="AO28" i="82" s="1"/>
  <c r="AO86" i="82"/>
  <c r="D123" i="49"/>
  <c r="AV44" i="48"/>
  <c r="H21" i="51"/>
  <c r="J21" i="51" s="1"/>
  <c r="AM17" i="48"/>
  <c r="BK14" i="48"/>
  <c r="AW38" i="48"/>
  <c r="AW40" i="48" s="1"/>
  <c r="D51" i="49"/>
  <c r="AU19" i="82"/>
  <c r="AU79" i="82"/>
  <c r="AU81" i="82" s="1"/>
  <c r="AH37" i="82"/>
  <c r="AH37" i="52"/>
  <c r="AJ66" i="50"/>
  <c r="AL68" i="50" s="1"/>
  <c r="AJ43" i="50"/>
  <c r="AJ40" i="64" s="1"/>
  <c r="AJ50" i="52"/>
  <c r="BE36" i="52"/>
  <c r="BE36" i="82"/>
  <c r="AU47" i="50"/>
  <c r="H4" i="91"/>
  <c r="H4" i="97"/>
  <c r="I3" i="51"/>
  <c r="I6" i="51" s="1"/>
  <c r="I7" i="51" s="1"/>
  <c r="D44" i="49"/>
  <c r="AP38" i="48"/>
  <c r="AP40" i="48" s="1"/>
  <c r="BC20" i="82"/>
  <c r="BC21" i="82"/>
  <c r="BC35" i="82"/>
  <c r="D119" i="49"/>
  <c r="AR44" i="48"/>
  <c r="H7" i="59"/>
  <c r="J7" i="59" s="1"/>
  <c r="BM111" i="59"/>
  <c r="BJ8" i="52"/>
  <c r="BL120" i="59"/>
  <c r="BH35" i="50"/>
  <c r="BH42" i="50"/>
  <c r="D124" i="49"/>
  <c r="AW44" i="48"/>
  <c r="AS55" i="82"/>
  <c r="AK37" i="82"/>
  <c r="AK37" i="52"/>
  <c r="AM56" i="82"/>
  <c r="BK52" i="82"/>
  <c r="AP86" i="82"/>
  <c r="AP27" i="82"/>
  <c r="AN79" i="82"/>
  <c r="AN81" i="82" s="1"/>
  <c r="AN19" i="82"/>
  <c r="D122" i="49"/>
  <c r="AU44" i="48"/>
  <c r="AD37" i="82"/>
  <c r="AD37" i="52"/>
  <c r="BK63" i="82"/>
  <c r="BI21" i="82"/>
  <c r="BI35" i="82"/>
  <c r="BI20" i="82"/>
  <c r="BI36" i="52" s="1"/>
  <c r="AR79" i="82"/>
  <c r="AR81" i="82" s="1"/>
  <c r="AR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K61" i="82"/>
  <c r="AN65" i="82"/>
  <c r="AN67" i="82" s="1"/>
  <c r="BD35" i="82"/>
  <c r="BD20" i="82"/>
  <c r="BD36" i="52" s="1"/>
  <c r="BD21" i="82"/>
  <c r="BA35" i="82"/>
  <c r="BA20" i="82"/>
  <c r="BA36" i="52" s="1"/>
  <c r="BA21" i="82"/>
  <c r="AC37" i="52"/>
  <c r="AC37" i="82"/>
  <c r="AN47" i="50"/>
  <c r="AP65" i="82"/>
  <c r="AP68" i="82" s="1"/>
  <c r="AP69" i="82" s="1"/>
  <c r="AT27" i="82"/>
  <c r="AT86" i="82"/>
  <c r="AC36" i="82"/>
  <c r="AE66" i="50"/>
  <c r="AG68" i="50" s="1"/>
  <c r="AE50" i="52"/>
  <c r="AE43" i="50"/>
  <c r="AE40" i="64" s="1"/>
  <c r="AX86" i="82"/>
  <c r="AX27" i="82"/>
  <c r="AY29" i="48"/>
  <c r="BA117" i="59" s="1"/>
  <c r="I33" i="51"/>
  <c r="I34" i="51" s="1"/>
  <c r="AA37" i="52"/>
  <c r="AA37" i="82"/>
  <c r="AP47" i="50"/>
  <c r="AQ30" i="50" s="1"/>
  <c r="AR27" i="82"/>
  <c r="AR86" i="82"/>
  <c r="AR34" i="48"/>
  <c r="AR7" i="52"/>
  <c r="AT114" i="59"/>
  <c r="AW74" i="82"/>
  <c r="G3" i="50"/>
  <c r="I3" i="50" s="1"/>
  <c r="AM47" i="50"/>
  <c r="AN30" i="50" s="1"/>
  <c r="AL47" i="50"/>
  <c r="AK47" i="50"/>
  <c r="H28" i="51"/>
  <c r="J28" i="51" s="1"/>
  <c r="BK22" i="48"/>
  <c r="AS65" i="82"/>
  <c r="AS67" i="82" s="1"/>
  <c r="Y50" i="52"/>
  <c r="Y43" i="50"/>
  <c r="Y40" i="64" s="1"/>
  <c r="Y66" i="50"/>
  <c r="AA68" i="50" s="1"/>
  <c r="BH21" i="82"/>
  <c r="BH20" i="82"/>
  <c r="BH36" i="52" s="1"/>
  <c r="BH35" i="82"/>
  <c r="AN34" i="48"/>
  <c r="BK120" i="59"/>
  <c r="BI8" i="52"/>
  <c r="BL39" i="50"/>
  <c r="BL34" i="50"/>
  <c r="AM65" i="82"/>
  <c r="BK60" i="82"/>
  <c r="D121" i="49"/>
  <c r="AT44" i="48"/>
  <c r="AJ66" i="49"/>
  <c r="AJ68" i="49" s="1"/>
  <c r="AG41" i="48" s="1"/>
  <c r="AZ21" i="82"/>
  <c r="AZ20" i="82"/>
  <c r="AZ36" i="52" s="1"/>
  <c r="AZ35" i="82"/>
  <c r="BG120" i="59"/>
  <c r="BE8" i="52"/>
  <c r="BI35" i="50"/>
  <c r="BI42" i="50"/>
  <c r="AG37" i="82"/>
  <c r="AG37" i="52"/>
  <c r="AP74" i="82"/>
  <c r="AG50" i="52"/>
  <c r="AG66" i="50"/>
  <c r="AI68" i="50" s="1"/>
  <c r="AG43" i="50"/>
  <c r="AG40" i="64" s="1"/>
  <c r="AT34" i="48"/>
  <c r="I10" i="59"/>
  <c r="H20" i="116" s="1"/>
  <c r="BA116" i="59"/>
  <c r="I12" i="59" s="1"/>
  <c r="AQ74" i="82"/>
  <c r="D117" i="49"/>
  <c r="AP44" i="48"/>
  <c r="AE37" i="82"/>
  <c r="AE37" i="52"/>
  <c r="AU86" i="82"/>
  <c r="AU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E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V86" i="82"/>
  <c r="AV27" i="82"/>
  <c r="AN7" i="52"/>
  <c r="AP114" i="59"/>
  <c r="AX65" i="82"/>
  <c r="AX67" i="82" s="1"/>
  <c r="AS27" i="82"/>
  <c r="AS86" i="82"/>
  <c r="AO142" i="49"/>
  <c r="AT19" i="82"/>
  <c r="AT79" i="82"/>
  <c r="AT81" i="82" s="1"/>
  <c r="AQ114" i="59"/>
  <c r="AO7" i="52"/>
  <c r="AD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K62" i="82"/>
  <c r="AU114" i="59"/>
  <c r="AS7" i="52"/>
  <c r="AG36" i="82"/>
  <c r="AX74" i="82"/>
  <c r="AT47" i="50"/>
  <c r="AW114" i="59"/>
  <c r="AU7" i="52"/>
  <c r="AQ26" i="48"/>
  <c r="AS115" i="59" s="1"/>
  <c r="AU65" i="82"/>
  <c r="AU67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V55" i="82"/>
  <c r="AO74" i="82"/>
  <c r="H121" i="59"/>
  <c r="H122" i="59" s="1"/>
  <c r="F9" i="52"/>
  <c r="S9" i="52"/>
  <c r="U121" i="59"/>
  <c r="U122" i="59" s="1"/>
  <c r="AL30" i="82"/>
  <c r="AH11" i="52"/>
  <c r="AJ126" i="59"/>
  <c r="AJ127" i="59" s="1"/>
  <c r="J30" i="82"/>
  <c r="E6" i="51"/>
  <c r="Y82" i="82"/>
  <c r="Y83" i="82" s="1"/>
  <c r="M30" i="82"/>
  <c r="W30" i="82"/>
  <c r="J121" i="59"/>
  <c r="J122" i="59" s="1"/>
  <c r="H9" i="52"/>
  <c r="D31" i="116"/>
  <c r="T30" i="82"/>
  <c r="N43" i="50"/>
  <c r="N40" i="64" s="1"/>
  <c r="N66" i="50"/>
  <c r="P68" i="50" s="1"/>
  <c r="N50" i="52"/>
  <c r="Z30" i="82"/>
  <c r="L83" i="82"/>
  <c r="L130" i="82" s="1"/>
  <c r="L12" i="82" s="1"/>
  <c r="K83" i="82"/>
  <c r="M83" i="82"/>
  <c r="M130" i="82" s="1"/>
  <c r="M12" i="82" s="1"/>
  <c r="O126" i="59"/>
  <c r="O127" i="59" s="1"/>
  <c r="M11" i="52"/>
  <c r="T11" i="52"/>
  <c r="V126" i="59"/>
  <c r="V127" i="59" s="1"/>
  <c r="N30" i="82"/>
  <c r="K126" i="59"/>
  <c r="K127" i="59" s="1"/>
  <c r="I11" i="52"/>
  <c r="AB30" i="82"/>
  <c r="AK30" i="82"/>
  <c r="AG30" i="82"/>
  <c r="S30" i="82"/>
  <c r="H37" i="82"/>
  <c r="Z11" i="52"/>
  <c r="AB126" i="59"/>
  <c r="AB127" i="59" s="1"/>
  <c r="E50" i="52"/>
  <c r="E43" i="50"/>
  <c r="E40" i="64" s="1"/>
  <c r="E66" i="50"/>
  <c r="G68" i="50" s="1"/>
  <c r="AL82" i="82"/>
  <c r="AL83" i="82" s="1"/>
  <c r="AL130" i="82" s="1"/>
  <c r="AL12" i="82" s="1"/>
  <c r="D30" i="82"/>
  <c r="D20" i="116"/>
  <c r="O82" i="82"/>
  <c r="O83" i="82" s="1"/>
  <c r="W82" i="82"/>
  <c r="W83" i="82" s="1"/>
  <c r="P126" i="59"/>
  <c r="P127" i="59" s="1"/>
  <c r="N11" i="52"/>
  <c r="I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BN13" i="49"/>
  <c r="AH9" i="52"/>
  <c r="AJ121" i="59"/>
  <c r="AJ122" i="59" s="1"/>
  <c r="U82" i="82"/>
  <c r="U83" i="82" s="1"/>
  <c r="U130" i="82" s="1"/>
  <c r="U12" i="82" s="1"/>
  <c r="C87" i="82"/>
  <c r="C45" i="48"/>
  <c r="C90" i="48" s="1"/>
  <c r="Q143" i="49"/>
  <c r="E9" i="52"/>
  <c r="G121" i="59"/>
  <c r="G122" i="59" s="1"/>
  <c r="G130" i="82"/>
  <c r="G12" i="82" s="1"/>
  <c r="G22" i="82"/>
  <c r="G131" i="82"/>
  <c r="G13" i="82" s="1"/>
  <c r="G28" i="52" s="1"/>
  <c r="R30" i="82"/>
  <c r="Y30" i="82"/>
  <c r="BN14" i="49"/>
  <c r="H43" i="50"/>
  <c r="H40" i="64" s="1"/>
  <c r="H66" i="50"/>
  <c r="J68" i="50" s="1"/>
  <c r="H50" i="52"/>
  <c r="K11" i="52"/>
  <c r="M126" i="59"/>
  <c r="M127" i="59" s="1"/>
  <c r="AD30" i="82"/>
  <c r="AI82" i="82"/>
  <c r="AI83" i="82" s="1"/>
  <c r="AI130" i="82" s="1"/>
  <c r="AI12" i="82" s="1"/>
  <c r="D83" i="82"/>
  <c r="J50" i="52"/>
  <c r="J66" i="50"/>
  <c r="L68" i="50" s="1"/>
  <c r="J43" i="50"/>
  <c r="J40" i="64" s="1"/>
  <c r="F37" i="82"/>
  <c r="P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I83" i="82"/>
  <c r="I130" i="82" s="1"/>
  <c r="I12" i="82" s="1"/>
  <c r="G11" i="52"/>
  <c r="I126" i="59"/>
  <c r="I127" i="59" s="1"/>
  <c r="F30" i="82"/>
  <c r="AC11" i="52"/>
  <c r="AE126" i="59"/>
  <c r="AE127" i="59" s="1"/>
  <c r="AO143" i="49"/>
  <c r="AA45" i="48"/>
  <c r="AA87" i="82"/>
  <c r="AA88" i="82" s="1"/>
  <c r="D21" i="116"/>
  <c r="R126" i="59"/>
  <c r="R127" i="59" s="1"/>
  <c r="P11" i="52"/>
  <c r="L121" i="59"/>
  <c r="L122" i="59" s="1"/>
  <c r="J9" i="52"/>
  <c r="C82" i="82"/>
  <c r="Q70" i="49"/>
  <c r="J126" i="59"/>
  <c r="J127" i="59" s="1"/>
  <c r="H11" i="52"/>
  <c r="Z82" i="82"/>
  <c r="Z83" i="82" s="1"/>
  <c r="D35" i="50"/>
  <c r="D9" i="50"/>
  <c r="D15" i="50" s="1"/>
  <c r="D18" i="50" s="1"/>
  <c r="E6" i="50" s="1"/>
  <c r="D42" i="50"/>
  <c r="AJ31" i="82"/>
  <c r="AJ16" i="82" s="1"/>
  <c r="AJ30" i="52" s="1"/>
  <c r="AE9" i="52"/>
  <c r="AG121" i="59"/>
  <c r="AG122" i="59" s="1"/>
  <c r="T9" i="52"/>
  <c r="V121" i="59"/>
  <c r="V122" i="59" s="1"/>
  <c r="AI30" i="82"/>
  <c r="AH121" i="59"/>
  <c r="AH122" i="59" s="1"/>
  <c r="AF9" i="52"/>
  <c r="O45" i="48"/>
  <c r="O90" i="48" s="1"/>
  <c r="O87" i="82"/>
  <c r="O88" i="82" s="1"/>
  <c r="L11" i="52"/>
  <c r="N126" i="59"/>
  <c r="N127" i="59" s="1"/>
  <c r="BN11" i="49"/>
  <c r="P82" i="82"/>
  <c r="P83" i="82" s="1"/>
  <c r="U30" i="82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J22" i="82"/>
  <c r="E34" i="51"/>
  <c r="K66" i="50"/>
  <c r="M68" i="50" s="1"/>
  <c r="K50" i="52"/>
  <c r="K43" i="50"/>
  <c r="K40" i="64" s="1"/>
  <c r="L126" i="59"/>
  <c r="L127" i="59" s="1"/>
  <c r="J11" i="52"/>
  <c r="BN16" i="49"/>
  <c r="F50" i="52"/>
  <c r="F43" i="50"/>
  <c r="F40" i="64" s="1"/>
  <c r="F66" i="50"/>
  <c r="H68" i="50" s="1"/>
  <c r="BN15" i="49"/>
  <c r="L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I86" i="48" l="1"/>
  <c r="I92" i="48" s="1"/>
  <c r="J130" i="82"/>
  <c r="J12" i="82" s="1"/>
  <c r="H131" i="82"/>
  <c r="H13" i="82" s="1"/>
  <c r="H28" i="52" s="1"/>
  <c r="AA90" i="48"/>
  <c r="AH82" i="82"/>
  <c r="AH83" i="82" s="1"/>
  <c r="AH22" i="82" s="1"/>
  <c r="AH39" i="52" s="1"/>
  <c r="AL86" i="48"/>
  <c r="AL92" i="48" s="1"/>
  <c r="AL87" i="48"/>
  <c r="AL93" i="48" s="1"/>
  <c r="AL91" i="48"/>
  <c r="AF82" i="82"/>
  <c r="AF83" i="82" s="1"/>
  <c r="AF22" i="82" s="1"/>
  <c r="AF23" i="82" s="1"/>
  <c r="AC91" i="48"/>
  <c r="AD20" i="92" s="1"/>
  <c r="AC87" i="48"/>
  <c r="AC93" i="48" s="1"/>
  <c r="AC86" i="48"/>
  <c r="AC92" i="48" s="1"/>
  <c r="AH91" i="48"/>
  <c r="AH86" i="48"/>
  <c r="AH92" i="48" s="1"/>
  <c r="AH87" i="48"/>
  <c r="AH93" i="48" s="1"/>
  <c r="AG90" i="48"/>
  <c r="AD9" i="52"/>
  <c r="AD91" i="48"/>
  <c r="AE20" i="92" s="1"/>
  <c r="AD87" i="48"/>
  <c r="AD93" i="48" s="1"/>
  <c r="AD86" i="48"/>
  <c r="AD92" i="48" s="1"/>
  <c r="AJ91" i="48"/>
  <c r="AJ87" i="48"/>
  <c r="AJ93" i="48" s="1"/>
  <c r="AJ86" i="48"/>
  <c r="AJ92" i="48" s="1"/>
  <c r="AF87" i="48"/>
  <c r="AF93" i="48" s="1"/>
  <c r="AF86" i="48"/>
  <c r="AF92" i="48" s="1"/>
  <c r="AF91" i="48"/>
  <c r="AI49" i="68" s="1"/>
  <c r="AG87" i="48"/>
  <c r="AG93" i="48" s="1"/>
  <c r="AG86" i="48"/>
  <c r="AG92" i="48" s="1"/>
  <c r="AG91" i="48"/>
  <c r="AI86" i="48"/>
  <c r="AI92" i="48" s="1"/>
  <c r="AB86" i="48"/>
  <c r="AB92" i="48" s="1"/>
  <c r="AB91" i="48"/>
  <c r="AB87" i="48"/>
  <c r="AB93" i="48" s="1"/>
  <c r="AD90" i="48"/>
  <c r="AE19" i="92" s="1"/>
  <c r="AA91" i="48"/>
  <c r="AA87" i="48"/>
  <c r="AA93" i="48" s="1"/>
  <c r="AA86" i="48"/>
  <c r="AA92" i="48" s="1"/>
  <c r="AI91" i="48"/>
  <c r="AI87" i="48"/>
  <c r="AI93" i="48" s="1"/>
  <c r="AB90" i="48"/>
  <c r="AH90" i="48"/>
  <c r="AI14" i="67" s="1"/>
  <c r="AI17" i="67" s="1"/>
  <c r="AJ18" i="67" s="1"/>
  <c r="X121" i="59"/>
  <c r="X122" i="59" s="1"/>
  <c r="V9" i="52"/>
  <c r="V82" i="82"/>
  <c r="V83" i="82" s="1"/>
  <c r="V130" i="82" s="1"/>
  <c r="V12" i="82" s="1"/>
  <c r="V32" i="52" s="1"/>
  <c r="V87" i="48"/>
  <c r="V93" i="48" s="1"/>
  <c r="V90" i="48"/>
  <c r="W19" i="92" s="1"/>
  <c r="V86" i="48"/>
  <c r="V92" i="48" s="1"/>
  <c r="R82" i="82"/>
  <c r="R83" i="82" s="1"/>
  <c r="R22" i="82" s="1"/>
  <c r="R23" i="82" s="1"/>
  <c r="R24" i="82" s="1"/>
  <c r="R38" i="52" s="1"/>
  <c r="X126" i="59"/>
  <c r="X127" i="59" s="1"/>
  <c r="R9" i="52"/>
  <c r="R12" i="52" s="1"/>
  <c r="X11" i="52"/>
  <c r="V91" i="48"/>
  <c r="W26" i="92" s="1"/>
  <c r="W28" i="92" s="1"/>
  <c r="F131" i="82"/>
  <c r="F13" i="82" s="1"/>
  <c r="F28" i="52" s="1"/>
  <c r="T121" i="59"/>
  <c r="T122" i="59" s="1"/>
  <c r="R91" i="48"/>
  <c r="S26" i="92" s="1"/>
  <c r="S28" i="92" s="1"/>
  <c r="R86" i="48"/>
  <c r="R92" i="48" s="1"/>
  <c r="R87" i="48"/>
  <c r="R93" i="48" s="1"/>
  <c r="V11" i="52"/>
  <c r="F22" i="82"/>
  <c r="F38" i="82" s="1"/>
  <c r="AJ82" i="82"/>
  <c r="AJ83" i="82" s="1"/>
  <c r="AJ130" i="82" s="1"/>
  <c r="AJ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X82" i="82"/>
  <c r="X83" i="82" s="1"/>
  <c r="X130" i="82" s="1"/>
  <c r="X12" i="82" s="1"/>
  <c r="F16" i="59"/>
  <c r="E26" i="116" s="1"/>
  <c r="AD14" i="67"/>
  <c r="AD17" i="67" s="1"/>
  <c r="AE18" i="67" s="1"/>
  <c r="Q45" i="48"/>
  <c r="F48" i="51" s="1"/>
  <c r="F14" i="51" s="1"/>
  <c r="F15" i="51" s="1"/>
  <c r="Q87" i="82"/>
  <c r="Q88" i="82" s="1"/>
  <c r="Q30" i="82" s="1"/>
  <c r="Q31" i="82" s="1"/>
  <c r="Q16" i="82" s="1"/>
  <c r="Q30" i="52" s="1"/>
  <c r="F13" i="59"/>
  <c r="E23" i="116" s="1"/>
  <c r="T68" i="49"/>
  <c r="AC69" i="49"/>
  <c r="P43" i="50"/>
  <c r="P40" i="64" s="1"/>
  <c r="P66" i="50"/>
  <c r="R68" i="50" s="1"/>
  <c r="P50" i="52"/>
  <c r="AC82" i="82"/>
  <c r="AC83" i="82" s="1"/>
  <c r="AC22" i="82" s="1"/>
  <c r="AC23" i="82" s="1"/>
  <c r="X50" i="52"/>
  <c r="X66" i="50"/>
  <c r="Z68" i="50" s="1"/>
  <c r="X43" i="50"/>
  <c r="X40" i="64" s="1"/>
  <c r="V66" i="50"/>
  <c r="X68" i="50" s="1"/>
  <c r="V50" i="52"/>
  <c r="V43" i="50"/>
  <c r="V40" i="64" s="1"/>
  <c r="AD82" i="82"/>
  <c r="AD83" i="82" s="1"/>
  <c r="AD131" i="82" s="1"/>
  <c r="AD13" i="82" s="1"/>
  <c r="AD28" i="52" s="1"/>
  <c r="W66" i="50"/>
  <c r="Y68" i="50" s="1"/>
  <c r="W50" i="52"/>
  <c r="W43" i="50"/>
  <c r="W40" i="64" s="1"/>
  <c r="H130" i="82"/>
  <c r="H12" i="82" s="1"/>
  <c r="H32" i="52" s="1"/>
  <c r="H22" i="82"/>
  <c r="H23" i="82" s="1"/>
  <c r="H15" i="82" s="1"/>
  <c r="H29" i="52" s="1"/>
  <c r="AA82" i="82"/>
  <c r="AA83" i="82" s="1"/>
  <c r="AA130" i="82" s="1"/>
  <c r="AA12" i="82" s="1"/>
  <c r="C86" i="48"/>
  <c r="C92" i="48" s="1"/>
  <c r="C87" i="48"/>
  <c r="C93" i="48" s="1"/>
  <c r="O86" i="48"/>
  <c r="O92" i="48" s="1"/>
  <c r="O87" i="48"/>
  <c r="O93" i="48" s="1"/>
  <c r="AD11" i="52"/>
  <c r="AD12" i="52" s="1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E131" i="82"/>
  <c r="E13" i="82" s="1"/>
  <c r="E28" i="52" s="1"/>
  <c r="E130" i="82"/>
  <c r="E12" i="82" s="1"/>
  <c r="E14" i="82" s="1"/>
  <c r="E31" i="52" s="1"/>
  <c r="AK82" i="82"/>
  <c r="AK83" i="82" s="1"/>
  <c r="AK130" i="82" s="1"/>
  <c r="AK12" i="82" s="1"/>
  <c r="AK41" i="48"/>
  <c r="AL11" i="52"/>
  <c r="T22" i="82"/>
  <c r="T39" i="52" s="1"/>
  <c r="T130" i="82"/>
  <c r="T12" i="82" s="1"/>
  <c r="T32" i="52" s="1"/>
  <c r="AT28" i="48"/>
  <c r="G32" i="82"/>
  <c r="AT68" i="82"/>
  <c r="AT69" i="82" s="1"/>
  <c r="AH30" i="82"/>
  <c r="AF126" i="59"/>
  <c r="AF127" i="59" s="1"/>
  <c r="AF129" i="59" s="1"/>
  <c r="S131" i="82"/>
  <c r="S13" i="82" s="1"/>
  <c r="S28" i="52" s="1"/>
  <c r="AE130" i="82"/>
  <c r="AE12" i="82" s="1"/>
  <c r="AE32" i="52" s="1"/>
  <c r="AE22" i="82"/>
  <c r="AE23" i="82" s="1"/>
  <c r="AE131" i="82"/>
  <c r="AE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S22" i="82"/>
  <c r="S38" i="82" s="1"/>
  <c r="AD126" i="59"/>
  <c r="AD127" i="59" s="1"/>
  <c r="AV68" i="82"/>
  <c r="AV69" i="82" s="1"/>
  <c r="AQ68" i="82"/>
  <c r="AQ69" i="82" s="1"/>
  <c r="AW28" i="82"/>
  <c r="BA36" i="82"/>
  <c r="AG82" i="82"/>
  <c r="AG83" i="82" s="1"/>
  <c r="AG130" i="82" s="1"/>
  <c r="AG12" i="82" s="1"/>
  <c r="AG32" i="52" s="1"/>
  <c r="AW34" i="50"/>
  <c r="AW35" i="50" s="1"/>
  <c r="AN28" i="48"/>
  <c r="AP28" i="48"/>
  <c r="AR34" i="50"/>
  <c r="AR42" i="50" s="1"/>
  <c r="AW116" i="59"/>
  <c r="AS30" i="50"/>
  <c r="AS34" i="50" s="1"/>
  <c r="AS42" i="50" s="1"/>
  <c r="AU28" i="48"/>
  <c r="BE37" i="82"/>
  <c r="AP67" i="82"/>
  <c r="AP29" i="82" s="1"/>
  <c r="AW67" i="82"/>
  <c r="AW29" i="82" s="1"/>
  <c r="AB82" i="82"/>
  <c r="AB83" i="82" s="1"/>
  <c r="AB131" i="82" s="1"/>
  <c r="AB13" i="82" s="1"/>
  <c r="AB28" i="52" s="1"/>
  <c r="AO28" i="48"/>
  <c r="AP116" i="59"/>
  <c r="AR67" i="82"/>
  <c r="AR21" i="82" s="1"/>
  <c r="T12" i="52"/>
  <c r="AS28" i="82"/>
  <c r="AX116" i="59"/>
  <c r="AU68" i="82"/>
  <c r="AU69" i="82" s="1"/>
  <c r="AO70" i="49"/>
  <c r="BD36" i="82"/>
  <c r="K29" i="51"/>
  <c r="M49" i="68"/>
  <c r="M50" i="68" s="1"/>
  <c r="AZ36" i="82"/>
  <c r="K20" i="92"/>
  <c r="AO67" i="82"/>
  <c r="AO29" i="82" s="1"/>
  <c r="H38" i="51"/>
  <c r="J38" i="51" s="1"/>
  <c r="AQ116" i="59"/>
  <c r="AS29" i="82"/>
  <c r="AX35" i="50"/>
  <c r="AX42" i="50"/>
  <c r="AS117" i="49"/>
  <c r="AS139" i="49" s="1"/>
  <c r="AS141" i="49" s="1"/>
  <c r="BE117" i="49"/>
  <c r="K30" i="51"/>
  <c r="AW19" i="82"/>
  <c r="AW79" i="82"/>
  <c r="AW81" i="82" s="1"/>
  <c r="AW120" i="59"/>
  <c r="AU8" i="52"/>
  <c r="AQ125" i="59"/>
  <c r="AO10" i="52"/>
  <c r="AM67" i="82"/>
  <c r="AM29" i="82" s="1"/>
  <c r="BK65" i="82"/>
  <c r="BC37" i="52"/>
  <c r="BC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R28" i="82"/>
  <c r="AX68" i="82"/>
  <c r="AX69" i="82" s="1"/>
  <c r="AY125" i="59"/>
  <c r="AW10" i="52"/>
  <c r="AT125" i="59"/>
  <c r="AR10" i="52"/>
  <c r="AW8" i="52"/>
  <c r="AY120" i="59"/>
  <c r="BF36" i="52"/>
  <c r="BF36" i="82"/>
  <c r="BB41" i="49"/>
  <c r="AP41" i="49"/>
  <c r="AP66" i="49" s="1"/>
  <c r="AN10" i="52"/>
  <c r="AP125" i="59"/>
  <c r="BF37" i="52"/>
  <c r="BF37" i="82"/>
  <c r="BE50" i="52"/>
  <c r="BE66" i="50"/>
  <c r="BG68" i="50" s="1"/>
  <c r="BE43" i="50"/>
  <c r="BE40" i="64" s="1"/>
  <c r="AQ19" i="82"/>
  <c r="AQ79" i="82"/>
  <c r="AQ81" i="82" s="1"/>
  <c r="BA120" i="59"/>
  <c r="I16" i="59" s="1"/>
  <c r="H26" i="116" s="1"/>
  <c r="AY8" i="52"/>
  <c r="I44" i="51"/>
  <c r="I9" i="51" s="1"/>
  <c r="K39" i="51"/>
  <c r="AU29" i="82"/>
  <c r="AU28" i="82"/>
  <c r="BH37" i="52"/>
  <c r="BH37" i="82"/>
  <c r="AR28" i="48"/>
  <c r="AN68" i="82"/>
  <c r="AN69" i="82" s="1"/>
  <c r="BA37" i="82"/>
  <c r="BA37" i="52"/>
  <c r="AM68" i="82"/>
  <c r="AM55" i="82"/>
  <c r="AM28" i="82" s="1"/>
  <c r="BK56" i="82"/>
  <c r="BC36" i="52"/>
  <c r="BC36" i="82"/>
  <c r="AU35" i="82"/>
  <c r="AU21" i="82"/>
  <c r="AU20" i="82"/>
  <c r="AU36" i="52" s="1"/>
  <c r="AM28" i="48"/>
  <c r="H24" i="51"/>
  <c r="AO114" i="59"/>
  <c r="AM7" i="52"/>
  <c r="BK17" i="48"/>
  <c r="AX28" i="48"/>
  <c r="AQ28" i="82"/>
  <c r="AQ29" i="82"/>
  <c r="AQ8" i="52"/>
  <c r="AS120" i="59"/>
  <c r="BA125" i="49"/>
  <c r="BA139" i="49" s="1"/>
  <c r="BA141" i="49" s="1"/>
  <c r="BM125" i="49"/>
  <c r="AP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R35" i="82"/>
  <c r="AR20" i="82"/>
  <c r="AR36" i="52" s="1"/>
  <c r="AX79" i="82"/>
  <c r="AX81" i="82" s="1"/>
  <c r="AX19" i="82"/>
  <c r="AT35" i="82"/>
  <c r="AT21" i="82"/>
  <c r="AT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AZ37" i="82"/>
  <c r="BL35" i="50"/>
  <c r="BL42" i="50"/>
  <c r="K28" i="51"/>
  <c r="AU10" i="52"/>
  <c r="AW125" i="59"/>
  <c r="AS68" i="82"/>
  <c r="AS69" i="82" s="1"/>
  <c r="K21" i="51"/>
  <c r="AM79" i="82"/>
  <c r="AM19" i="82"/>
  <c r="BK74" i="82"/>
  <c r="BJ43" i="50"/>
  <c r="BJ40" i="64" s="1"/>
  <c r="BJ50" i="52"/>
  <c r="BJ66" i="50"/>
  <c r="BL68" i="50" s="1"/>
  <c r="AN29" i="82"/>
  <c r="AN28" i="82"/>
  <c r="AT45" i="49"/>
  <c r="AT66" i="49" s="1"/>
  <c r="AT68" i="49" s="1"/>
  <c r="AQ41" i="48" s="1"/>
  <c r="BF45" i="49"/>
  <c r="AV20" i="82"/>
  <c r="AV36" i="52" s="1"/>
  <c r="AV21" i="82"/>
  <c r="AV35" i="82"/>
  <c r="AS28" i="48"/>
  <c r="BG119" i="49"/>
  <c r="AU119" i="49"/>
  <c r="AU139" i="49" s="1"/>
  <c r="AU141" i="49" s="1"/>
  <c r="BB37" i="82"/>
  <c r="BB37" i="52"/>
  <c r="AT116" i="59"/>
  <c r="BH66" i="50"/>
  <c r="BJ68" i="50" s="1"/>
  <c r="BH43" i="50"/>
  <c r="BH40" i="64" s="1"/>
  <c r="BH50" i="52"/>
  <c r="BB36" i="52"/>
  <c r="BB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S35" i="82"/>
  <c r="AS21" i="82"/>
  <c r="AS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P19" i="82"/>
  <c r="AP79" i="82"/>
  <c r="AP81" i="82" s="1"/>
  <c r="I13" i="59"/>
  <c r="H23" i="116" s="1"/>
  <c r="H22" i="116"/>
  <c r="AV30" i="50"/>
  <c r="AV34" i="50" s="1"/>
  <c r="BK86" i="82"/>
  <c r="AR116" i="49"/>
  <c r="AR139" i="49" s="1"/>
  <c r="AR141" i="49" s="1"/>
  <c r="BD116" i="49"/>
  <c r="AP30" i="50"/>
  <c r="AP34" i="50" s="1"/>
  <c r="AV28" i="82"/>
  <c r="AV29" i="82"/>
  <c r="BB114" i="49"/>
  <c r="AP114" i="49"/>
  <c r="AP139" i="49" s="1"/>
  <c r="AL30" i="50"/>
  <c r="AL34" i="50" s="1"/>
  <c r="AK34" i="50"/>
  <c r="AX28" i="82"/>
  <c r="AX29" i="82"/>
  <c r="AT28" i="82"/>
  <c r="AT29" i="82"/>
  <c r="AX122" i="49"/>
  <c r="AX139" i="49" s="1"/>
  <c r="AX141" i="49" s="1"/>
  <c r="BJ122" i="49"/>
  <c r="BI36" i="82"/>
  <c r="AZ116" i="59"/>
  <c r="BG43" i="50"/>
  <c r="BG40" i="64" s="1"/>
  <c r="BG50" i="52"/>
  <c r="BG66" i="50"/>
  <c r="BI68" i="50" s="1"/>
  <c r="AO69" i="49"/>
  <c r="AO79" i="82"/>
  <c r="AO81" i="82" s="1"/>
  <c r="AO19" i="82"/>
  <c r="H31" i="51"/>
  <c r="AO115" i="59"/>
  <c r="BK26" i="48"/>
  <c r="BH36" i="82"/>
  <c r="AV28" i="48"/>
  <c r="AM30" i="50"/>
  <c r="AM34" i="50" s="1"/>
  <c r="BD37" i="52"/>
  <c r="BD37" i="82"/>
  <c r="AY35" i="50"/>
  <c r="AY42" i="50"/>
  <c r="BI37" i="52"/>
  <c r="BI37" i="82"/>
  <c r="AN20" i="82"/>
  <c r="AN36" i="52" s="1"/>
  <c r="AN35" i="82"/>
  <c r="AN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V32" i="82"/>
  <c r="AJ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E31" i="82"/>
  <c r="AE16" i="82" s="1"/>
  <c r="AE30" i="52" s="1"/>
  <c r="L32" i="52"/>
  <c r="G14" i="67"/>
  <c r="G17" i="67" s="1"/>
  <c r="G19" i="92"/>
  <c r="F22" i="71"/>
  <c r="F32" i="52"/>
  <c r="S19" i="92"/>
  <c r="S14" i="67"/>
  <c r="S17" i="67" s="1"/>
  <c r="R22" i="71"/>
  <c r="G14" i="82"/>
  <c r="G31" i="52" s="1"/>
  <c r="G32" i="52"/>
  <c r="U49" i="68"/>
  <c r="W131" i="82"/>
  <c r="W13" i="82" s="1"/>
  <c r="W28" i="52" s="1"/>
  <c r="W22" i="82"/>
  <c r="D31" i="82"/>
  <c r="D16" i="82" s="1"/>
  <c r="D30" i="52" s="1"/>
  <c r="D32" i="82"/>
  <c r="S32" i="52"/>
  <c r="N32" i="52"/>
  <c r="X31" i="82"/>
  <c r="X16" i="82" s="1"/>
  <c r="X30" i="52" s="1"/>
  <c r="J31" i="82"/>
  <c r="J16" i="82" s="1"/>
  <c r="J30" i="52" s="1"/>
  <c r="E13" i="59"/>
  <c r="D23" i="116" s="1"/>
  <c r="D22" i="116"/>
  <c r="L31" i="82"/>
  <c r="L16" i="82" s="1"/>
  <c r="L30" i="52" s="1"/>
  <c r="J23" i="82"/>
  <c r="J24" i="82" s="1"/>
  <c r="J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F31" i="82"/>
  <c r="F16" i="82" s="1"/>
  <c r="F30" i="52" s="1"/>
  <c r="C48" i="50"/>
  <c r="C40" i="64"/>
  <c r="C10" i="64" s="1"/>
  <c r="C125" i="116" s="1"/>
  <c r="AK121" i="59"/>
  <c r="AK122" i="59" s="1"/>
  <c r="AI9" i="52"/>
  <c r="R31" i="82"/>
  <c r="R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L131" i="82"/>
  <c r="AL13" i="82" s="1"/>
  <c r="AL28" i="52" s="1"/>
  <c r="AL22" i="82"/>
  <c r="S31" i="82"/>
  <c r="S16" i="82" s="1"/>
  <c r="S30" i="52" s="1"/>
  <c r="N31" i="82"/>
  <c r="N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M31" i="82"/>
  <c r="M16" i="82" s="1"/>
  <c r="M30" i="52" s="1"/>
  <c r="AL31" i="82"/>
  <c r="AL16" i="82" s="1"/>
  <c r="AL30" i="52" s="1"/>
  <c r="H31" i="82"/>
  <c r="H16" i="82" s="1"/>
  <c r="H30" i="52" s="1"/>
  <c r="AI32" i="52"/>
  <c r="Z22" i="82"/>
  <c r="Z131" i="82"/>
  <c r="Z13" i="82" s="1"/>
  <c r="Z28" i="52" s="1"/>
  <c r="AA30" i="82"/>
  <c r="H14" i="67"/>
  <c r="H17" i="67" s="1"/>
  <c r="H19" i="92"/>
  <c r="G22" i="71"/>
  <c r="AC121" i="59"/>
  <c r="AA9" i="52"/>
  <c r="E24" i="82"/>
  <c r="E38" i="82"/>
  <c r="E23" i="82"/>
  <c r="D22" i="82"/>
  <c r="D131" i="82"/>
  <c r="D13" i="82" s="1"/>
  <c r="D28" i="52" s="1"/>
  <c r="AI22" i="82"/>
  <c r="AI131" i="82"/>
  <c r="AI13" i="82" s="1"/>
  <c r="AI28" i="52" s="1"/>
  <c r="K22" i="71"/>
  <c r="L19" i="92"/>
  <c r="L14" i="67"/>
  <c r="L17" i="67" s="1"/>
  <c r="M18" i="67" s="1"/>
  <c r="E32" i="82"/>
  <c r="E31" i="82"/>
  <c r="E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M22" i="82"/>
  <c r="M131" i="82"/>
  <c r="M13" i="82" s="1"/>
  <c r="M28" i="52" s="1"/>
  <c r="L22" i="82"/>
  <c r="L131" i="82"/>
  <c r="L13" i="82" s="1"/>
  <c r="L28" i="52" s="1"/>
  <c r="W130" i="82"/>
  <c r="W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P131" i="82"/>
  <c r="P13" i="82" s="1"/>
  <c r="P28" i="52" s="1"/>
  <c r="P22" i="82"/>
  <c r="O30" i="82"/>
  <c r="O130" i="82"/>
  <c r="O12" i="82" s="1"/>
  <c r="AI31" i="82"/>
  <c r="AI16" i="82" s="1"/>
  <c r="AI30" i="52" s="1"/>
  <c r="AB121" i="59"/>
  <c r="AB122" i="59" s="1"/>
  <c r="AB129" i="59" s="1"/>
  <c r="Z9" i="52"/>
  <c r="Z12" i="52" s="1"/>
  <c r="C83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I31" i="82"/>
  <c r="I16" i="82" s="1"/>
  <c r="I30" i="52" s="1"/>
  <c r="O22" i="82"/>
  <c r="O131" i="82"/>
  <c r="O13" i="82" s="1"/>
  <c r="AG31" i="82"/>
  <c r="AG16" i="82" s="1"/>
  <c r="AG30" i="52" s="1"/>
  <c r="K22" i="82"/>
  <c r="K131" i="82"/>
  <c r="K13" i="82" s="1"/>
  <c r="K28" i="52" s="1"/>
  <c r="W31" i="82"/>
  <c r="W16" i="82" s="1"/>
  <c r="W30" i="52" s="1"/>
  <c r="Y22" i="82"/>
  <c r="Y131" i="82"/>
  <c r="Y13" i="82" s="1"/>
  <c r="Y28" i="52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D31" i="82"/>
  <c r="AD16" i="82" s="1"/>
  <c r="AD30" i="52" s="1"/>
  <c r="AF31" i="82"/>
  <c r="AF16" i="82" s="1"/>
  <c r="AF30" i="52" s="1"/>
  <c r="U131" i="82"/>
  <c r="U13" i="82" s="1"/>
  <c r="U28" i="52" s="1"/>
  <c r="U22" i="82"/>
  <c r="K130" i="82"/>
  <c r="K12" i="82" s="1"/>
  <c r="AL121" i="59"/>
  <c r="AL122" i="59" s="1"/>
  <c r="AJ9" i="52"/>
  <c r="O19" i="92"/>
  <c r="O14" i="67"/>
  <c r="O17" i="67" s="1"/>
  <c r="P18" i="67" s="1"/>
  <c r="N22" i="71"/>
  <c r="AB31" i="82"/>
  <c r="AB16" i="82" s="1"/>
  <c r="AB30" i="52" s="1"/>
  <c r="M121" i="59"/>
  <c r="M122" i="59" s="1"/>
  <c r="M129" i="59" s="1"/>
  <c r="K9" i="52"/>
  <c r="K12" i="52" s="1"/>
  <c r="T31" i="82"/>
  <c r="T16" i="82" s="1"/>
  <c r="T30" i="52" s="1"/>
  <c r="E7" i="51"/>
  <c r="S12" i="52"/>
  <c r="U32" i="52"/>
  <c r="I22" i="82"/>
  <c r="I131" i="82"/>
  <c r="I13" i="82" s="1"/>
  <c r="I28" i="52" s="1"/>
  <c r="P130" i="82"/>
  <c r="P12" i="82" s="1"/>
  <c r="Y130" i="82"/>
  <c r="Y12" i="82" s="1"/>
  <c r="E12" i="52"/>
  <c r="C11" i="52"/>
  <c r="E126" i="59"/>
  <c r="E48" i="51"/>
  <c r="K31" i="82"/>
  <c r="K16" i="82" s="1"/>
  <c r="K30" i="52" s="1"/>
  <c r="G12" i="52"/>
  <c r="AK31" i="82"/>
  <c r="AK16" i="82" s="1"/>
  <c r="AK30" i="52" s="1"/>
  <c r="P121" i="59"/>
  <c r="P122" i="59" s="1"/>
  <c r="P129" i="59" s="1"/>
  <c r="N9" i="52"/>
  <c r="N12" i="52" s="1"/>
  <c r="Z130" i="82"/>
  <c r="Z12" i="82" s="1"/>
  <c r="G20" i="92"/>
  <c r="I49" i="68"/>
  <c r="G26" i="92"/>
  <c r="G28" i="92" s="1"/>
  <c r="U31" i="82"/>
  <c r="U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G14" i="67"/>
  <c r="AG17" i="67" s="1"/>
  <c r="AH18" i="67" s="1"/>
  <c r="AG19" i="92"/>
  <c r="AF22" i="71"/>
  <c r="P31" i="82"/>
  <c r="P16" i="82" s="1"/>
  <c r="P30" i="52" s="1"/>
  <c r="Y31" i="82"/>
  <c r="Y16" i="82" s="1"/>
  <c r="Y30" i="52" s="1"/>
  <c r="C88" i="82"/>
  <c r="S22" i="71"/>
  <c r="T14" i="67"/>
  <c r="T17" i="67" s="1"/>
  <c r="T19" i="92"/>
  <c r="N22" i="82"/>
  <c r="N131" i="82"/>
  <c r="N13" i="82" s="1"/>
  <c r="N28" i="52" s="1"/>
  <c r="Z31" i="82"/>
  <c r="Z16" i="82" s="1"/>
  <c r="Z30" i="52" s="1"/>
  <c r="F12" i="52"/>
  <c r="AC31" i="82"/>
  <c r="AC16" i="82" s="1"/>
  <c r="AC30" i="52" s="1"/>
  <c r="V129" i="59"/>
  <c r="J12" i="52"/>
  <c r="D26" i="116"/>
  <c r="G38" i="82"/>
  <c r="G23" i="82"/>
  <c r="G24" i="82" s="1"/>
  <c r="T129" i="59"/>
  <c r="H26" i="92"/>
  <c r="H28" i="92" s="1"/>
  <c r="H20" i="92"/>
  <c r="J49" i="68"/>
  <c r="D130" i="82"/>
  <c r="D12" i="82" s="1"/>
  <c r="K49" i="68"/>
  <c r="I26" i="92"/>
  <c r="I28" i="92" s="1"/>
  <c r="I20" i="92"/>
  <c r="J32" i="52"/>
  <c r="J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H38" i="82" l="1"/>
  <c r="H24" i="82"/>
  <c r="F23" i="82"/>
  <c r="AH130" i="82"/>
  <c r="AH12" i="82" s="1"/>
  <c r="AH32" i="52" s="1"/>
  <c r="V22" i="82"/>
  <c r="V23" i="82" s="1"/>
  <c r="V24" i="82" s="1"/>
  <c r="V38" i="52" s="1"/>
  <c r="AH131" i="82"/>
  <c r="AH13" i="82" s="1"/>
  <c r="AH28" i="52" s="1"/>
  <c r="AH23" i="82"/>
  <c r="AH42" i="52" s="1"/>
  <c r="F14" i="82"/>
  <c r="F31" i="52" s="1"/>
  <c r="AH38" i="82"/>
  <c r="V131" i="82"/>
  <c r="V13" i="82" s="1"/>
  <c r="V28" i="52" s="1"/>
  <c r="AH22" i="71"/>
  <c r="AF38" i="82"/>
  <c r="AI19" i="92"/>
  <c r="AF131" i="82"/>
  <c r="AF13" i="82" s="1"/>
  <c r="AF28" i="52" s="1"/>
  <c r="AF130" i="82"/>
  <c r="AF12" i="82" s="1"/>
  <c r="AF32" i="52" s="1"/>
  <c r="AF39" i="52"/>
  <c r="H14" i="82"/>
  <c r="H31" i="52" s="1"/>
  <c r="AG26" i="92"/>
  <c r="AG28" i="92" s="1"/>
  <c r="AG20" i="92"/>
  <c r="X12" i="52"/>
  <c r="V12" i="52"/>
  <c r="AK86" i="48"/>
  <c r="AK92" i="48" s="1"/>
  <c r="AK91" i="48"/>
  <c r="AL26" i="92" s="1"/>
  <c r="AL28" i="92" s="1"/>
  <c r="AK87" i="48"/>
  <c r="AK93" i="48" s="1"/>
  <c r="X129" i="59"/>
  <c r="V20" i="52" s="1"/>
  <c r="AK90" i="48"/>
  <c r="AK22" i="71" s="1"/>
  <c r="R130" i="82"/>
  <c r="R12" i="82" s="1"/>
  <c r="R32" i="52" s="1"/>
  <c r="S20" i="92"/>
  <c r="R38" i="82"/>
  <c r="V22" i="71"/>
  <c r="R39" i="52"/>
  <c r="AJ22" i="82"/>
  <c r="AJ23" i="82" s="1"/>
  <c r="AJ24" i="82" s="1"/>
  <c r="AJ38" i="52" s="1"/>
  <c r="W14" i="67"/>
  <c r="W17" i="67" s="1"/>
  <c r="X18" i="67" s="1"/>
  <c r="Z121" i="59"/>
  <c r="Z122" i="59" s="1"/>
  <c r="Z129" i="59" s="1"/>
  <c r="X20" i="52" s="1"/>
  <c r="X131" i="82"/>
  <c r="X13" i="82" s="1"/>
  <c r="X28" i="52" s="1"/>
  <c r="R131" i="82"/>
  <c r="R13" i="82" s="1"/>
  <c r="R28" i="52" s="1"/>
  <c r="Y49" i="68"/>
  <c r="W20" i="92"/>
  <c r="X22" i="82"/>
  <c r="X23" i="82" s="1"/>
  <c r="X24" i="82" s="1"/>
  <c r="X38" i="52" s="1"/>
  <c r="AJ131" i="82"/>
  <c r="AJ13" i="82" s="1"/>
  <c r="AJ28" i="52" s="1"/>
  <c r="AC22" i="71"/>
  <c r="AD19" i="92"/>
  <c r="F24" i="82"/>
  <c r="AD26" i="92"/>
  <c r="AD28" i="92" s="1"/>
  <c r="AA22" i="82"/>
  <c r="AA38" i="82" s="1"/>
  <c r="D10" i="64"/>
  <c r="D125" i="116" s="1"/>
  <c r="AC38" i="82"/>
  <c r="AC39" i="52"/>
  <c r="AF49" i="68"/>
  <c r="AF51" i="68" s="1"/>
  <c r="E56" i="50"/>
  <c r="Q11" i="52"/>
  <c r="S126" i="59"/>
  <c r="S127" i="59" s="1"/>
  <c r="AC131" i="82"/>
  <c r="AC13" i="82" s="1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C130" i="82"/>
  <c r="AC12" i="82" s="1"/>
  <c r="AC32" i="52" s="1"/>
  <c r="Q41" i="48"/>
  <c r="Q82" i="82"/>
  <c r="Q83" i="82" s="1"/>
  <c r="AC70" i="49"/>
  <c r="AD22" i="82"/>
  <c r="AD23" i="82" s="1"/>
  <c r="AD42" i="52" s="1"/>
  <c r="AD130" i="82"/>
  <c r="AD12" i="82" s="1"/>
  <c r="AD32" i="52" s="1"/>
  <c r="AA131" i="82"/>
  <c r="AA13" i="82" s="1"/>
  <c r="AA28" i="52" s="1"/>
  <c r="AI12" i="52"/>
  <c r="AI129" i="59"/>
  <c r="AH7" i="9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K131" i="82"/>
  <c r="AK13" i="82" s="1"/>
  <c r="AK28" i="52" s="1"/>
  <c r="AK22" i="82"/>
  <c r="AK23" i="82" s="1"/>
  <c r="AL12" i="52"/>
  <c r="BK40" i="48"/>
  <c r="AL22" i="71"/>
  <c r="AM14" i="67"/>
  <c r="AM17" i="67" s="1"/>
  <c r="AN18" i="67" s="1"/>
  <c r="T23" i="82"/>
  <c r="T24" i="82" s="1"/>
  <c r="T38" i="52" s="1"/>
  <c r="T38" i="82"/>
  <c r="T14" i="82"/>
  <c r="T31" i="52" s="1"/>
  <c r="AE26" i="92"/>
  <c r="AE28" i="92" s="1"/>
  <c r="AG49" i="68"/>
  <c r="AG51" i="68" s="1"/>
  <c r="I32" i="82"/>
  <c r="F32" i="82"/>
  <c r="I14" i="82"/>
  <c r="I31" i="52" s="1"/>
  <c r="J32" i="82"/>
  <c r="H32" i="82"/>
  <c r="K32" i="82"/>
  <c r="AH31" i="82"/>
  <c r="AH16" i="82" s="1"/>
  <c r="AH30" i="52" s="1"/>
  <c r="AK19" i="92"/>
  <c r="AE39" i="52"/>
  <c r="AK129" i="59"/>
  <c r="AJ7" i="92" s="1"/>
  <c r="AG12" i="52"/>
  <c r="AE38" i="82"/>
  <c r="AE14" i="67"/>
  <c r="AE17" i="67" s="1"/>
  <c r="AE20" i="67" s="1"/>
  <c r="AE39" i="64" s="1"/>
  <c r="AD129" i="59"/>
  <c r="AC7" i="92" s="1"/>
  <c r="AD22" i="71"/>
  <c r="AE14" i="82"/>
  <c r="AE31" i="52" s="1"/>
  <c r="S14" i="82"/>
  <c r="S31" i="52" s="1"/>
  <c r="AJ22" i="71"/>
  <c r="AL129" i="59"/>
  <c r="AJ20" i="52" s="1"/>
  <c r="AQ35" i="50"/>
  <c r="AQ50" i="52" s="1"/>
  <c r="S23" i="82"/>
  <c r="S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G131" i="82"/>
  <c r="AG13" i="82" s="1"/>
  <c r="AG28" i="52" s="1"/>
  <c r="AB130" i="82"/>
  <c r="AB12" i="82" s="1"/>
  <c r="AB14" i="82" s="1"/>
  <c r="AB31" i="52" s="1"/>
  <c r="AG22" i="82"/>
  <c r="AG23" i="82" s="1"/>
  <c r="AW42" i="50"/>
  <c r="AR29" i="82"/>
  <c r="AR37" i="82" s="1"/>
  <c r="AE20" i="52"/>
  <c r="AS35" i="50"/>
  <c r="AS50" i="52" s="1"/>
  <c r="AG7" i="92"/>
  <c r="AB22" i="82"/>
  <c r="AB39" i="52" s="1"/>
  <c r="F7" i="92"/>
  <c r="AV36" i="82"/>
  <c r="M51" i="68"/>
  <c r="AH20" i="52"/>
  <c r="G45" i="51"/>
  <c r="G10" i="51" s="1"/>
  <c r="G11" i="51" s="1"/>
  <c r="G17" i="51" s="1"/>
  <c r="J20" i="67"/>
  <c r="J39" i="64" s="1"/>
  <c r="BK38" i="48"/>
  <c r="AR36" i="82"/>
  <c r="F20" i="52"/>
  <c r="AU35" i="50"/>
  <c r="AU42" i="50"/>
  <c r="AL42" i="50"/>
  <c r="AL35" i="50"/>
  <c r="H7" i="92"/>
  <c r="AN87" i="82"/>
  <c r="AN88" i="82" s="1"/>
  <c r="AN45" i="48"/>
  <c r="BN51" i="49"/>
  <c r="BL66" i="49"/>
  <c r="BL68" i="49" s="1"/>
  <c r="BI41" i="48" s="1"/>
  <c r="AV35" i="50"/>
  <c r="AV42" i="50"/>
  <c r="AP20" i="82"/>
  <c r="AP36" i="52" s="1"/>
  <c r="AP21" i="82"/>
  <c r="AP35" i="82"/>
  <c r="BN121" i="49"/>
  <c r="BI139" i="49"/>
  <c r="BI141" i="49" s="1"/>
  <c r="AR8" i="52"/>
  <c r="AT120" i="59"/>
  <c r="AR45" i="48"/>
  <c r="AR87" i="82"/>
  <c r="AR88" i="82" s="1"/>
  <c r="AN36" i="82"/>
  <c r="AQ45" i="48"/>
  <c r="AQ90" i="48" s="1"/>
  <c r="AQ87" i="82"/>
  <c r="AQ88" i="82" s="1"/>
  <c r="AR37" i="52"/>
  <c r="AS45" i="48"/>
  <c r="AS87" i="82"/>
  <c r="AS88" i="82" s="1"/>
  <c r="H54" i="50"/>
  <c r="BB68" i="50"/>
  <c r="H33" i="51"/>
  <c r="AM29" i="48"/>
  <c r="AO117" i="59" s="1"/>
  <c r="BK28" i="48"/>
  <c r="AM69" i="82"/>
  <c r="BK68" i="82"/>
  <c r="BN41" i="49"/>
  <c r="BB66" i="49"/>
  <c r="BN44" i="49"/>
  <c r="BE66" i="49"/>
  <c r="BE68" i="49" s="1"/>
  <c r="BB41" i="48" s="1"/>
  <c r="AT87" i="82"/>
  <c r="AT88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P82" i="82"/>
  <c r="AP83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W87" i="82"/>
  <c r="AW88" i="82" s="1"/>
  <c r="AW30" i="82" s="1"/>
  <c r="AW31" i="82" s="1"/>
  <c r="AW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U37" i="82"/>
  <c r="AU37" i="52"/>
  <c r="AP45" i="48"/>
  <c r="AP90" i="48" s="1"/>
  <c r="AP87" i="82"/>
  <c r="AP88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T37" i="82"/>
  <c r="AS8" i="52"/>
  <c r="AU120" i="59"/>
  <c r="BN125" i="49"/>
  <c r="BM139" i="49"/>
  <c r="BM141" i="49" s="1"/>
  <c r="AW20" i="82"/>
  <c r="AW35" i="82"/>
  <c r="AW21" i="82"/>
  <c r="AN37" i="52"/>
  <c r="AN37" i="82"/>
  <c r="AO21" i="82"/>
  <c r="AO20" i="82"/>
  <c r="AO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V37" i="82"/>
  <c r="H13" i="51"/>
  <c r="J13" i="51" s="1"/>
  <c r="J47" i="51"/>
  <c r="K47" i="51" s="1"/>
  <c r="AX45" i="48"/>
  <c r="AX87" i="82"/>
  <c r="AX88" i="82" s="1"/>
  <c r="AX30" i="82" s="1"/>
  <c r="AX31" i="82" s="1"/>
  <c r="AX16" i="82" s="1"/>
  <c r="AX30" i="52" s="1"/>
  <c r="AR29" i="48"/>
  <c r="AT117" i="59" s="1"/>
  <c r="AX66" i="50"/>
  <c r="AZ68" i="50" s="1"/>
  <c r="AX43" i="50"/>
  <c r="AX40" i="64" s="1"/>
  <c r="AX50" i="52"/>
  <c r="AV87" i="82"/>
  <c r="AV88" i="82" s="1"/>
  <c r="AV30" i="82" s="1"/>
  <c r="AV31" i="82" s="1"/>
  <c r="AV16" i="82" s="1"/>
  <c r="AV30" i="52" s="1"/>
  <c r="AV45" i="48"/>
  <c r="AM35" i="50"/>
  <c r="AM42" i="50"/>
  <c r="AU87" i="82"/>
  <c r="AU88" i="82" s="1"/>
  <c r="AU30" i="82" s="1"/>
  <c r="AU31" i="82" s="1"/>
  <c r="AU16" i="82" s="1"/>
  <c r="AU30" i="52" s="1"/>
  <c r="AU45" i="48"/>
  <c r="AU90" i="48" s="1"/>
  <c r="AO87" i="82"/>
  <c r="AO88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X35" i="82"/>
  <c r="AX21" i="82"/>
  <c r="AX20" i="82"/>
  <c r="AX36" i="52" s="1"/>
  <c r="AT42" i="50"/>
  <c r="AT35" i="50"/>
  <c r="H10" i="64"/>
  <c r="H125" i="116" s="1"/>
  <c r="AS36" i="82"/>
  <c r="AP141" i="49"/>
  <c r="BA142" i="49"/>
  <c r="AU82" i="82"/>
  <c r="AU83" i="82" s="1"/>
  <c r="AM21" i="82"/>
  <c r="AM20" i="82"/>
  <c r="AM36" i="52" s="1"/>
  <c r="AM35" i="82"/>
  <c r="H21" i="59"/>
  <c r="BM125" i="59"/>
  <c r="H10" i="59"/>
  <c r="AO116" i="59"/>
  <c r="BM114" i="59"/>
  <c r="AQ35" i="82"/>
  <c r="AQ21" i="82"/>
  <c r="AQ20" i="82"/>
  <c r="AQ36" i="52" s="1"/>
  <c r="BN123" i="49"/>
  <c r="BK139" i="49"/>
  <c r="BK141" i="49" s="1"/>
  <c r="AM8" i="52"/>
  <c r="H44" i="51"/>
  <c r="AO120" i="59"/>
  <c r="AN8" i="52"/>
  <c r="AP120" i="59"/>
  <c r="AS37" i="52"/>
  <c r="AS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W82" i="82"/>
  <c r="AW83" i="82" s="1"/>
  <c r="AT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Q82" i="82"/>
  <c r="AQ83" i="82" s="1"/>
  <c r="AM81" i="82"/>
  <c r="BK81" i="82" s="1"/>
  <c r="BK79" i="82"/>
  <c r="AV8" i="52"/>
  <c r="AX120" i="59"/>
  <c r="H3" i="51"/>
  <c r="G4" i="91"/>
  <c r="I4" i="91" s="1"/>
  <c r="G4" i="97"/>
  <c r="I4" i="97" s="1"/>
  <c r="J24" i="51"/>
  <c r="K24" i="51" s="1"/>
  <c r="AU36" i="82"/>
  <c r="AP68" i="49"/>
  <c r="AM41" i="48" s="1"/>
  <c r="AK32" i="82"/>
  <c r="H39" i="82"/>
  <c r="S20" i="52"/>
  <c r="J20" i="52"/>
  <c r="AF32" i="82"/>
  <c r="AE32" i="82"/>
  <c r="Y32" i="82"/>
  <c r="AG32" i="82"/>
  <c r="AB32" i="82"/>
  <c r="U14" i="82"/>
  <c r="U31" i="52" s="1"/>
  <c r="W32" i="82"/>
  <c r="Z32" i="82"/>
  <c r="AC32" i="82"/>
  <c r="U32" i="82"/>
  <c r="R32" i="82"/>
  <c r="L14" i="82"/>
  <c r="L31" i="52" s="1"/>
  <c r="AI14" i="82"/>
  <c r="AI31" i="52" s="1"/>
  <c r="AL14" i="82"/>
  <c r="AL31" i="52" s="1"/>
  <c r="AD32" i="82"/>
  <c r="C12" i="52"/>
  <c r="T32" i="82"/>
  <c r="S32" i="82"/>
  <c r="L7" i="92"/>
  <c r="K20" i="52"/>
  <c r="Q7" i="92"/>
  <c r="P20" i="52"/>
  <c r="AF39" i="82"/>
  <c r="AF42" i="52"/>
  <c r="AF15" i="82"/>
  <c r="AF29" i="52" s="1"/>
  <c r="Z14" i="82"/>
  <c r="Z31" i="52" s="1"/>
  <c r="Z32" i="52"/>
  <c r="AH15" i="82"/>
  <c r="AH29" i="52" s="1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L38" i="82"/>
  <c r="L23" i="82"/>
  <c r="AC122" i="59"/>
  <c r="Z23" i="82"/>
  <c r="Z39" i="52"/>
  <c r="Z38" i="82"/>
  <c r="X20" i="92"/>
  <c r="Z49" i="68"/>
  <c r="X26" i="92"/>
  <c r="X28" i="92" s="1"/>
  <c r="AC15" i="82"/>
  <c r="AC29" i="52" s="1"/>
  <c r="AC39" i="82"/>
  <c r="AC42" i="52"/>
  <c r="X32" i="52"/>
  <c r="G15" i="82"/>
  <c r="G29" i="52" s="1"/>
  <c r="G39" i="82"/>
  <c r="F15" i="82"/>
  <c r="F29" i="52" s="1"/>
  <c r="F39" i="82"/>
  <c r="X14" i="67"/>
  <c r="X17" i="67" s="1"/>
  <c r="Y18" i="67" s="1"/>
  <c r="X19" i="92"/>
  <c r="W22" i="71"/>
  <c r="P32" i="82"/>
  <c r="O20" i="92"/>
  <c r="O26" i="92"/>
  <c r="O28" i="92" s="1"/>
  <c r="Q49" i="68"/>
  <c r="P32" i="52"/>
  <c r="P14" i="82"/>
  <c r="P31" i="52" s="1"/>
  <c r="E122" i="59"/>
  <c r="E18" i="59" s="1"/>
  <c r="E17" i="59"/>
  <c r="O39" i="52"/>
  <c r="O38" i="82"/>
  <c r="O23" i="82"/>
  <c r="O24" i="82" s="1"/>
  <c r="O38" i="52" s="1"/>
  <c r="AA18" i="67"/>
  <c r="AA7" i="92"/>
  <c r="Z20" i="52"/>
  <c r="Z20" i="92"/>
  <c r="Z26" i="92"/>
  <c r="Z28" i="92" s="1"/>
  <c r="AB49" i="68"/>
  <c r="O12" i="52"/>
  <c r="D38" i="82"/>
  <c r="D24" i="82"/>
  <c r="D23" i="82"/>
  <c r="AB20" i="92"/>
  <c r="AD49" i="68"/>
  <c r="AB26" i="92"/>
  <c r="AB28" i="92" s="1"/>
  <c r="N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N38" i="82"/>
  <c r="N23" i="82"/>
  <c r="J7" i="92"/>
  <c r="I20" i="52"/>
  <c r="Y32" i="52"/>
  <c r="Y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Y23" i="82"/>
  <c r="Y24" i="82" s="1"/>
  <c r="Y38" i="52" s="1"/>
  <c r="Y38" i="82"/>
  <c r="K38" i="82"/>
  <c r="K23" i="82"/>
  <c r="K24" i="82" s="1"/>
  <c r="E20" i="92"/>
  <c r="E26" i="92"/>
  <c r="E28" i="92" s="1"/>
  <c r="G49" i="68"/>
  <c r="C69" i="50"/>
  <c r="C55" i="50"/>
  <c r="C70" i="50"/>
  <c r="AB14" i="67"/>
  <c r="AA22" i="71"/>
  <c r="AB19" i="92"/>
  <c r="AI32" i="82"/>
  <c r="Z7" i="92"/>
  <c r="Y20" i="52"/>
  <c r="R49" i="68"/>
  <c r="P20" i="92"/>
  <c r="P26" i="92"/>
  <c r="P28" i="92" s="1"/>
  <c r="E39" i="82"/>
  <c r="E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I38" i="82"/>
  <c r="I23" i="82"/>
  <c r="I24" i="82" s="1"/>
  <c r="AH19" i="92"/>
  <c r="AG22" i="71"/>
  <c r="AH14" i="67"/>
  <c r="AH17" i="67" s="1"/>
  <c r="K32" i="52"/>
  <c r="K14" i="82"/>
  <c r="K31" i="52" s="1"/>
  <c r="G22" i="59"/>
  <c r="F32" i="116" s="1"/>
  <c r="AC127" i="59"/>
  <c r="W14" i="82"/>
  <c r="W31" i="52" s="1"/>
  <c r="W32" i="52"/>
  <c r="L32" i="82"/>
  <c r="D32" i="52"/>
  <c r="D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R15" i="82"/>
  <c r="R29" i="52" s="1"/>
  <c r="R42" i="52"/>
  <c r="R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O14" i="82"/>
  <c r="O31" i="52" s="1"/>
  <c r="Q122" i="59"/>
  <c r="I18" i="67"/>
  <c r="I20" i="67" s="1"/>
  <c r="I39" i="64" s="1"/>
  <c r="L20" i="52"/>
  <c r="M7" i="92"/>
  <c r="AD20" i="52"/>
  <c r="AE7" i="92"/>
  <c r="J15" i="82"/>
  <c r="J29" i="52" s="1"/>
  <c r="J39" i="82"/>
  <c r="Q32" i="82"/>
  <c r="W23" i="82"/>
  <c r="W24" i="82" s="1"/>
  <c r="W38" i="52" s="1"/>
  <c r="W38" i="82"/>
  <c r="W39" i="52"/>
  <c r="T18" i="67"/>
  <c r="T20" i="67" s="1"/>
  <c r="T39" i="64" s="1"/>
  <c r="F18" i="67"/>
  <c r="F20" i="67" s="1"/>
  <c r="F39" i="64" s="1"/>
  <c r="C30" i="82"/>
  <c r="C130" i="82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O31" i="82"/>
  <c r="O16" i="82" s="1"/>
  <c r="V51" i="68"/>
  <c r="V50" i="68"/>
  <c r="M38" i="82"/>
  <c r="M23" i="82"/>
  <c r="V15" i="82"/>
  <c r="V29" i="52" s="1"/>
  <c r="V39" i="82"/>
  <c r="AA32" i="52"/>
  <c r="AL32" i="82"/>
  <c r="N20" i="92"/>
  <c r="N26" i="92"/>
  <c r="N28" i="92" s="1"/>
  <c r="P49" i="68"/>
  <c r="AL23" i="82"/>
  <c r="AL38" i="82"/>
  <c r="AL39" i="52"/>
  <c r="U18" i="67"/>
  <c r="U20" i="67" s="1"/>
  <c r="U39" i="64" s="1"/>
  <c r="AC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U23" i="82"/>
  <c r="U24" i="82" s="1"/>
  <c r="U38" i="52" s="1"/>
  <c r="U39" i="52"/>
  <c r="U38" i="82"/>
  <c r="Q19" i="92"/>
  <c r="Q14" i="67"/>
  <c r="Q17" i="67" s="1"/>
  <c r="P22" i="71"/>
  <c r="V20" i="92"/>
  <c r="X49" i="68"/>
  <c r="V26" i="92"/>
  <c r="V28" i="92" s="1"/>
  <c r="C22" i="82"/>
  <c r="C131" i="82"/>
  <c r="P38" i="82"/>
  <c r="P23" i="82"/>
  <c r="P24" i="82" s="1"/>
  <c r="P38" i="52" s="1"/>
  <c r="P39" i="52"/>
  <c r="L18" i="67"/>
  <c r="L20" i="67" s="1"/>
  <c r="L39" i="64" s="1"/>
  <c r="K20" i="67"/>
  <c r="K39" i="64" s="1"/>
  <c r="V18" i="67"/>
  <c r="AA31" i="82"/>
  <c r="AA16" i="82" s="1"/>
  <c r="M32" i="82"/>
  <c r="AK50" i="68"/>
  <c r="AK51" i="68"/>
  <c r="X32" i="82"/>
  <c r="N14" i="82"/>
  <c r="N31" i="52" s="1"/>
  <c r="M14" i="82"/>
  <c r="M31" i="52" s="1"/>
  <c r="J50" i="68"/>
  <c r="J51" i="68"/>
  <c r="T20" i="52"/>
  <c r="U7" i="92"/>
  <c r="AF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I23" i="82"/>
  <c r="AI38" i="82"/>
  <c r="AI39" i="52"/>
  <c r="AA12" i="52"/>
  <c r="I7" i="92"/>
  <c r="H20" i="52"/>
  <c r="M20" i="52"/>
  <c r="N7" i="92"/>
  <c r="X7" i="92"/>
  <c r="W20" i="52"/>
  <c r="Y50" i="68"/>
  <c r="Y51" i="68"/>
  <c r="AE24" i="82"/>
  <c r="AE38" i="52" s="1"/>
  <c r="AE39" i="82"/>
  <c r="AE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42" i="52" l="1"/>
  <c r="V39" i="52"/>
  <c r="AH24" i="82"/>
  <c r="AH38" i="52" s="1"/>
  <c r="AH14" i="82"/>
  <c r="AH31" i="52" s="1"/>
  <c r="V38" i="82"/>
  <c r="V14" i="82"/>
  <c r="V31" i="52" s="1"/>
  <c r="X14" i="82"/>
  <c r="X31" i="52" s="1"/>
  <c r="AF14" i="82"/>
  <c r="AF31" i="52" s="1"/>
  <c r="X39" i="52"/>
  <c r="X38" i="82"/>
  <c r="W7" i="92"/>
  <c r="R14" i="82"/>
  <c r="R31" i="52" s="1"/>
  <c r="Y7" i="92"/>
  <c r="AX91" i="48"/>
  <c r="AJ38" i="82"/>
  <c r="W20" i="67"/>
  <c r="W39" i="64" s="1"/>
  <c r="AJ39" i="52"/>
  <c r="AJ14" i="82"/>
  <c r="AJ31" i="52" s="1"/>
  <c r="AA14" i="82"/>
  <c r="AA31" i="52" s="1"/>
  <c r="AA23" i="82"/>
  <c r="AA24" i="82" s="1"/>
  <c r="AA38" i="52" s="1"/>
  <c r="AA39" i="52"/>
  <c r="Y19" i="92"/>
  <c r="AF50" i="68"/>
  <c r="AF76" i="68" s="1"/>
  <c r="AH341" i="6" s="1"/>
  <c r="AD39" i="82"/>
  <c r="AG20" i="52"/>
  <c r="Y26" i="92"/>
  <c r="Y28" i="92" s="1"/>
  <c r="X22" i="71"/>
  <c r="AA49" i="68"/>
  <c r="AA51" i="68" s="1"/>
  <c r="AD24" i="82"/>
  <c r="AD38" i="52" s="1"/>
  <c r="AD15" i="82"/>
  <c r="AD29" i="52" s="1"/>
  <c r="AD39" i="52"/>
  <c r="AC14" i="82"/>
  <c r="AC31" i="52" s="1"/>
  <c r="AD38" i="82"/>
  <c r="Q130" i="82"/>
  <c r="Q12" i="82" s="1"/>
  <c r="Q131" i="82"/>
  <c r="Q13" i="82" s="1"/>
  <c r="Q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D14" i="82"/>
  <c r="AD31" i="52" s="1"/>
  <c r="AO87" i="48"/>
  <c r="AM7" i="92"/>
  <c r="AK39" i="52"/>
  <c r="AK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K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T15" i="82"/>
  <c r="T29" i="52" s="1"/>
  <c r="T42" i="52"/>
  <c r="T39" i="82"/>
  <c r="AI20" i="52"/>
  <c r="AG50" i="68"/>
  <c r="AG79" i="68" s="1"/>
  <c r="AI469" i="6" s="1"/>
  <c r="AQ66" i="50"/>
  <c r="AS68" i="50" s="1"/>
  <c r="AH32" i="82"/>
  <c r="AB20" i="52"/>
  <c r="AH39" i="82"/>
  <c r="AF18" i="67"/>
  <c r="AF20" i="67" s="1"/>
  <c r="AF39" i="64" s="1"/>
  <c r="AK7" i="92"/>
  <c r="AR43" i="50"/>
  <c r="AR40" i="64" s="1"/>
  <c r="AQ43" i="50"/>
  <c r="AQ40" i="64" s="1"/>
  <c r="AL13" i="52"/>
  <c r="G4" i="82"/>
  <c r="E37" i="52" s="1"/>
  <c r="S24" i="82"/>
  <c r="S38" i="52" s="1"/>
  <c r="G3" i="82"/>
  <c r="E36" i="52" s="1"/>
  <c r="S42" i="52"/>
  <c r="AG14" i="82"/>
  <c r="AG31" i="52" s="1"/>
  <c r="S39" i="82"/>
  <c r="AN49" i="68"/>
  <c r="AN51" i="68" s="1"/>
  <c r="AK20" i="52"/>
  <c r="G17" i="59"/>
  <c r="F27" i="116" s="1"/>
  <c r="AL20" i="92"/>
  <c r="G18" i="59"/>
  <c r="F28" i="116" s="1"/>
  <c r="AR50" i="52"/>
  <c r="AB32" i="52"/>
  <c r="AB38" i="82"/>
  <c r="AG38" i="82"/>
  <c r="AG39" i="52"/>
  <c r="AS66" i="50"/>
  <c r="AU68" i="50" s="1"/>
  <c r="AM36" i="82"/>
  <c r="AB23" i="82"/>
  <c r="AB24" i="82" s="1"/>
  <c r="AB38" i="52" s="1"/>
  <c r="AS43" i="50"/>
  <c r="AS40" i="64" s="1"/>
  <c r="AX32" i="82"/>
  <c r="K42" i="51"/>
  <c r="AV32" i="82"/>
  <c r="AW32" i="82"/>
  <c r="H9" i="51"/>
  <c r="J9" i="51" s="1"/>
  <c r="J44" i="51"/>
  <c r="K44" i="51" s="1"/>
  <c r="G31" i="116"/>
  <c r="J21" i="59"/>
  <c r="K21" i="59" s="1"/>
  <c r="AN82" i="82"/>
  <c r="AN83" i="82" s="1"/>
  <c r="AW126" i="59"/>
  <c r="AW127" i="59" s="1"/>
  <c r="AU11" i="52"/>
  <c r="AP130" i="82"/>
  <c r="AP12" i="82" s="1"/>
  <c r="AP30" i="82"/>
  <c r="AQ9" i="52"/>
  <c r="AS121" i="59"/>
  <c r="AS122" i="59" s="1"/>
  <c r="AY121" i="59"/>
  <c r="AY122" i="59" s="1"/>
  <c r="AW9" i="52"/>
  <c r="G20" i="116"/>
  <c r="J10" i="59"/>
  <c r="K10" i="59" s="1"/>
  <c r="AP36" i="82"/>
  <c r="G21" i="116"/>
  <c r="J11" i="59"/>
  <c r="K11" i="59" s="1"/>
  <c r="BE45" i="48"/>
  <c r="BE87" i="82"/>
  <c r="BE88" i="82" s="1"/>
  <c r="BE30" i="82" s="1"/>
  <c r="BE31" i="82" s="1"/>
  <c r="BE16" i="82" s="1"/>
  <c r="BE30" i="52" s="1"/>
  <c r="AQ130" i="82"/>
  <c r="AQ12" i="82" s="1"/>
  <c r="AQ30" i="82"/>
  <c r="AN11" i="52"/>
  <c r="AP126" i="59"/>
  <c r="AP127" i="59" s="1"/>
  <c r="BA87" i="82"/>
  <c r="BA88" i="82" s="1"/>
  <c r="BA45" i="48"/>
  <c r="AR82" i="82"/>
  <c r="AR83" i="82" s="1"/>
  <c r="AR130" i="82" s="1"/>
  <c r="AR12" i="82" s="1"/>
  <c r="H34" i="51"/>
  <c r="J33" i="51"/>
  <c r="K33" i="51" s="1"/>
  <c r="AS126" i="59"/>
  <c r="AS127" i="59" s="1"/>
  <c r="AQ11" i="52"/>
  <c r="AN30" i="82"/>
  <c r="BB68" i="49"/>
  <c r="AY41" i="48" s="1"/>
  <c r="BA70" i="49"/>
  <c r="AM82" i="82"/>
  <c r="BN42" i="49"/>
  <c r="BC66" i="49"/>
  <c r="BC68" i="49" s="1"/>
  <c r="AZ41" i="48" s="1"/>
  <c r="BN50" i="49"/>
  <c r="BK66" i="49"/>
  <c r="BK68" i="49" s="1"/>
  <c r="BH41" i="48" s="1"/>
  <c r="AQ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W36" i="82"/>
  <c r="AP11" i="52"/>
  <c r="AR126" i="59"/>
  <c r="AR127" i="59" s="1"/>
  <c r="AS82" i="82"/>
  <c r="AS83" i="82" s="1"/>
  <c r="AS130" i="82" s="1"/>
  <c r="AS12" i="82" s="1"/>
  <c r="G18" i="50"/>
  <c r="H6" i="50" s="1"/>
  <c r="H18" i="50" s="1"/>
  <c r="AP22" i="82"/>
  <c r="AP23" i="82" s="1"/>
  <c r="AP131" i="82"/>
  <c r="AP13" i="82" s="1"/>
  <c r="AP28" i="52" s="1"/>
  <c r="AT30" i="82"/>
  <c r="AS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V82" i="82"/>
  <c r="AV83" i="82" s="1"/>
  <c r="AM37" i="82"/>
  <c r="AM37" i="52"/>
  <c r="BJ45" i="48"/>
  <c r="BJ87" i="82"/>
  <c r="BJ88" i="82" s="1"/>
  <c r="BI45" i="48"/>
  <c r="BI90" i="48" s="1"/>
  <c r="BI87" i="82"/>
  <c r="BI88" i="82" s="1"/>
  <c r="BI30" i="82" s="1"/>
  <c r="BI31" i="82" s="1"/>
  <c r="BI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X36" i="82"/>
  <c r="AS11" i="52"/>
  <c r="AU126" i="59"/>
  <c r="AU127" i="59" s="1"/>
  <c r="AV50" i="52"/>
  <c r="AV43" i="50"/>
  <c r="AV40" i="64" s="1"/>
  <c r="AV66" i="50"/>
  <c r="AX68" i="50" s="1"/>
  <c r="AW130" i="82"/>
  <c r="AW12" i="82" s="1"/>
  <c r="AW22" i="82"/>
  <c r="AW131" i="82"/>
  <c r="AW13" i="82" s="1"/>
  <c r="AW28" i="52" s="1"/>
  <c r="AW11" i="52"/>
  <c r="AY126" i="59"/>
  <c r="AY127" i="59" s="1"/>
  <c r="BC45" i="48"/>
  <c r="BC90" i="48" s="1"/>
  <c r="BC87" i="82"/>
  <c r="BC88" i="82" s="1"/>
  <c r="AP37" i="52"/>
  <c r="AP37" i="82"/>
  <c r="BC82" i="82"/>
  <c r="BC83" i="82" s="1"/>
  <c r="AX82" i="82"/>
  <c r="AX83" i="82" s="1"/>
  <c r="AV126" i="59"/>
  <c r="AV127" i="59" s="1"/>
  <c r="AT11" i="52"/>
  <c r="AU32" i="82"/>
  <c r="BN139" i="49"/>
  <c r="BH45" i="48"/>
  <c r="BH87" i="82"/>
  <c r="BH88" i="82" s="1"/>
  <c r="BH30" i="82" s="1"/>
  <c r="BH31" i="82" s="1"/>
  <c r="BH16" i="82" s="1"/>
  <c r="BH30" i="52" s="1"/>
  <c r="AU130" i="82"/>
  <c r="AU12" i="82" s="1"/>
  <c r="AU131" i="82"/>
  <c r="AU13" i="82" s="1"/>
  <c r="AU28" i="52" s="1"/>
  <c r="AU22" i="82"/>
  <c r="AO11" i="52"/>
  <c r="AQ126" i="59"/>
  <c r="AQ127" i="59" s="1"/>
  <c r="AM43" i="50"/>
  <c r="AM40" i="64" s="1"/>
  <c r="AM66" i="50"/>
  <c r="AO68" i="50" s="1"/>
  <c r="AM50" i="52"/>
  <c r="AO36" i="52"/>
  <c r="AO36" i="82"/>
  <c r="AT82" i="82"/>
  <c r="AT83" i="82" s="1"/>
  <c r="AT130" i="82" s="1"/>
  <c r="AT12" i="82" s="1"/>
  <c r="BB45" i="48"/>
  <c r="BB90" i="48" s="1"/>
  <c r="BB87" i="82"/>
  <c r="BB88" i="82" s="1"/>
  <c r="BB82" i="82"/>
  <c r="BB83" i="82" s="1"/>
  <c r="BI82" i="82"/>
  <c r="BI83" i="82" s="1"/>
  <c r="BG82" i="82"/>
  <c r="BG83" i="82" s="1"/>
  <c r="AM45" i="48"/>
  <c r="AM86" i="48" s="1"/>
  <c r="BA143" i="49"/>
  <c r="AM87" i="82"/>
  <c r="AZ87" i="82"/>
  <c r="AZ88" i="82" s="1"/>
  <c r="AZ45" i="48"/>
  <c r="AO82" i="82"/>
  <c r="AO83" i="82" s="1"/>
  <c r="AW37" i="52"/>
  <c r="AW37" i="82"/>
  <c r="BN46" i="49"/>
  <c r="BG66" i="49"/>
  <c r="BG68" i="49" s="1"/>
  <c r="BD41" i="48" s="1"/>
  <c r="BA69" i="49"/>
  <c r="BG87" i="82"/>
  <c r="BG88" i="82" s="1"/>
  <c r="BG45" i="48"/>
  <c r="BG90" i="48" s="1"/>
  <c r="AR30" i="82"/>
  <c r="AQ22" i="82"/>
  <c r="AQ23" i="82" s="1"/>
  <c r="AQ131" i="82"/>
  <c r="AQ13" i="82" s="1"/>
  <c r="AQ28" i="52" s="1"/>
  <c r="H12" i="59"/>
  <c r="BM116" i="59"/>
  <c r="AU9" i="52"/>
  <c r="AW121" i="59"/>
  <c r="AW122" i="59" s="1"/>
  <c r="AX37" i="52"/>
  <c r="AX37" i="82"/>
  <c r="AO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O37" i="82"/>
  <c r="AO37" i="52"/>
  <c r="AP50" i="52"/>
  <c r="AP43" i="50"/>
  <c r="AP40" i="64" s="1"/>
  <c r="AP66" i="50"/>
  <c r="AR68" i="50" s="1"/>
  <c r="AQ36" i="82"/>
  <c r="BN48" i="49"/>
  <c r="BI66" i="49"/>
  <c r="BI68" i="49" s="1"/>
  <c r="BF41" i="48" s="1"/>
  <c r="BD87" i="82"/>
  <c r="BD88" i="82" s="1"/>
  <c r="BD45" i="48"/>
  <c r="BF87" i="82"/>
  <c r="BF88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A32" i="82"/>
  <c r="AK15" i="82"/>
  <c r="AK29" i="52" s="1"/>
  <c r="AK39" i="82"/>
  <c r="AK42" i="52"/>
  <c r="AK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C38" i="82"/>
  <c r="C23" i="82"/>
  <c r="C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G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C13" i="82"/>
  <c r="R18" i="67"/>
  <c r="C32" i="82"/>
  <c r="C31" i="82"/>
  <c r="C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L39" i="82"/>
  <c r="AL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I15" i="82"/>
  <c r="I29" i="52" s="1"/>
  <c r="I39" i="82"/>
  <c r="K15" i="82"/>
  <c r="K29" i="52" s="1"/>
  <c r="K39" i="82"/>
  <c r="D27" i="116"/>
  <c r="Z24" i="82"/>
  <c r="Z38" i="52" s="1"/>
  <c r="Z39" i="82"/>
  <c r="Z15" i="82"/>
  <c r="Z29" i="52" s="1"/>
  <c r="Z42" i="52"/>
  <c r="E11" i="51"/>
  <c r="O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N39" i="82"/>
  <c r="N15" i="82"/>
  <c r="N29" i="52" s="1"/>
  <c r="AD51" i="68"/>
  <c r="AD50" i="68"/>
  <c r="Z51" i="68"/>
  <c r="Z50" i="68"/>
  <c r="O30" i="52"/>
  <c r="E7" i="82"/>
  <c r="O306" i="6"/>
  <c r="K117" i="91"/>
  <c r="K118" i="91" s="1"/>
  <c r="D28" i="116"/>
  <c r="AB17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U39" i="82"/>
  <c r="U15" i="82"/>
  <c r="U29" i="52" s="1"/>
  <c r="U42" i="52"/>
  <c r="P17" i="67"/>
  <c r="L51" i="68"/>
  <c r="L50" i="68"/>
  <c r="C58" i="50"/>
  <c r="C41" i="64"/>
  <c r="S50" i="68"/>
  <c r="S51" i="68"/>
  <c r="N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D15" i="82"/>
  <c r="D29" i="52" s="1"/>
  <c r="D39" i="82"/>
  <c r="L24" i="82"/>
  <c r="L15" i="82"/>
  <c r="L29" i="52" s="1"/>
  <c r="L39" i="82"/>
  <c r="AI15" i="82"/>
  <c r="AI29" i="52" s="1"/>
  <c r="AI42" i="52"/>
  <c r="AI39" i="82"/>
  <c r="F23" i="59"/>
  <c r="E33" i="116" s="1"/>
  <c r="Q129" i="59"/>
  <c r="D32" i="116"/>
  <c r="P15" i="82"/>
  <c r="P29" i="52" s="1"/>
  <c r="P42" i="52"/>
  <c r="P39" i="82"/>
  <c r="X15" i="82"/>
  <c r="X29" i="52" s="1"/>
  <c r="X42" i="52"/>
  <c r="X39" i="82"/>
  <c r="AL24" i="82"/>
  <c r="AL38" i="52" s="1"/>
  <c r="M39" i="82"/>
  <c r="M15" i="82"/>
  <c r="M29" i="52" s="1"/>
  <c r="AE51" i="68"/>
  <c r="AE50" i="68"/>
  <c r="W39" i="82"/>
  <c r="W42" i="52"/>
  <c r="W15" i="82"/>
  <c r="W29" i="52" s="1"/>
  <c r="O357" i="6"/>
  <c r="O358" i="6" s="1"/>
  <c r="O342" i="6"/>
  <c r="K145" i="91"/>
  <c r="O50" i="68"/>
  <c r="O51" i="68"/>
  <c r="AI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M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J39" i="82"/>
  <c r="AJ15" i="82"/>
  <c r="AJ29" i="52" s="1"/>
  <c r="C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G24" i="82"/>
  <c r="AG38" i="52" s="1"/>
  <c r="AG42" i="52"/>
  <c r="AG39" i="82"/>
  <c r="AG15" i="82"/>
  <c r="AG29" i="52" s="1"/>
  <c r="Y15" i="82"/>
  <c r="Y29" i="52" s="1"/>
  <c r="Y42" i="52"/>
  <c r="Y39" i="82"/>
  <c r="O39" i="82"/>
  <c r="O42" i="52"/>
  <c r="O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F74" i="68" l="1"/>
  <c r="AH193" i="6" s="1"/>
  <c r="AF80" i="68"/>
  <c r="AH496" i="6" s="1"/>
  <c r="AF73" i="68"/>
  <c r="AH184" i="6" s="1"/>
  <c r="AH185" i="6" s="1"/>
  <c r="AF75" i="68"/>
  <c r="AH305" i="6" s="1"/>
  <c r="AH357" i="6" s="1"/>
  <c r="AH358" i="6" s="1"/>
  <c r="AF79" i="68"/>
  <c r="AH469" i="6" s="1"/>
  <c r="AD292" i="97" s="1"/>
  <c r="AF77" i="68"/>
  <c r="AH406" i="6" s="1"/>
  <c r="AH407" i="6" s="1"/>
  <c r="AD230" i="97" s="1"/>
  <c r="F4" i="67"/>
  <c r="AF71" i="68"/>
  <c r="AF78" i="68"/>
  <c r="AH442" i="6" s="1"/>
  <c r="AF72" i="68"/>
  <c r="AH175" i="6" s="1"/>
  <c r="AH176" i="6" s="1"/>
  <c r="AA42" i="52"/>
  <c r="AA50" i="68"/>
  <c r="AA79" i="68" s="1"/>
  <c r="AC469" i="6" s="1"/>
  <c r="AA15" i="82"/>
  <c r="AA29" i="52" s="1"/>
  <c r="AA39" i="82"/>
  <c r="E5" i="91"/>
  <c r="R19" i="92"/>
  <c r="R14" i="67"/>
  <c r="Q22" i="71"/>
  <c r="Q12" i="52"/>
  <c r="Z13" i="52"/>
  <c r="S122" i="59"/>
  <c r="F17" i="59"/>
  <c r="E27" i="116" s="1"/>
  <c r="Q23" i="82"/>
  <c r="Q39" i="52"/>
  <c r="Q38" i="82"/>
  <c r="Q28" i="52"/>
  <c r="E4" i="82"/>
  <c r="T49" i="68"/>
  <c r="R26" i="92"/>
  <c r="R28" i="92" s="1"/>
  <c r="R20" i="92"/>
  <c r="Q32" i="52"/>
  <c r="Q14" i="82"/>
  <c r="Q31" i="52" s="1"/>
  <c r="E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G5" i="82"/>
  <c r="E42" i="52" s="1"/>
  <c r="AN50" i="68"/>
  <c r="AN75" i="68" s="1"/>
  <c r="AP305" i="6" s="1"/>
  <c r="H5" i="68"/>
  <c r="AB15" i="82"/>
  <c r="AB29" i="52" s="1"/>
  <c r="AB39" i="82"/>
  <c r="AB42" i="52"/>
  <c r="AU12" i="52"/>
  <c r="BI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H32" i="82"/>
  <c r="AS14" i="67"/>
  <c r="AS17" i="67" s="1"/>
  <c r="AS19" i="92"/>
  <c r="AR22" i="71"/>
  <c r="AV121" i="59"/>
  <c r="AV122" i="59" s="1"/>
  <c r="AV129" i="59" s="1"/>
  <c r="AT9" i="52"/>
  <c r="AT12" i="52" s="1"/>
  <c r="AW38" i="82"/>
  <c r="AW39" i="52"/>
  <c r="BF82" i="82"/>
  <c r="BF83" i="82" s="1"/>
  <c r="BF130" i="82" s="1"/>
  <c r="BF12" i="82" s="1"/>
  <c r="AO131" i="82"/>
  <c r="AO13" i="82" s="1"/>
  <c r="AO28" i="52" s="1"/>
  <c r="AO22" i="82"/>
  <c r="BA82" i="82"/>
  <c r="BA83" i="82" s="1"/>
  <c r="BA130" i="82" s="1"/>
  <c r="BA12" i="82" s="1"/>
  <c r="BD11" i="52"/>
  <c r="BF126" i="59"/>
  <c r="BF127" i="59" s="1"/>
  <c r="AM11" i="52"/>
  <c r="H48" i="51"/>
  <c r="AO126" i="59"/>
  <c r="BB11" i="52"/>
  <c r="BD126" i="59"/>
  <c r="BD127" i="59" s="1"/>
  <c r="BC22" i="82"/>
  <c r="BC131" i="82"/>
  <c r="BC13" i="82" s="1"/>
  <c r="BC28" i="52" s="1"/>
  <c r="F10" i="64"/>
  <c r="F125" i="116" s="1"/>
  <c r="AR20" i="92"/>
  <c r="AT49" i="68"/>
  <c r="AR26" i="92"/>
  <c r="AR28" i="92" s="1"/>
  <c r="AR129" i="59"/>
  <c r="BA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M83" i="82"/>
  <c r="AN131" i="82"/>
  <c r="AN13" i="82" s="1"/>
  <c r="AN28" i="52" s="1"/>
  <c r="AN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U38" i="82"/>
  <c r="AU23" i="82"/>
  <c r="AU39" i="52"/>
  <c r="AS49" i="68"/>
  <c r="AQ26" i="92"/>
  <c r="AQ28" i="92" s="1"/>
  <c r="AQ20" i="92"/>
  <c r="AY45" i="48"/>
  <c r="AY90" i="48" s="1"/>
  <c r="AY87" i="82"/>
  <c r="AY88" i="82" s="1"/>
  <c r="BM143" i="49"/>
  <c r="BN143" i="49" s="1"/>
  <c r="AO121" i="59"/>
  <c r="H45" i="51"/>
  <c r="AM9" i="52"/>
  <c r="AP31" i="82"/>
  <c r="AP16" i="82" s="1"/>
  <c r="AP30" i="52" s="1"/>
  <c r="AO130" i="82"/>
  <c r="AO12" i="82" s="1"/>
  <c r="H13" i="59"/>
  <c r="G23" i="116" s="1"/>
  <c r="G22" i="116"/>
  <c r="J12" i="59"/>
  <c r="K12" i="59" s="1"/>
  <c r="BG30" i="82"/>
  <c r="BG130" i="82"/>
  <c r="BG12" i="82" s="1"/>
  <c r="BB126" i="59"/>
  <c r="BB127" i="59" s="1"/>
  <c r="AZ11" i="52"/>
  <c r="BI130" i="82"/>
  <c r="BI12" i="82" s="1"/>
  <c r="BI22" i="82"/>
  <c r="BI131" i="82"/>
  <c r="BI13" i="82" s="1"/>
  <c r="BI28" i="52" s="1"/>
  <c r="BC30" i="82"/>
  <c r="BC130" i="82"/>
  <c r="BC12" i="82" s="1"/>
  <c r="AP12" i="52"/>
  <c r="BI11" i="52"/>
  <c r="BK126" i="59"/>
  <c r="BK127" i="59" s="1"/>
  <c r="AP38" i="82"/>
  <c r="AP39" i="52"/>
  <c r="BM69" i="49"/>
  <c r="BN69" i="49" s="1"/>
  <c r="AQ31" i="82"/>
  <c r="AQ16" i="82" s="1"/>
  <c r="AQ30" i="52" s="1"/>
  <c r="AP32" i="52"/>
  <c r="AP14" i="82"/>
  <c r="AP31" i="52" s="1"/>
  <c r="AR32" i="52"/>
  <c r="AR31" i="82"/>
  <c r="AR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O31" i="82"/>
  <c r="AO16" i="82" s="1"/>
  <c r="AO30" i="52" s="1"/>
  <c r="AZ30" i="82"/>
  <c r="BB9" i="52"/>
  <c r="BD121" i="59"/>
  <c r="BD122" i="59" s="1"/>
  <c r="AU32" i="52"/>
  <c r="AU14" i="82"/>
  <c r="AU31" i="52" s="1"/>
  <c r="AZ121" i="59"/>
  <c r="AZ122" i="59" s="1"/>
  <c r="AZ129" i="59" s="1"/>
  <c r="AX9" i="52"/>
  <c r="AX12" i="52" s="1"/>
  <c r="BE126" i="59"/>
  <c r="BE127" i="59" s="1"/>
  <c r="BC11" i="52"/>
  <c r="BJ30" i="82"/>
  <c r="G26" i="116"/>
  <c r="J16" i="59"/>
  <c r="K16" i="59" s="1"/>
  <c r="BJ82" i="82"/>
  <c r="BJ83" i="82" s="1"/>
  <c r="BL88" i="82" s="1"/>
  <c r="BH82" i="82"/>
  <c r="BH83" i="82" s="1"/>
  <c r="AY82" i="82"/>
  <c r="AY83" i="82" s="1"/>
  <c r="BM70" i="49"/>
  <c r="BN70" i="49" s="1"/>
  <c r="AR22" i="82"/>
  <c r="AR131" i="82"/>
  <c r="AR13" i="82" s="1"/>
  <c r="AR28" i="52" s="1"/>
  <c r="AQ14" i="82"/>
  <c r="AQ31" i="52" s="1"/>
  <c r="AQ32" i="52"/>
  <c r="AY19" i="92"/>
  <c r="AX22" i="71"/>
  <c r="AY14" i="67"/>
  <c r="AY17" i="67" s="1"/>
  <c r="AZ18" i="67" s="1"/>
  <c r="BG9" i="52"/>
  <c r="BI121" i="59"/>
  <c r="BI122" i="59" s="1"/>
  <c r="AP24" i="82"/>
  <c r="AP38" i="52" s="1"/>
  <c r="AP15" i="82"/>
  <c r="AP29" i="52" s="1"/>
  <c r="AP42" i="52"/>
  <c r="AV130" i="82"/>
  <c r="AV12" i="82" s="1"/>
  <c r="AV22" i="82"/>
  <c r="AV131" i="82"/>
  <c r="AV13" i="82" s="1"/>
  <c r="AV28" i="52" s="1"/>
  <c r="AT22" i="82"/>
  <c r="AT131" i="82"/>
  <c r="AT13" i="82" s="1"/>
  <c r="AT28" i="52" s="1"/>
  <c r="AW32" i="52"/>
  <c r="AW14" i="82"/>
  <c r="AW31" i="52" s="1"/>
  <c r="AV9" i="52"/>
  <c r="AV12" i="52" s="1"/>
  <c r="AX121" i="59"/>
  <c r="AX122" i="59" s="1"/>
  <c r="AX129" i="59" s="1"/>
  <c r="AQ42" i="52"/>
  <c r="AQ15" i="82"/>
  <c r="AQ29" i="52" s="1"/>
  <c r="AP68" i="50"/>
  <c r="G56" i="50" s="1"/>
  <c r="G54" i="50"/>
  <c r="BD82" i="82"/>
  <c r="BD83" i="82" s="1"/>
  <c r="BD130" i="82" s="1"/>
  <c r="BD12" i="82" s="1"/>
  <c r="AM88" i="82"/>
  <c r="BB131" i="82"/>
  <c r="BB13" i="82" s="1"/>
  <c r="BB28" i="52" s="1"/>
  <c r="BB22" i="82"/>
  <c r="AX130" i="82"/>
  <c r="AX12" i="82" s="1"/>
  <c r="AX131" i="82"/>
  <c r="AX13" i="82" s="1"/>
  <c r="AX28" i="52" s="1"/>
  <c r="AX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N130" i="82"/>
  <c r="AN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D30" i="82"/>
  <c r="BE82" i="82"/>
  <c r="BE83" i="82" s="1"/>
  <c r="AV26" i="92"/>
  <c r="AV28" i="92" s="1"/>
  <c r="AV20" i="92"/>
  <c r="AX49" i="68"/>
  <c r="BG131" i="82"/>
  <c r="BG13" i="82" s="1"/>
  <c r="BG28" i="52" s="1"/>
  <c r="BG22" i="82"/>
  <c r="AT31" i="82"/>
  <c r="AT16" i="82" s="1"/>
  <c r="AT30" i="52" s="1"/>
  <c r="BH126" i="59"/>
  <c r="BH127" i="59" s="1"/>
  <c r="BF11" i="52"/>
  <c r="BE32" i="82"/>
  <c r="BF30" i="82"/>
  <c r="AQ39" i="52"/>
  <c r="AQ38" i="82"/>
  <c r="AQ24" i="82"/>
  <c r="AQ38" i="52" s="1"/>
  <c r="BB30" i="82"/>
  <c r="BB130" i="82"/>
  <c r="BB12" i="82" s="1"/>
  <c r="BH11" i="52"/>
  <c r="BJ126" i="59"/>
  <c r="BJ127" i="59" s="1"/>
  <c r="BC9" i="52"/>
  <c r="BE121" i="59"/>
  <c r="BE122" i="59" s="1"/>
  <c r="H7" i="51"/>
  <c r="J6" i="51"/>
  <c r="AS31" i="82"/>
  <c r="AS16" i="82" s="1"/>
  <c r="AS30" i="52" s="1"/>
  <c r="AS22" i="82"/>
  <c r="AS131" i="82"/>
  <c r="AS13" i="82" s="1"/>
  <c r="AS28" i="52" s="1"/>
  <c r="AZ82" i="82"/>
  <c r="AZ83" i="82" s="1"/>
  <c r="AN31" i="82"/>
  <c r="AN16" i="82" s="1"/>
  <c r="AN30" i="52" s="1"/>
  <c r="BC126" i="59"/>
  <c r="BC127" i="59" s="1"/>
  <c r="BA11" i="52"/>
  <c r="BE11" i="52"/>
  <c r="BG126" i="59"/>
  <c r="BG127" i="59" s="1"/>
  <c r="AY129" i="59"/>
  <c r="AW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E292" i="97"/>
  <c r="AI470" i="6"/>
  <c r="AE293" i="97" s="1"/>
  <c r="G265" i="97"/>
  <c r="K443" i="6"/>
  <c r="G266" i="97" s="1"/>
  <c r="V82" i="68"/>
  <c r="X166" i="6"/>
  <c r="X167" i="6" s="1"/>
  <c r="C30" i="52"/>
  <c r="C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C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H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6" i="68"/>
  <c r="AC341" i="6" s="1"/>
  <c r="AA75" i="68"/>
  <c r="AC305" i="6" s="1"/>
  <c r="AA74" i="68"/>
  <c r="AC193" i="6" s="1"/>
  <c r="AA73" i="68"/>
  <c r="AC184" i="6" s="1"/>
  <c r="AC185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C15" i="82"/>
  <c r="C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C14" i="82"/>
  <c r="C31" i="52" s="1"/>
  <c r="C32" i="52"/>
  <c r="C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F82" i="68" l="1"/>
  <c r="AA71" i="68"/>
  <c r="AA77" i="68"/>
  <c r="AC406" i="6" s="1"/>
  <c r="AA72" i="68"/>
  <c r="AC175" i="6" s="1"/>
  <c r="AC176" i="6" s="1"/>
  <c r="AA78" i="68"/>
  <c r="AC442" i="6" s="1"/>
  <c r="AC530" i="6" s="1"/>
  <c r="AD229" i="97"/>
  <c r="F7" i="82"/>
  <c r="D44" i="52" s="1"/>
  <c r="AE265" i="97"/>
  <c r="Q24" i="82"/>
  <c r="Q38" i="52" s="1"/>
  <c r="Q39" i="82"/>
  <c r="Q42" i="52"/>
  <c r="Q15" i="82"/>
  <c r="T50" i="68"/>
  <c r="T51" i="68"/>
  <c r="G7" i="68" s="1"/>
  <c r="G5" i="68"/>
  <c r="S129" i="59"/>
  <c r="F18" i="59"/>
  <c r="E28" i="116" s="1"/>
  <c r="D37" i="52"/>
  <c r="E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G6" i="82"/>
  <c r="H6" i="82" s="1"/>
  <c r="E43" i="52" s="1"/>
  <c r="AF160" i="91"/>
  <c r="AF35" i="92" s="1"/>
  <c r="AP32" i="82"/>
  <c r="AR7" i="92"/>
  <c r="AU376" i="6"/>
  <c r="AQ166" i="91" s="1"/>
  <c r="AP39" i="82"/>
  <c r="BI129" i="59"/>
  <c r="BH7" i="92" s="1"/>
  <c r="BK129" i="59"/>
  <c r="BJ7" i="92" s="1"/>
  <c r="AN32" i="82"/>
  <c r="AQ32" i="82"/>
  <c r="AQ39" i="82"/>
  <c r="BB12" i="52"/>
  <c r="BG12" i="52"/>
  <c r="AJ368" i="6"/>
  <c r="AG152" i="59"/>
  <c r="AS32" i="82"/>
  <c r="AJ371" i="6"/>
  <c r="AJ362" i="6"/>
  <c r="BK87" i="82"/>
  <c r="AR14" i="82"/>
  <c r="AR31" i="52" s="1"/>
  <c r="AJ367" i="6"/>
  <c r="AT32" i="82"/>
  <c r="BC12" i="52"/>
  <c r="AR20" i="52"/>
  <c r="AS7" i="92"/>
  <c r="AZ22" i="82"/>
  <c r="AZ131" i="82"/>
  <c r="AZ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V38" i="82"/>
  <c r="AV39" i="52"/>
  <c r="AV23" i="82"/>
  <c r="AR39" i="52"/>
  <c r="AR23" i="82"/>
  <c r="AR38" i="82"/>
  <c r="AZ31" i="82"/>
  <c r="AZ16" i="82" s="1"/>
  <c r="AZ30" i="52" s="1"/>
  <c r="BA14" i="67"/>
  <c r="BA17" i="67" s="1"/>
  <c r="BB18" i="67" s="1"/>
  <c r="BA19" i="92"/>
  <c r="AZ22" i="71"/>
  <c r="AO32" i="52"/>
  <c r="AO14" i="82"/>
  <c r="AO31" i="52" s="1"/>
  <c r="AO122" i="59"/>
  <c r="H17" i="59"/>
  <c r="AU42" i="52"/>
  <c r="AU24" i="82"/>
  <c r="AU38" i="52" s="1"/>
  <c r="AU39" i="82"/>
  <c r="AU15" i="82"/>
  <c r="AU29" i="52" s="1"/>
  <c r="AM22" i="82"/>
  <c r="AM131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X23" i="82"/>
  <c r="AX39" i="52"/>
  <c r="AX38" i="82"/>
  <c r="BD22" i="82"/>
  <c r="BD131" i="82"/>
  <c r="BD13" i="82" s="1"/>
  <c r="BD28" i="52" s="1"/>
  <c r="AY49" i="68"/>
  <c r="AW26" i="92"/>
  <c r="AW28" i="92" s="1"/>
  <c r="AW20" i="92"/>
  <c r="AV32" i="52"/>
  <c r="AV14" i="82"/>
  <c r="AV31" i="52" s="1"/>
  <c r="BH14" i="67"/>
  <c r="BH17" i="67" s="1"/>
  <c r="BI18" i="67" s="1"/>
  <c r="BG22" i="71"/>
  <c r="BH19" i="92"/>
  <c r="AX20" i="52"/>
  <c r="AY7" i="92"/>
  <c r="AO32" i="82"/>
  <c r="AR32" i="82"/>
  <c r="AR20" i="67"/>
  <c r="AR39" i="64" s="1"/>
  <c r="H14" i="51"/>
  <c r="BA131" i="82"/>
  <c r="BA13" i="82" s="1"/>
  <c r="BA28" i="52" s="1"/>
  <c r="BA22" i="82"/>
  <c r="AS39" i="52"/>
  <c r="AS38" i="82"/>
  <c r="AS23" i="82"/>
  <c r="BF31" i="82"/>
  <c r="BF16" i="82" s="1"/>
  <c r="BF30" i="52" s="1"/>
  <c r="BG39" i="52"/>
  <c r="BG38" i="82"/>
  <c r="BG23" i="82"/>
  <c r="BE130" i="82"/>
  <c r="BE12" i="82" s="1"/>
  <c r="BE22" i="82"/>
  <c r="BE131" i="82"/>
  <c r="BE13" i="82" s="1"/>
  <c r="BE28" i="52" s="1"/>
  <c r="AS22" i="71"/>
  <c r="AT14" i="67"/>
  <c r="AT17" i="67" s="1"/>
  <c r="AT19" i="92"/>
  <c r="AW14" i="67"/>
  <c r="AW17" i="67" s="1"/>
  <c r="AW19" i="92"/>
  <c r="AV22" i="71"/>
  <c r="AY22" i="82"/>
  <c r="AY131" i="82"/>
  <c r="AY13" i="82" s="1"/>
  <c r="BC32" i="52"/>
  <c r="BC14" i="82"/>
  <c r="BC31" i="52" s="1"/>
  <c r="AY130" i="82"/>
  <c r="AY12" i="82" s="1"/>
  <c r="AY30" i="82"/>
  <c r="BA31" i="82"/>
  <c r="BA16" i="82" s="1"/>
  <c r="BA30" i="52" s="1"/>
  <c r="BC38" i="82"/>
  <c r="BC39" i="52"/>
  <c r="BC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X14" i="82"/>
  <c r="AX31" i="52" s="1"/>
  <c r="AY9" i="52"/>
  <c r="BA121" i="59"/>
  <c r="I45" i="51"/>
  <c r="I10" i="51" s="1"/>
  <c r="I11" i="51" s="1"/>
  <c r="BL30" i="82"/>
  <c r="BL29" i="82"/>
  <c r="BJ31" i="82"/>
  <c r="BJ16" i="82" s="1"/>
  <c r="BJ30" i="52" s="1"/>
  <c r="BC31" i="82"/>
  <c r="BC16" i="82" s="1"/>
  <c r="BC30" i="52" s="1"/>
  <c r="BG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T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D31" i="82"/>
  <c r="BD16" i="82" s="1"/>
  <c r="BD30" i="52" s="1"/>
  <c r="AS14" i="82"/>
  <c r="AS31" i="52" s="1"/>
  <c r="BB38" i="82"/>
  <c r="BB23" i="82"/>
  <c r="BB39" i="52"/>
  <c r="BH130" i="82"/>
  <c r="BH12" i="82" s="1"/>
  <c r="BH22" i="82"/>
  <c r="BH131" i="82"/>
  <c r="BH13" i="82" s="1"/>
  <c r="BH28" i="52" s="1"/>
  <c r="AT20" i="52"/>
  <c r="AU7" i="92"/>
  <c r="BG31" i="82"/>
  <c r="BG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O38" i="82"/>
  <c r="AO23" i="82"/>
  <c r="BB32" i="52"/>
  <c r="BB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N38" i="82"/>
  <c r="AN39" i="52"/>
  <c r="AN23" i="82"/>
  <c r="AN24" i="82" s="1"/>
  <c r="AN38" i="52" s="1"/>
  <c r="BD129" i="59"/>
  <c r="AW24" i="82"/>
  <c r="AW38" i="52" s="1"/>
  <c r="AW15" i="82"/>
  <c r="AW29" i="52" s="1"/>
  <c r="AW42" i="52"/>
  <c r="AW39" i="82"/>
  <c r="BB31" i="82"/>
  <c r="BB16" i="82" s="1"/>
  <c r="BB30" i="52" s="1"/>
  <c r="BG19" i="92"/>
  <c r="BG14" i="67"/>
  <c r="BG17" i="67" s="1"/>
  <c r="BF22" i="71"/>
  <c r="AW18" i="67"/>
  <c r="AN32" i="52"/>
  <c r="AN14" i="82"/>
  <c r="AN31" i="52" s="1"/>
  <c r="AT38" i="82"/>
  <c r="AT39" i="52"/>
  <c r="AT23" i="82"/>
  <c r="BJ130" i="82"/>
  <c r="BJ12" i="82" s="1"/>
  <c r="BJ131" i="82"/>
  <c r="BJ13" i="82" s="1"/>
  <c r="BJ28" i="52" s="1"/>
  <c r="BJ22" i="82"/>
  <c r="BD19" i="92"/>
  <c r="BC22" i="71"/>
  <c r="BD14" i="67"/>
  <c r="BD17" i="67" s="1"/>
  <c r="BJ14" i="67"/>
  <c r="BJ17" i="67" s="1"/>
  <c r="BI22" i="71"/>
  <c r="BJ19" i="92"/>
  <c r="BI38" i="82"/>
  <c r="BI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M30" i="82"/>
  <c r="AM130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AZ130" i="82"/>
  <c r="AZ12" i="82" s="1"/>
  <c r="AQ18" i="67"/>
  <c r="AQ20" i="67" s="1"/>
  <c r="AQ39" i="64" s="1"/>
  <c r="BI32" i="52"/>
  <c r="BI14" i="82"/>
  <c r="BI31" i="52" s="1"/>
  <c r="H10" i="51"/>
  <c r="BK82" i="82"/>
  <c r="AY20" i="67"/>
  <c r="AY39" i="64" s="1"/>
  <c r="AN14" i="67"/>
  <c r="AM22" i="71"/>
  <c r="AN19" i="92"/>
  <c r="BF131" i="82"/>
  <c r="BF13" i="82" s="1"/>
  <c r="BF28" i="52" s="1"/>
  <c r="BF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C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C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D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A82" i="68" l="1"/>
  <c r="Y265" i="97"/>
  <c r="H24" i="68"/>
  <c r="R7" i="92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E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C32" i="82"/>
  <c r="L562" i="6"/>
  <c r="L563" i="6" s="1"/>
  <c r="L565" i="6" s="1"/>
  <c r="AI210" i="6"/>
  <c r="AI221" i="6" s="1"/>
  <c r="BA32" i="82"/>
  <c r="AZ32" i="82"/>
  <c r="BI20" i="52"/>
  <c r="AJ372" i="6"/>
  <c r="AF164" i="91" s="1"/>
  <c r="AH210" i="6"/>
  <c r="AH220" i="6" s="1"/>
  <c r="J48" i="51"/>
  <c r="K48" i="51" s="1"/>
  <c r="BB20" i="67"/>
  <c r="BB39" i="64" s="1"/>
  <c r="BL31" i="82"/>
  <c r="X210" i="6"/>
  <c r="X220" i="6" s="1"/>
  <c r="I17" i="51"/>
  <c r="H5" i="91" s="1"/>
  <c r="BL130" i="82"/>
  <c r="BD32" i="82"/>
  <c r="BD14" i="82"/>
  <c r="BD31" i="52" s="1"/>
  <c r="BE7" i="92"/>
  <c r="BD20" i="52"/>
  <c r="BG7" i="92"/>
  <c r="BF20" i="52"/>
  <c r="J562" i="6"/>
  <c r="J563" i="6" s="1"/>
  <c r="J565" i="6" s="1"/>
  <c r="AM12" i="82"/>
  <c r="BK130" i="82"/>
  <c r="BI24" i="82"/>
  <c r="BI38" i="52" s="1"/>
  <c r="BI15" i="82"/>
  <c r="BI29" i="52" s="1"/>
  <c r="BI42" i="52"/>
  <c r="BI39" i="82"/>
  <c r="BL22" i="82"/>
  <c r="BL23" i="82"/>
  <c r="BJ23" i="82"/>
  <c r="BJ38" i="82"/>
  <c r="BJ39" i="52"/>
  <c r="BI19" i="92"/>
  <c r="BH22" i="71"/>
  <c r="BI14" i="67"/>
  <c r="BI17" i="67" s="1"/>
  <c r="BD18" i="67"/>
  <c r="BD20" i="67" s="1"/>
  <c r="BD39" i="64" s="1"/>
  <c r="BC20" i="67"/>
  <c r="BC39" i="64" s="1"/>
  <c r="BG32" i="82"/>
  <c r="BB24" i="82"/>
  <c r="BB38" i="52" s="1"/>
  <c r="BB42" i="52"/>
  <c r="BB39" i="82"/>
  <c r="BB15" i="82"/>
  <c r="BB29" i="52" s="1"/>
  <c r="AY31" i="82"/>
  <c r="AY16" i="82" s="1"/>
  <c r="AW20" i="67"/>
  <c r="AW39" i="64" s="1"/>
  <c r="AX18" i="67"/>
  <c r="AX20" i="67" s="1"/>
  <c r="AX39" i="64" s="1"/>
  <c r="BF19" i="92"/>
  <c r="BE22" i="71"/>
  <c r="BF14" i="67"/>
  <c r="BF17" i="67" s="1"/>
  <c r="AR15" i="82"/>
  <c r="AR29" i="52" s="1"/>
  <c r="AR39" i="82"/>
  <c r="AR42" i="52"/>
  <c r="BJ20" i="52"/>
  <c r="BK7" i="92"/>
  <c r="AM31" i="82"/>
  <c r="AM16" i="82" s="1"/>
  <c r="AU51" i="68"/>
  <c r="AU50" i="68"/>
  <c r="BC24" i="82"/>
  <c r="BC38" i="52" s="1"/>
  <c r="BC39" i="82"/>
  <c r="BC42" i="52"/>
  <c r="BC15" i="82"/>
  <c r="BC29" i="52" s="1"/>
  <c r="AY14" i="82"/>
  <c r="AY31" i="52" s="1"/>
  <c r="AY32" i="52"/>
  <c r="K3" i="82"/>
  <c r="G36" i="52" s="1"/>
  <c r="BD23" i="82"/>
  <c r="BD24" i="82" s="1"/>
  <c r="BD38" i="52" s="1"/>
  <c r="BD38" i="82"/>
  <c r="BD39" i="52"/>
  <c r="AN17" i="67"/>
  <c r="G4" i="67"/>
  <c r="BK19" i="92"/>
  <c r="BK14" i="67"/>
  <c r="BK17" i="67" s="1"/>
  <c r="BJ22" i="71"/>
  <c r="BJ32" i="52"/>
  <c r="BJ14" i="82"/>
  <c r="BJ31" i="52" s="1"/>
  <c r="AU18" i="67"/>
  <c r="AU20" i="67" s="1"/>
  <c r="AU39" i="64" s="1"/>
  <c r="AT20" i="67"/>
  <c r="AT39" i="64" s="1"/>
  <c r="BF32" i="82"/>
  <c r="H15" i="51"/>
  <c r="J15" i="51" s="1"/>
  <c r="J14" i="51"/>
  <c r="AV24" i="82"/>
  <c r="AV38" i="52" s="1"/>
  <c r="AV42" i="52"/>
  <c r="AV15" i="82"/>
  <c r="AV29" i="52" s="1"/>
  <c r="AV39" i="82"/>
  <c r="AZ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O24" i="82"/>
  <c r="AO38" i="52" s="1"/>
  <c r="AO15" i="82"/>
  <c r="AO29" i="52" s="1"/>
  <c r="AO42" i="52"/>
  <c r="AO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K4" i="82"/>
  <c r="AS24" i="82"/>
  <c r="AS38" i="52" s="1"/>
  <c r="AS39" i="82"/>
  <c r="AS15" i="82"/>
  <c r="AS29" i="52" s="1"/>
  <c r="AS42" i="52"/>
  <c r="AX24" i="82"/>
  <c r="AX38" i="52" s="1"/>
  <c r="AX39" i="82"/>
  <c r="AX42" i="52"/>
  <c r="AX15" i="82"/>
  <c r="AX29" i="52" s="1"/>
  <c r="G32" i="116"/>
  <c r="BM121" i="59"/>
  <c r="BF39" i="52"/>
  <c r="BF23" i="82"/>
  <c r="BF38" i="82"/>
  <c r="J45" i="51"/>
  <c r="K45" i="51" s="1"/>
  <c r="BE18" i="67"/>
  <c r="AT24" i="82"/>
  <c r="AT38" i="52" s="1"/>
  <c r="AT42" i="52"/>
  <c r="AT15" i="82"/>
  <c r="AT29" i="52" s="1"/>
  <c r="AT39" i="82"/>
  <c r="BH18" i="67"/>
  <c r="BH20" i="67" s="1"/>
  <c r="BH39" i="64" s="1"/>
  <c r="BC7" i="92"/>
  <c r="BB20" i="52"/>
  <c r="BH23" i="82"/>
  <c r="BH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AY38" i="82"/>
  <c r="AY23" i="82"/>
  <c r="BE23" i="82"/>
  <c r="BE39" i="52"/>
  <c r="BE38" i="82"/>
  <c r="AO129" i="59"/>
  <c r="H23" i="59"/>
  <c r="G27" i="116"/>
  <c r="AZ38" i="82"/>
  <c r="AZ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H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E14" i="82"/>
  <c r="BE31" i="52" s="1"/>
  <c r="BF7" i="92"/>
  <c r="BE20" i="52"/>
  <c r="AM13" i="82"/>
  <c r="BK131" i="82"/>
  <c r="H18" i="59"/>
  <c r="AR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B32" i="82"/>
  <c r="AN39" i="82"/>
  <c r="AN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A14" i="82"/>
  <c r="BA31" i="52" s="1"/>
  <c r="AZ19" i="92"/>
  <c r="AY22" i="71"/>
  <c r="AZ14" i="67"/>
  <c r="BJ32" i="82"/>
  <c r="BF14" i="82"/>
  <c r="BF31" i="52" s="1"/>
  <c r="BB20" i="92"/>
  <c r="BD49" i="68"/>
  <c r="BB26" i="92"/>
  <c r="BB28" i="92" s="1"/>
  <c r="BG39" i="82"/>
  <c r="BG42" i="52"/>
  <c r="BG24" i="82"/>
  <c r="BG38" i="52" s="1"/>
  <c r="BG15" i="82"/>
  <c r="BG29" i="52" s="1"/>
  <c r="BA38" i="82"/>
  <c r="BA23" i="82"/>
  <c r="BA24" i="82" s="1"/>
  <c r="BA38" i="52" s="1"/>
  <c r="BA39" i="52"/>
  <c r="AY50" i="68"/>
  <c r="AY51" i="68"/>
  <c r="BH49" i="68"/>
  <c r="BF26" i="92"/>
  <c r="BF28" i="92" s="1"/>
  <c r="BF20" i="92"/>
  <c r="AM39" i="52"/>
  <c r="AM38" i="82"/>
  <c r="AM23" i="82"/>
  <c r="AM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D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F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L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M15" i="82"/>
  <c r="AM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I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H39" i="82"/>
  <c r="BH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J24" i="82"/>
  <c r="BJ38" i="52" s="1"/>
  <c r="BJ42" i="52"/>
  <c r="BJ39" i="82"/>
  <c r="BJ15" i="82"/>
  <c r="BJ29" i="52" s="1"/>
  <c r="AM14" i="82"/>
  <c r="AM31" i="52" s="1"/>
  <c r="I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I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A39" i="82"/>
  <c r="BA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K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D39" i="82"/>
  <c r="BD42" i="52"/>
  <c r="BD15" i="82"/>
  <c r="BD29" i="52" s="1"/>
  <c r="AY32" i="82"/>
  <c r="H17" i="51"/>
  <c r="J11" i="51"/>
  <c r="K15" i="51" s="1"/>
  <c r="AZ24" i="82"/>
  <c r="AZ38" i="52" s="1"/>
  <c r="AZ15" i="82"/>
  <c r="AZ29" i="52" s="1"/>
  <c r="AZ42" i="52"/>
  <c r="AZ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K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E24" i="82"/>
  <c r="BE38" i="52" s="1"/>
  <c r="BE15" i="82"/>
  <c r="BE29" i="52" s="1"/>
  <c r="BE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AY24" i="82"/>
  <c r="AY38" i="52" s="1"/>
  <c r="AY42" i="52"/>
  <c r="AY15" i="82"/>
  <c r="AY39" i="82"/>
  <c r="AV117" i="91"/>
  <c r="AV118" i="91" s="1"/>
  <c r="AZ306" i="6"/>
  <c r="BH24" i="82"/>
  <c r="BH38" i="52" s="1"/>
  <c r="BF24" i="82"/>
  <c r="BF38" i="52" s="1"/>
  <c r="BF39" i="82"/>
  <c r="BF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M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P372" i="6" l="1"/>
  <c r="AQ166" i="59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K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I5" i="82"/>
  <c r="F42" i="52" s="1"/>
  <c r="F37" i="52"/>
  <c r="M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J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L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I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M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L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J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H571" i="6" s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19" i="6" l="1"/>
  <c r="V380" i="6"/>
  <c r="C9" i="9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G566" i="6" l="1"/>
  <c r="AD169" i="59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AB7" i="71" l="1"/>
  <c r="Q7" i="7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<sst xmlns="http://schemas.openxmlformats.org/spreadsheetml/2006/main" count="7634" uniqueCount="1243">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</sst>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11640</c:v>
                </c:pt>
                <c:pt idx="4">
                  <c:v>15520</c:v>
                </c:pt>
                <c:pt idx="5">
                  <c:v>19400</c:v>
                </c:pt>
                <c:pt idx="6">
                  <c:v>11640</c:v>
                </c:pt>
                <c:pt idx="7">
                  <c:v>15520</c:v>
                </c:pt>
                <c:pt idx="8">
                  <c:v>11640</c:v>
                </c:pt>
                <c:pt idx="9">
                  <c:v>11640</c:v>
                </c:pt>
                <c:pt idx="10">
                  <c:v>11640</c:v>
                </c:pt>
                <c:pt idx="11">
                  <c:v>3880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12760</c:v>
                </c:pt>
                <c:pt idx="4">
                  <c:v>12760</c:v>
                </c:pt>
                <c:pt idx="5">
                  <c:v>12760</c:v>
                </c:pt>
                <c:pt idx="6">
                  <c:v>12760</c:v>
                </c:pt>
                <c:pt idx="7">
                  <c:v>12760</c:v>
                </c:pt>
                <c:pt idx="8">
                  <c:v>6380</c:v>
                </c:pt>
                <c:pt idx="9">
                  <c:v>6380</c:v>
                </c:pt>
                <c:pt idx="10">
                  <c:v>6380</c:v>
                </c:pt>
                <c:pt idx="11">
                  <c:v>6380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1179</v>
      </c>
      <c r="C1" s="325"/>
    </row>
    <row r="2" spans="1:4" ht="19" x14ac:dyDescent="0.25">
      <c r="A2" s="326" t="s">
        <v>1178</v>
      </c>
      <c r="C2" s="326" t="s">
        <v>1177</v>
      </c>
      <c r="D2" s="326" t="s">
        <v>1240</v>
      </c>
    </row>
    <row r="3" spans="1:4" ht="3" customHeight="1" x14ac:dyDescent="0.2"/>
    <row r="4" spans="1:4" ht="15" x14ac:dyDescent="0.2">
      <c r="A4" s="327" t="s">
        <v>1159</v>
      </c>
      <c r="C4" s="327" t="s">
        <v>1115</v>
      </c>
      <c r="D4" s="327" t="s">
        <v>1143</v>
      </c>
    </row>
    <row r="5" spans="1:4" ht="15" x14ac:dyDescent="0.2">
      <c r="A5" s="328" t="s">
        <v>1164</v>
      </c>
      <c r="C5" s="327" t="s">
        <v>1116</v>
      </c>
      <c r="D5" s="327" t="s">
        <v>1149</v>
      </c>
    </row>
    <row r="6" spans="1:4" ht="15" x14ac:dyDescent="0.2">
      <c r="A6" s="327" t="s">
        <v>1162</v>
      </c>
      <c r="C6" s="327" t="s">
        <v>1117</v>
      </c>
      <c r="D6" s="327" t="s">
        <v>1154</v>
      </c>
    </row>
    <row r="7" spans="1:4" ht="15" x14ac:dyDescent="0.2">
      <c r="A7" s="327" t="s">
        <v>1160</v>
      </c>
      <c r="C7" s="327" t="s">
        <v>1118</v>
      </c>
      <c r="D7" s="327" t="s">
        <v>1150</v>
      </c>
    </row>
    <row r="8" spans="1:4" ht="15" x14ac:dyDescent="0.2">
      <c r="A8" s="327" t="s">
        <v>1161</v>
      </c>
      <c r="C8" s="327" t="s">
        <v>1119</v>
      </c>
      <c r="D8" s="327" t="s">
        <v>1144</v>
      </c>
    </row>
    <row r="9" spans="1:4" ht="15" x14ac:dyDescent="0.2">
      <c r="A9" s="327" t="s">
        <v>1117</v>
      </c>
      <c r="C9" s="327" t="s">
        <v>1120</v>
      </c>
    </row>
    <row r="10" spans="1:4" ht="15" x14ac:dyDescent="0.2">
      <c r="A10" s="327" t="s">
        <v>1115</v>
      </c>
      <c r="C10" s="327" t="s">
        <v>1121</v>
      </c>
    </row>
    <row r="11" spans="1:4" ht="15" x14ac:dyDescent="0.2">
      <c r="A11" s="328" t="s">
        <v>1166</v>
      </c>
      <c r="C11" s="327" t="s">
        <v>1122</v>
      </c>
    </row>
    <row r="12" spans="1:4" ht="15" x14ac:dyDescent="0.2">
      <c r="A12" s="328" t="s">
        <v>1173</v>
      </c>
      <c r="C12" s="327" t="s">
        <v>1123</v>
      </c>
    </row>
    <row r="13" spans="1:4" ht="15" x14ac:dyDescent="0.2">
      <c r="A13" s="328" t="s">
        <v>1151</v>
      </c>
      <c r="C13" s="327" t="s">
        <v>1124</v>
      </c>
    </row>
    <row r="14" spans="1:4" ht="15" x14ac:dyDescent="0.2">
      <c r="A14" s="328" t="s">
        <v>1147</v>
      </c>
      <c r="C14" s="328" t="s">
        <v>1125</v>
      </c>
    </row>
    <row r="15" spans="1:4" ht="15" x14ac:dyDescent="0.2">
      <c r="A15" s="327" t="s">
        <v>1150</v>
      </c>
      <c r="C15" s="328" t="s">
        <v>1126</v>
      </c>
    </row>
    <row r="16" spans="1:4" ht="15" x14ac:dyDescent="0.2">
      <c r="A16" s="327" t="s">
        <v>1148</v>
      </c>
      <c r="C16" s="328" t="s">
        <v>1127</v>
      </c>
    </row>
    <row r="17" spans="1:3" ht="15" x14ac:dyDescent="0.2">
      <c r="A17" s="327" t="s">
        <v>1149</v>
      </c>
      <c r="C17" s="327" t="s">
        <v>1128</v>
      </c>
    </row>
    <row r="18" spans="1:3" ht="15" x14ac:dyDescent="0.2">
      <c r="A18" s="327" t="s">
        <v>1139</v>
      </c>
      <c r="C18" s="328" t="s">
        <v>1129</v>
      </c>
    </row>
    <row r="19" spans="1:3" ht="15" x14ac:dyDescent="0.2">
      <c r="A19" s="328" t="s">
        <v>1136</v>
      </c>
      <c r="C19" s="328" t="s">
        <v>1130</v>
      </c>
    </row>
    <row r="20" spans="1:3" ht="15" x14ac:dyDescent="0.2">
      <c r="A20" s="328" t="s">
        <v>1138</v>
      </c>
      <c r="C20" s="327" t="s">
        <v>1131</v>
      </c>
    </row>
    <row r="21" spans="1:3" ht="15" x14ac:dyDescent="0.2">
      <c r="A21" s="328" t="s">
        <v>1137</v>
      </c>
      <c r="C21" s="327" t="s">
        <v>1132</v>
      </c>
    </row>
    <row r="22" spans="1:3" ht="15" x14ac:dyDescent="0.2">
      <c r="A22" s="327" t="s">
        <v>1142</v>
      </c>
      <c r="C22" s="328" t="s">
        <v>1133</v>
      </c>
    </row>
    <row r="23" spans="1:3" ht="15" x14ac:dyDescent="0.2">
      <c r="A23" s="327" t="s">
        <v>1141</v>
      </c>
      <c r="C23" s="328" t="s">
        <v>1134</v>
      </c>
    </row>
    <row r="24" spans="1:3" ht="15" x14ac:dyDescent="0.2">
      <c r="A24" s="327" t="s">
        <v>1140</v>
      </c>
      <c r="C24" s="327" t="s">
        <v>1135</v>
      </c>
    </row>
    <row r="25" spans="1:3" ht="15" x14ac:dyDescent="0.2">
      <c r="A25" s="327" t="s">
        <v>1145</v>
      </c>
      <c r="C25" s="328" t="s">
        <v>1136</v>
      </c>
    </row>
    <row r="26" spans="1:3" ht="15" x14ac:dyDescent="0.2">
      <c r="A26" s="327" t="s">
        <v>1146</v>
      </c>
      <c r="C26" s="328" t="s">
        <v>1137</v>
      </c>
    </row>
    <row r="27" spans="1:3" ht="15" x14ac:dyDescent="0.2">
      <c r="A27" s="327" t="s">
        <v>1131</v>
      </c>
      <c r="C27" s="328" t="s">
        <v>1138</v>
      </c>
    </row>
    <row r="28" spans="1:3" ht="15" x14ac:dyDescent="0.2">
      <c r="A28" s="328" t="s">
        <v>1134</v>
      </c>
      <c r="C28" s="327" t="s">
        <v>1139</v>
      </c>
    </row>
    <row r="29" spans="1:3" ht="15" x14ac:dyDescent="0.2">
      <c r="A29" s="328" t="s">
        <v>1130</v>
      </c>
      <c r="C29" s="327" t="s">
        <v>1140</v>
      </c>
    </row>
    <row r="30" spans="1:3" ht="15" x14ac:dyDescent="0.2">
      <c r="A30" s="328" t="s">
        <v>1133</v>
      </c>
      <c r="C30" s="327" t="s">
        <v>1141</v>
      </c>
    </row>
    <row r="31" spans="1:3" ht="15" x14ac:dyDescent="0.2">
      <c r="A31" s="327" t="s">
        <v>1135</v>
      </c>
      <c r="C31" s="327" t="s">
        <v>1142</v>
      </c>
    </row>
    <row r="32" spans="1:3" ht="15" x14ac:dyDescent="0.2">
      <c r="A32" s="327" t="s">
        <v>1132</v>
      </c>
      <c r="C32" s="327" t="s">
        <v>1143</v>
      </c>
    </row>
    <row r="33" spans="1:3" ht="15" x14ac:dyDescent="0.2">
      <c r="A33" s="328" t="s">
        <v>1125</v>
      </c>
      <c r="C33" s="327" t="s">
        <v>1144</v>
      </c>
    </row>
    <row r="34" spans="1:3" ht="15" x14ac:dyDescent="0.2">
      <c r="A34" s="327" t="s">
        <v>1128</v>
      </c>
      <c r="C34" s="327" t="s">
        <v>1145</v>
      </c>
    </row>
    <row r="35" spans="1:3" ht="15" x14ac:dyDescent="0.2">
      <c r="A35" s="328" t="s">
        <v>1126</v>
      </c>
      <c r="C35" s="327" t="s">
        <v>1146</v>
      </c>
    </row>
    <row r="36" spans="1:3" ht="15" x14ac:dyDescent="0.2">
      <c r="A36" s="328" t="s">
        <v>1127</v>
      </c>
      <c r="C36" s="328" t="s">
        <v>1147</v>
      </c>
    </row>
    <row r="37" spans="1:3" ht="15" x14ac:dyDescent="0.2">
      <c r="A37" s="327" t="s">
        <v>1122</v>
      </c>
      <c r="C37" s="327" t="s">
        <v>1148</v>
      </c>
    </row>
    <row r="38" spans="1:3" ht="15" x14ac:dyDescent="0.2">
      <c r="A38" s="327" t="s">
        <v>1121</v>
      </c>
      <c r="C38" s="327" t="s">
        <v>1149</v>
      </c>
    </row>
    <row r="39" spans="1:3" ht="15" x14ac:dyDescent="0.2">
      <c r="A39" s="327" t="s">
        <v>1119</v>
      </c>
      <c r="C39" s="327" t="s">
        <v>1150</v>
      </c>
    </row>
    <row r="40" spans="1:3" ht="15" x14ac:dyDescent="0.2">
      <c r="A40" s="327" t="s">
        <v>1120</v>
      </c>
      <c r="C40" s="328" t="s">
        <v>1151</v>
      </c>
    </row>
    <row r="41" spans="1:3" ht="15" x14ac:dyDescent="0.2">
      <c r="A41" s="327" t="s">
        <v>1118</v>
      </c>
      <c r="C41" s="328" t="s">
        <v>1152</v>
      </c>
    </row>
    <row r="42" spans="1:3" ht="15" x14ac:dyDescent="0.2">
      <c r="A42" s="327" t="s">
        <v>1124</v>
      </c>
      <c r="C42" s="327" t="s">
        <v>1153</v>
      </c>
    </row>
    <row r="43" spans="1:3" ht="15" x14ac:dyDescent="0.2">
      <c r="A43" s="327" t="s">
        <v>1123</v>
      </c>
      <c r="C43" s="327" t="s">
        <v>1154</v>
      </c>
    </row>
    <row r="44" spans="1:3" ht="15" x14ac:dyDescent="0.2">
      <c r="A44" s="327" t="s">
        <v>1116</v>
      </c>
      <c r="C44" s="328" t="s">
        <v>1155</v>
      </c>
    </row>
    <row r="45" spans="1:3" ht="15" x14ac:dyDescent="0.2">
      <c r="A45" s="328" t="s">
        <v>1163</v>
      </c>
      <c r="C45" s="327" t="s">
        <v>1156</v>
      </c>
    </row>
    <row r="46" spans="1:3" ht="15" x14ac:dyDescent="0.2">
      <c r="A46" s="327" t="s">
        <v>1169</v>
      </c>
      <c r="C46" s="327" t="s">
        <v>1157</v>
      </c>
    </row>
    <row r="47" spans="1:3" ht="15" x14ac:dyDescent="0.2">
      <c r="A47" s="327" t="s">
        <v>1167</v>
      </c>
      <c r="C47" s="328" t="s">
        <v>1158</v>
      </c>
    </row>
    <row r="48" spans="1:3" ht="15" x14ac:dyDescent="0.2">
      <c r="A48" s="327" t="s">
        <v>1168</v>
      </c>
      <c r="C48" s="327" t="s">
        <v>1159</v>
      </c>
    </row>
    <row r="49" spans="1:3" ht="15" x14ac:dyDescent="0.2">
      <c r="A49" s="327" t="s">
        <v>1165</v>
      </c>
      <c r="C49" s="327" t="s">
        <v>1160</v>
      </c>
    </row>
    <row r="50" spans="1:3" ht="15" x14ac:dyDescent="0.2">
      <c r="A50" s="328" t="s">
        <v>1152</v>
      </c>
      <c r="C50" s="327" t="s">
        <v>1161</v>
      </c>
    </row>
    <row r="51" spans="1:3" ht="15" x14ac:dyDescent="0.2">
      <c r="A51" s="328" t="s">
        <v>1158</v>
      </c>
      <c r="C51" s="327" t="s">
        <v>1162</v>
      </c>
    </row>
    <row r="52" spans="1:3" ht="15" x14ac:dyDescent="0.2">
      <c r="A52" s="328" t="s">
        <v>1129</v>
      </c>
      <c r="C52" s="328" t="s">
        <v>1163</v>
      </c>
    </row>
    <row r="53" spans="1:3" ht="15" x14ac:dyDescent="0.2">
      <c r="A53" s="328" t="s">
        <v>1155</v>
      </c>
      <c r="C53" s="328" t="s">
        <v>1164</v>
      </c>
    </row>
    <row r="54" spans="1:3" ht="15" x14ac:dyDescent="0.2">
      <c r="A54" s="327" t="s">
        <v>1144</v>
      </c>
      <c r="C54" s="327" t="s">
        <v>1165</v>
      </c>
    </row>
    <row r="55" spans="1:3" ht="15" x14ac:dyDescent="0.2">
      <c r="A55" s="327" t="s">
        <v>1157</v>
      </c>
      <c r="C55" s="328" t="s">
        <v>1166</v>
      </c>
    </row>
    <row r="56" spans="1:3" ht="15" x14ac:dyDescent="0.2">
      <c r="A56" s="327" t="s">
        <v>1153</v>
      </c>
      <c r="C56" s="327" t="s">
        <v>1167</v>
      </c>
    </row>
    <row r="57" spans="1:3" ht="15" x14ac:dyDescent="0.2">
      <c r="A57" s="327" t="s">
        <v>1156</v>
      </c>
      <c r="C57" s="327" t="s">
        <v>1168</v>
      </c>
    </row>
    <row r="58" spans="1:3" ht="15" x14ac:dyDescent="0.2">
      <c r="A58" s="327" t="s">
        <v>1154</v>
      </c>
      <c r="C58" s="327" t="s">
        <v>1169</v>
      </c>
    </row>
    <row r="59" spans="1:3" ht="15" x14ac:dyDescent="0.2">
      <c r="A59" s="327" t="s">
        <v>1143</v>
      </c>
      <c r="C59" s="327" t="s">
        <v>1170</v>
      </c>
    </row>
    <row r="60" spans="1:3" ht="15" x14ac:dyDescent="0.2">
      <c r="A60" s="328" t="s">
        <v>1175</v>
      </c>
      <c r="C60" s="327" t="s">
        <v>1171</v>
      </c>
    </row>
    <row r="61" spans="1:3" ht="15" x14ac:dyDescent="0.2">
      <c r="A61" s="328" t="s">
        <v>1176</v>
      </c>
      <c r="C61" s="327" t="s">
        <v>1172</v>
      </c>
    </row>
    <row r="62" spans="1:3" ht="15" x14ac:dyDescent="0.2">
      <c r="A62" s="327" t="s">
        <v>1174</v>
      </c>
      <c r="C62" s="328" t="s">
        <v>1173</v>
      </c>
    </row>
    <row r="63" spans="1:3" ht="15" x14ac:dyDescent="0.2">
      <c r="A63" s="327" t="s">
        <v>1170</v>
      </c>
      <c r="C63" s="327" t="s">
        <v>1174</v>
      </c>
    </row>
    <row r="64" spans="1:3" ht="15" x14ac:dyDescent="0.2">
      <c r="A64" s="327" t="s">
        <v>1172</v>
      </c>
      <c r="C64" s="328" t="s">
        <v>1175</v>
      </c>
    </row>
    <row r="65" spans="1:3" ht="15" x14ac:dyDescent="0.2">
      <c r="A65" s="327" t="s">
        <v>1171</v>
      </c>
      <c r="C65" s="328" t="s">
        <v>1176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940</v>
      </c>
      <c r="E2" s="6" t="s">
        <v>848</v>
      </c>
      <c r="F2" s="6" t="s">
        <v>912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943</v>
      </c>
      <c r="D9" s="6" t="s">
        <v>940</v>
      </c>
      <c r="E9" s="6" t="s">
        <v>848</v>
      </c>
      <c r="F9" s="6" t="s">
        <v>912</v>
      </c>
    </row>
    <row r="10" spans="2:6" x14ac:dyDescent="0.15">
      <c r="D10" s="6"/>
      <c r="E10" s="6"/>
    </row>
    <row r="11" spans="2:6" x14ac:dyDescent="0.15">
      <c r="B11" t="s">
        <v>941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942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940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1046</v>
      </c>
      <c r="D22" s="6" t="s">
        <v>1047</v>
      </c>
      <c r="E22" s="6" t="s">
        <v>1048</v>
      </c>
      <c r="F22" s="6" t="s">
        <v>1052</v>
      </c>
    </row>
    <row r="23" spans="2:7" x14ac:dyDescent="0.15">
      <c r="B23" s="21" t="s">
        <v>861</v>
      </c>
      <c r="C23" s="9"/>
      <c r="D23" s="9"/>
      <c r="F23"/>
    </row>
    <row r="24" spans="2:7" x14ac:dyDescent="0.15">
      <c r="B24" t="s">
        <v>947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950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951</v>
      </c>
      <c r="D29" s="252">
        <f>NPV(D27,C19:G19)</f>
        <v>785408.06015043741</v>
      </c>
      <c r="F29"/>
    </row>
    <row r="30" spans="2:7" x14ac:dyDescent="0.15">
      <c r="B30" t="s">
        <v>952</v>
      </c>
      <c r="E30" s="252">
        <f>NPV(E27,D19:G19)</f>
        <v>2486810.2746222913</v>
      </c>
      <c r="F30"/>
    </row>
    <row r="31" spans="2:7" x14ac:dyDescent="0.15">
      <c r="B31" t="s">
        <v>953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1051</v>
      </c>
      <c r="C34" s="6"/>
      <c r="D34" s="6">
        <f>+C20</f>
        <v>150000</v>
      </c>
      <c r="E34" s="6">
        <f>+D20</f>
        <v>250000</v>
      </c>
      <c r="F34" s="6" t="s">
        <v>1050</v>
      </c>
      <c r="G34" s="6" t="s">
        <v>1053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1073</v>
      </c>
      <c r="D36" s="295"/>
      <c r="E36" s="295"/>
      <c r="G36" s="6"/>
    </row>
    <row r="37" spans="2:7" x14ac:dyDescent="0.15">
      <c r="B37" t="s">
        <v>930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1050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780</v>
      </c>
      <c r="D1" s="33" t="s">
        <v>782</v>
      </c>
      <c r="E1" s="33" t="s">
        <v>784</v>
      </c>
      <c r="F1" s="33" t="s">
        <v>783</v>
      </c>
      <c r="H1" s="34" t="s">
        <v>785</v>
      </c>
      <c r="I1" s="34" t="s">
        <v>1019</v>
      </c>
      <c r="J1" s="34" t="s">
        <v>1020</v>
      </c>
      <c r="K1" s="34" t="s">
        <v>321</v>
      </c>
    </row>
    <row r="2" spans="1:11" x14ac:dyDescent="0.15">
      <c r="C2" s="33" t="s">
        <v>781</v>
      </c>
    </row>
    <row r="3" spans="1:11" x14ac:dyDescent="0.15">
      <c r="A3" s="271">
        <v>1</v>
      </c>
      <c r="B3" s="271">
        <v>1</v>
      </c>
      <c r="C3" s="185" t="s">
        <v>775</v>
      </c>
      <c r="D3" s="185" t="s">
        <v>608</v>
      </c>
      <c r="E3" s="185" t="s">
        <v>672</v>
      </c>
      <c r="F3" s="185" t="s">
        <v>763</v>
      </c>
      <c r="G3" s="272">
        <v>1</v>
      </c>
      <c r="H3" s="261" t="s">
        <v>1018</v>
      </c>
      <c r="I3" s="10"/>
      <c r="J3" s="10"/>
    </row>
    <row r="4" spans="1:11" x14ac:dyDescent="0.15">
      <c r="A4" s="271" t="s">
        <v>1022</v>
      </c>
      <c r="B4" s="271">
        <v>1</v>
      </c>
      <c r="C4" s="185" t="s">
        <v>775</v>
      </c>
      <c r="D4" s="185" t="s">
        <v>1021</v>
      </c>
      <c r="E4" s="185" t="s">
        <v>757</v>
      </c>
      <c r="F4" s="185" t="s">
        <v>763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775</v>
      </c>
      <c r="D5" s="185" t="s">
        <v>609</v>
      </c>
      <c r="E5" s="185" t="s">
        <v>756</v>
      </c>
      <c r="F5" s="185" t="s">
        <v>766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775</v>
      </c>
      <c r="D6" s="185" t="s">
        <v>607</v>
      </c>
      <c r="E6" s="185" t="s">
        <v>755</v>
      </c>
      <c r="F6" s="185" t="s">
        <v>764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776</v>
      </c>
      <c r="D7" s="185" t="s">
        <v>603</v>
      </c>
      <c r="E7" s="185" t="s">
        <v>617</v>
      </c>
      <c r="F7" s="185" t="s">
        <v>763</v>
      </c>
      <c r="G7" s="272">
        <v>1</v>
      </c>
      <c r="H7" s="10"/>
      <c r="I7" s="10" t="s">
        <v>1018</v>
      </c>
      <c r="J7" s="10" t="s">
        <v>1018</v>
      </c>
    </row>
    <row r="8" spans="1:11" x14ac:dyDescent="0.15">
      <c r="A8" s="271">
        <v>0</v>
      </c>
      <c r="B8" s="271">
        <v>2</v>
      </c>
      <c r="C8" s="185" t="s">
        <v>776</v>
      </c>
      <c r="D8" s="185" t="s">
        <v>605</v>
      </c>
      <c r="E8" s="185" t="s">
        <v>614</v>
      </c>
      <c r="F8" s="185" t="s">
        <v>763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776</v>
      </c>
      <c r="D9" s="185" t="s">
        <v>618</v>
      </c>
      <c r="E9" s="185" t="s">
        <v>619</v>
      </c>
      <c r="F9" s="185" t="s">
        <v>763</v>
      </c>
      <c r="G9" s="272">
        <v>1</v>
      </c>
      <c r="H9" s="261" t="s">
        <v>1018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776</v>
      </c>
      <c r="D10" s="185" t="s">
        <v>606</v>
      </c>
      <c r="E10" s="185" t="s">
        <v>612</v>
      </c>
      <c r="F10" s="185" t="s">
        <v>763</v>
      </c>
      <c r="G10" s="272">
        <v>1</v>
      </c>
      <c r="H10" s="10"/>
      <c r="I10" s="10"/>
      <c r="J10" s="10"/>
    </row>
    <row r="11" spans="1:11" x14ac:dyDescent="0.15">
      <c r="A11" s="271" t="s">
        <v>1022</v>
      </c>
      <c r="B11" s="271">
        <v>2</v>
      </c>
      <c r="C11" s="185" t="s">
        <v>776</v>
      </c>
      <c r="D11" s="185" t="s">
        <v>602</v>
      </c>
      <c r="E11" s="185" t="s">
        <v>616</v>
      </c>
      <c r="F11" s="185" t="s">
        <v>766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776</v>
      </c>
      <c r="D12" s="185" t="s">
        <v>604</v>
      </c>
      <c r="E12" s="185" t="s">
        <v>611</v>
      </c>
      <c r="F12" s="185" t="s">
        <v>764</v>
      </c>
      <c r="G12" s="272">
        <v>3</v>
      </c>
      <c r="H12" s="10"/>
      <c r="I12" s="10"/>
      <c r="J12" s="10"/>
    </row>
    <row r="13" spans="1:11" x14ac:dyDescent="0.15">
      <c r="A13" s="271" t="s">
        <v>1023</v>
      </c>
      <c r="B13" s="271">
        <v>2</v>
      </c>
      <c r="C13" s="185" t="s">
        <v>776</v>
      </c>
      <c r="D13" s="185" t="s">
        <v>761</v>
      </c>
      <c r="E13" s="185" t="s">
        <v>762</v>
      </c>
      <c r="F13" s="185" t="s">
        <v>768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763</v>
      </c>
      <c r="G14" s="272">
        <v>1</v>
      </c>
      <c r="H14" s="10"/>
      <c r="I14" s="10" t="s">
        <v>1018</v>
      </c>
      <c r="J14" s="10" t="s">
        <v>1018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763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772</v>
      </c>
      <c r="E16" s="185" t="s">
        <v>773</v>
      </c>
      <c r="F16" s="185" t="s">
        <v>766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774</v>
      </c>
      <c r="D17" s="185" t="s">
        <v>591</v>
      </c>
      <c r="E17" s="185" t="s">
        <v>676</v>
      </c>
      <c r="F17" s="185" t="s">
        <v>763</v>
      </c>
      <c r="G17" s="272">
        <v>1</v>
      </c>
      <c r="H17" s="10" t="s">
        <v>1018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774</v>
      </c>
      <c r="D18" s="185" t="s">
        <v>610</v>
      </c>
      <c r="E18" s="185" t="s">
        <v>720</v>
      </c>
      <c r="F18" s="185" t="s">
        <v>763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774</v>
      </c>
      <c r="D19" s="185" t="s">
        <v>592</v>
      </c>
      <c r="E19" s="185" t="s">
        <v>674</v>
      </c>
      <c r="F19" s="185" t="s">
        <v>763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774</v>
      </c>
      <c r="D20" s="185" t="s">
        <v>593</v>
      </c>
      <c r="E20" s="185" t="s">
        <v>675</v>
      </c>
      <c r="F20" s="185" t="s">
        <v>763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774</v>
      </c>
      <c r="D21" s="185" t="s">
        <v>670</v>
      </c>
      <c r="E21" s="185" t="s">
        <v>671</v>
      </c>
      <c r="F21" s="185" t="s">
        <v>766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774</v>
      </c>
      <c r="D22" s="185" t="s">
        <v>721</v>
      </c>
      <c r="E22" s="185" t="s">
        <v>726</v>
      </c>
      <c r="F22" s="185" t="s">
        <v>764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779</v>
      </c>
      <c r="D23" s="185" t="s">
        <v>722</v>
      </c>
      <c r="E23" s="185" t="s">
        <v>725</v>
      </c>
      <c r="F23" s="185" t="s">
        <v>763</v>
      </c>
      <c r="G23" s="272">
        <v>1</v>
      </c>
      <c r="H23" s="10" t="s">
        <v>1018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779</v>
      </c>
      <c r="D24" s="185" t="s">
        <v>723</v>
      </c>
      <c r="E24" s="185" t="s">
        <v>724</v>
      </c>
      <c r="F24" s="185" t="s">
        <v>766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779</v>
      </c>
      <c r="D25" s="185" t="s">
        <v>747</v>
      </c>
      <c r="E25" s="185" t="s">
        <v>748</v>
      </c>
      <c r="F25" s="185" t="s">
        <v>764</v>
      </c>
      <c r="G25" s="272">
        <v>3</v>
      </c>
      <c r="H25" s="10"/>
      <c r="I25" s="10"/>
      <c r="J25" s="10"/>
    </row>
    <row r="26" spans="1:10" x14ac:dyDescent="0.15">
      <c r="A26" s="271" t="s">
        <v>1023</v>
      </c>
      <c r="B26" s="271">
        <v>5</v>
      </c>
      <c r="C26" s="185" t="s">
        <v>779</v>
      </c>
      <c r="D26" s="185" t="s">
        <v>759</v>
      </c>
      <c r="E26" s="185" t="s">
        <v>760</v>
      </c>
      <c r="F26" s="185" t="s">
        <v>769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777</v>
      </c>
      <c r="D27" s="185" t="s">
        <v>598</v>
      </c>
      <c r="E27" s="185" t="s">
        <v>752</v>
      </c>
      <c r="F27" s="185" t="s">
        <v>767</v>
      </c>
      <c r="G27" s="272">
        <v>1</v>
      </c>
      <c r="H27" s="10"/>
      <c r="I27" s="10"/>
      <c r="J27" s="10"/>
    </row>
    <row r="28" spans="1:10" x14ac:dyDescent="0.15">
      <c r="A28" s="271" t="s">
        <v>1025</v>
      </c>
      <c r="B28" s="271">
        <v>6</v>
      </c>
      <c r="C28" s="185" t="s">
        <v>777</v>
      </c>
      <c r="D28" s="185" t="s">
        <v>600</v>
      </c>
      <c r="E28" s="185" t="s">
        <v>752</v>
      </c>
      <c r="F28" s="185" t="s">
        <v>763</v>
      </c>
      <c r="G28" s="272">
        <v>1</v>
      </c>
      <c r="H28" s="10" t="s">
        <v>1018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777</v>
      </c>
      <c r="D29" s="185" t="s">
        <v>758</v>
      </c>
      <c r="E29" s="185" t="s">
        <v>619</v>
      </c>
      <c r="F29" s="185" t="s">
        <v>763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777</v>
      </c>
      <c r="D30" s="185" t="s">
        <v>601</v>
      </c>
      <c r="E30" s="185" t="s">
        <v>754</v>
      </c>
      <c r="F30" s="185" t="s">
        <v>766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777</v>
      </c>
      <c r="D31" s="185" t="s">
        <v>599</v>
      </c>
      <c r="E31" s="185" t="s">
        <v>753</v>
      </c>
      <c r="F31" s="185" t="s">
        <v>764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835</v>
      </c>
      <c r="F32" s="185" t="s">
        <v>763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749</v>
      </c>
      <c r="F33" s="185" t="s">
        <v>763</v>
      </c>
      <c r="G33" s="272">
        <v>1</v>
      </c>
      <c r="H33" s="10"/>
      <c r="I33" s="10"/>
      <c r="J33" s="10" t="s">
        <v>1018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750</v>
      </c>
      <c r="F34" s="185" t="s">
        <v>766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772</v>
      </c>
      <c r="E35" s="185" t="s">
        <v>773</v>
      </c>
      <c r="F35" s="185" t="s">
        <v>766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770</v>
      </c>
      <c r="E36" s="185" t="s">
        <v>771</v>
      </c>
      <c r="F36" s="185" t="s">
        <v>765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778</v>
      </c>
      <c r="D37" s="185" t="s">
        <v>594</v>
      </c>
      <c r="E37" s="185" t="s">
        <v>745</v>
      </c>
      <c r="F37" s="185" t="s">
        <v>763</v>
      </c>
      <c r="G37" s="272">
        <v>1</v>
      </c>
      <c r="H37" s="10"/>
      <c r="I37" s="10"/>
      <c r="J37" s="10" t="s">
        <v>1018</v>
      </c>
    </row>
    <row r="38" spans="1:10" x14ac:dyDescent="0.15">
      <c r="A38" s="271">
        <v>0</v>
      </c>
      <c r="B38" s="271">
        <v>8</v>
      </c>
      <c r="C38" s="185" t="s">
        <v>778</v>
      </c>
      <c r="D38" s="185" t="s">
        <v>595</v>
      </c>
      <c r="E38" s="185" t="s">
        <v>834</v>
      </c>
      <c r="F38" s="185" t="s">
        <v>763</v>
      </c>
      <c r="G38" s="272">
        <v>1</v>
      </c>
      <c r="H38" s="10"/>
      <c r="I38" s="10" t="s">
        <v>1018</v>
      </c>
      <c r="J38" s="10" t="s">
        <v>1018</v>
      </c>
    </row>
    <row r="39" spans="1:10" x14ac:dyDescent="0.15">
      <c r="A39" s="271">
        <v>5</v>
      </c>
      <c r="B39" s="271">
        <v>8</v>
      </c>
      <c r="C39" s="185" t="s">
        <v>778</v>
      </c>
      <c r="D39" s="185" t="s">
        <v>596</v>
      </c>
      <c r="E39" s="185" t="s">
        <v>746</v>
      </c>
      <c r="F39" s="185" t="s">
        <v>763</v>
      </c>
      <c r="G39" s="272">
        <v>1</v>
      </c>
      <c r="H39" s="10" t="s">
        <v>1018</v>
      </c>
      <c r="I39" s="10" t="s">
        <v>1018</v>
      </c>
      <c r="J39" s="10"/>
    </row>
    <row r="40" spans="1:10" x14ac:dyDescent="0.15">
      <c r="A40" s="271">
        <v>0</v>
      </c>
      <c r="B40" s="271">
        <v>8</v>
      </c>
      <c r="C40" s="185" t="s">
        <v>778</v>
      </c>
      <c r="D40" s="185" t="s">
        <v>786</v>
      </c>
      <c r="E40" s="185" t="s">
        <v>787</v>
      </c>
      <c r="F40" s="185" t="s">
        <v>763</v>
      </c>
      <c r="G40" s="272">
        <v>1</v>
      </c>
      <c r="H40" s="10"/>
      <c r="I40" s="10" t="s">
        <v>1018</v>
      </c>
      <c r="J40" s="10"/>
    </row>
    <row r="41" spans="1:10" x14ac:dyDescent="0.15">
      <c r="A41" s="271">
        <v>0</v>
      </c>
      <c r="B41" s="271">
        <v>8</v>
      </c>
      <c r="C41" s="185" t="s">
        <v>778</v>
      </c>
      <c r="D41" s="185" t="s">
        <v>788</v>
      </c>
      <c r="E41" s="185" t="s">
        <v>789</v>
      </c>
      <c r="F41" s="185" t="s">
        <v>763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778</v>
      </c>
      <c r="D42" s="185" t="s">
        <v>955</v>
      </c>
      <c r="E42" s="185" t="s">
        <v>956</v>
      </c>
      <c r="F42" s="185" t="s">
        <v>766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778</v>
      </c>
      <c r="D43" s="185" t="s">
        <v>1010</v>
      </c>
      <c r="E43" s="185" t="s">
        <v>996</v>
      </c>
      <c r="F43" s="185" t="s">
        <v>764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778</v>
      </c>
      <c r="D44" s="185" t="s">
        <v>597</v>
      </c>
      <c r="E44" s="185" t="s">
        <v>751</v>
      </c>
      <c r="F44" s="185" t="s">
        <v>765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673</v>
      </c>
      <c r="F45" s="185" t="s">
        <v>763</v>
      </c>
      <c r="G45" s="171">
        <v>1</v>
      </c>
      <c r="H45" s="10"/>
      <c r="I45" s="10" t="s">
        <v>1018</v>
      </c>
      <c r="J45" s="10"/>
    </row>
    <row r="46" spans="1:10" x14ac:dyDescent="0.15">
      <c r="B46" s="180">
        <v>1</v>
      </c>
      <c r="C46" s="185" t="s">
        <v>775</v>
      </c>
      <c r="G46" s="272"/>
    </row>
    <row r="47" spans="1:10" x14ac:dyDescent="0.15">
      <c r="E47" s="185" t="s">
        <v>1024</v>
      </c>
    </row>
    <row r="48" spans="1:10" x14ac:dyDescent="0.15">
      <c r="E48" s="185"/>
    </row>
    <row r="49" spans="3:6" x14ac:dyDescent="0.15">
      <c r="C49" s="273" t="s">
        <v>781</v>
      </c>
      <c r="D49" s="273" t="s">
        <v>1026</v>
      </c>
      <c r="E49" s="273" t="s">
        <v>784</v>
      </c>
      <c r="F49" s="273" t="s">
        <v>783</v>
      </c>
    </row>
    <row r="51" spans="3:6" x14ac:dyDescent="0.15">
      <c r="C51" s="185" t="s">
        <v>775</v>
      </c>
      <c r="D51" s="185" t="s">
        <v>608</v>
      </c>
      <c r="E51" s="185" t="s">
        <v>672</v>
      </c>
      <c r="F51" s="185" t="s">
        <v>763</v>
      </c>
    </row>
    <row r="52" spans="3:6" x14ac:dyDescent="0.15">
      <c r="C52" s="185" t="s">
        <v>775</v>
      </c>
      <c r="D52" s="185" t="s">
        <v>1021</v>
      </c>
      <c r="E52" s="185" t="s">
        <v>757</v>
      </c>
      <c r="F52" s="185" t="s">
        <v>763</v>
      </c>
    </row>
    <row r="53" spans="3:6" x14ac:dyDescent="0.15">
      <c r="C53" s="185" t="s">
        <v>775</v>
      </c>
      <c r="D53" s="185" t="s">
        <v>609</v>
      </c>
      <c r="E53" s="185" t="s">
        <v>756</v>
      </c>
      <c r="F53" s="185" t="s">
        <v>766</v>
      </c>
    </row>
    <row r="54" spans="3:6" x14ac:dyDescent="0.15">
      <c r="C54" s="185" t="s">
        <v>775</v>
      </c>
      <c r="D54" s="185" t="s">
        <v>607</v>
      </c>
      <c r="E54" s="185" t="s">
        <v>755</v>
      </c>
      <c r="F54" s="185" t="s">
        <v>764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776</v>
      </c>
      <c r="D56" s="185" t="s">
        <v>603</v>
      </c>
      <c r="E56" s="185" t="s">
        <v>617</v>
      </c>
      <c r="F56" s="185" t="s">
        <v>763</v>
      </c>
    </row>
    <row r="57" spans="3:6" x14ac:dyDescent="0.15">
      <c r="C57" s="185" t="s">
        <v>776</v>
      </c>
      <c r="D57" s="185" t="s">
        <v>605</v>
      </c>
      <c r="E57" s="185" t="s">
        <v>614</v>
      </c>
      <c r="F57" s="185" t="s">
        <v>763</v>
      </c>
    </row>
    <row r="58" spans="3:6" x14ac:dyDescent="0.15">
      <c r="C58" s="185" t="s">
        <v>776</v>
      </c>
      <c r="D58" s="185" t="s">
        <v>618</v>
      </c>
      <c r="E58" s="185" t="s">
        <v>619</v>
      </c>
      <c r="F58" s="185" t="s">
        <v>763</v>
      </c>
    </row>
    <row r="59" spans="3:6" x14ac:dyDescent="0.15">
      <c r="C59" s="185" t="s">
        <v>776</v>
      </c>
      <c r="D59" s="185" t="s">
        <v>606</v>
      </c>
      <c r="E59" s="185" t="s">
        <v>612</v>
      </c>
      <c r="F59" s="185" t="s">
        <v>763</v>
      </c>
    </row>
    <row r="60" spans="3:6" x14ac:dyDescent="0.15">
      <c r="C60" s="185" t="s">
        <v>776</v>
      </c>
      <c r="D60" s="185" t="s">
        <v>602</v>
      </c>
      <c r="E60" s="185" t="s">
        <v>616</v>
      </c>
      <c r="F60" s="185" t="s">
        <v>766</v>
      </c>
    </row>
    <row r="61" spans="3:6" x14ac:dyDescent="0.15">
      <c r="C61" s="185" t="s">
        <v>776</v>
      </c>
      <c r="D61" s="185" t="s">
        <v>604</v>
      </c>
      <c r="E61" s="185" t="s">
        <v>611</v>
      </c>
      <c r="F61" s="185" t="s">
        <v>764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763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763</v>
      </c>
    </row>
    <row r="65" spans="3:6" x14ac:dyDescent="0.15">
      <c r="C65" s="185" t="s">
        <v>338</v>
      </c>
      <c r="D65" s="185" t="s">
        <v>772</v>
      </c>
      <c r="E65" s="185" t="s">
        <v>773</v>
      </c>
      <c r="F65" s="185" t="s">
        <v>766</v>
      </c>
    </row>
    <row r="66" spans="3:6" x14ac:dyDescent="0.15">
      <c r="C66" s="185" t="s">
        <v>776</v>
      </c>
      <c r="D66" s="185" t="s">
        <v>604</v>
      </c>
      <c r="E66" s="185" t="s">
        <v>611</v>
      </c>
      <c r="F66" s="185" t="s">
        <v>764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774</v>
      </c>
      <c r="D68" s="185" t="s">
        <v>591</v>
      </c>
      <c r="E68" s="185" t="s">
        <v>676</v>
      </c>
      <c r="F68" s="185" t="s">
        <v>763</v>
      </c>
    </row>
    <row r="69" spans="3:6" x14ac:dyDescent="0.15">
      <c r="C69" s="185" t="s">
        <v>774</v>
      </c>
      <c r="D69" s="185" t="s">
        <v>610</v>
      </c>
      <c r="E69" s="185" t="s">
        <v>720</v>
      </c>
      <c r="F69" s="185" t="s">
        <v>763</v>
      </c>
    </row>
    <row r="70" spans="3:6" x14ac:dyDescent="0.15">
      <c r="C70" s="185" t="s">
        <v>774</v>
      </c>
      <c r="D70" s="185" t="s">
        <v>592</v>
      </c>
      <c r="E70" s="185" t="s">
        <v>674</v>
      </c>
      <c r="F70" s="185" t="s">
        <v>763</v>
      </c>
    </row>
    <row r="71" spans="3:6" x14ac:dyDescent="0.15">
      <c r="C71" s="185" t="s">
        <v>774</v>
      </c>
      <c r="D71" s="185" t="s">
        <v>593</v>
      </c>
      <c r="E71" s="185" t="s">
        <v>675</v>
      </c>
      <c r="F71" s="185" t="s">
        <v>763</v>
      </c>
    </row>
    <row r="72" spans="3:6" x14ac:dyDescent="0.15">
      <c r="C72" s="185" t="s">
        <v>774</v>
      </c>
      <c r="D72" s="185" t="s">
        <v>670</v>
      </c>
      <c r="E72" s="185" t="s">
        <v>671</v>
      </c>
      <c r="F72" s="185" t="s">
        <v>766</v>
      </c>
    </row>
    <row r="73" spans="3:6" x14ac:dyDescent="0.15">
      <c r="C73" s="185" t="s">
        <v>774</v>
      </c>
      <c r="D73" s="185" t="s">
        <v>1098</v>
      </c>
      <c r="E73" s="185" t="s">
        <v>1099</v>
      </c>
      <c r="F73" s="185" t="s">
        <v>764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779</v>
      </c>
      <c r="D75" s="185" t="s">
        <v>722</v>
      </c>
      <c r="E75" s="185" t="s">
        <v>725</v>
      </c>
      <c r="F75" s="185" t="s">
        <v>763</v>
      </c>
    </row>
    <row r="76" spans="3:6" x14ac:dyDescent="0.15">
      <c r="C76" s="185" t="s">
        <v>779</v>
      </c>
      <c r="D76" s="185" t="s">
        <v>723</v>
      </c>
      <c r="E76" s="185" t="s">
        <v>724</v>
      </c>
      <c r="F76" s="185" t="s">
        <v>766</v>
      </c>
    </row>
    <row r="77" spans="3:6" x14ac:dyDescent="0.15">
      <c r="C77" s="185" t="s">
        <v>779</v>
      </c>
      <c r="D77" s="185" t="s">
        <v>721</v>
      </c>
      <c r="E77" s="185" t="s">
        <v>726</v>
      </c>
      <c r="F77" s="185" t="s">
        <v>764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777</v>
      </c>
      <c r="D79" s="185" t="s">
        <v>598</v>
      </c>
      <c r="E79" s="185" t="s">
        <v>752</v>
      </c>
      <c r="F79" s="185" t="s">
        <v>767</v>
      </c>
    </row>
    <row r="80" spans="3:6" x14ac:dyDescent="0.15">
      <c r="C80" s="185" t="s">
        <v>777</v>
      </c>
      <c r="D80" s="185" t="s">
        <v>1100</v>
      </c>
      <c r="E80" s="185" t="s">
        <v>752</v>
      </c>
      <c r="F80" s="185" t="s">
        <v>763</v>
      </c>
    </row>
    <row r="81" spans="3:6" x14ac:dyDescent="0.15">
      <c r="C81" s="185" t="s">
        <v>777</v>
      </c>
      <c r="D81" s="185" t="s">
        <v>601</v>
      </c>
      <c r="E81" s="185" t="s">
        <v>754</v>
      </c>
      <c r="F81" s="185" t="s">
        <v>766</v>
      </c>
    </row>
    <row r="82" spans="3:6" x14ac:dyDescent="0.15">
      <c r="C82" s="185" t="s">
        <v>777</v>
      </c>
      <c r="D82" s="185" t="s">
        <v>599</v>
      </c>
      <c r="E82" s="185" t="s">
        <v>753</v>
      </c>
      <c r="F82" s="185" t="s">
        <v>764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673</v>
      </c>
      <c r="F84" s="185" t="s">
        <v>763</v>
      </c>
    </row>
    <row r="85" spans="3:6" x14ac:dyDescent="0.15">
      <c r="C85" s="185" t="s">
        <v>280</v>
      </c>
      <c r="D85" s="185" t="s">
        <v>588</v>
      </c>
      <c r="E85" s="185" t="s">
        <v>835</v>
      </c>
      <c r="F85" s="185" t="s">
        <v>763</v>
      </c>
    </row>
    <row r="86" spans="3:6" x14ac:dyDescent="0.15">
      <c r="C86" s="185" t="s">
        <v>280</v>
      </c>
      <c r="D86" s="185" t="s">
        <v>589</v>
      </c>
      <c r="E86" s="185" t="s">
        <v>749</v>
      </c>
      <c r="F86" s="185" t="s">
        <v>763</v>
      </c>
    </row>
    <row r="87" spans="3:6" x14ac:dyDescent="0.15">
      <c r="C87" s="185" t="s">
        <v>280</v>
      </c>
      <c r="D87" s="185" t="s">
        <v>590</v>
      </c>
      <c r="E87" s="185" t="s">
        <v>750</v>
      </c>
      <c r="F87" s="185" t="s">
        <v>766</v>
      </c>
    </row>
    <row r="88" spans="3:6" x14ac:dyDescent="0.15">
      <c r="C88" s="185" t="s">
        <v>280</v>
      </c>
      <c r="D88" s="185" t="s">
        <v>772</v>
      </c>
      <c r="E88" s="185" t="s">
        <v>773</v>
      </c>
      <c r="F88" s="185" t="s">
        <v>766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778</v>
      </c>
      <c r="D90" s="185" t="s">
        <v>594</v>
      </c>
      <c r="E90" s="185" t="s">
        <v>745</v>
      </c>
      <c r="F90" s="185" t="s">
        <v>763</v>
      </c>
    </row>
    <row r="91" spans="3:6" x14ac:dyDescent="0.15">
      <c r="C91" s="185" t="s">
        <v>778</v>
      </c>
      <c r="D91" s="185" t="s">
        <v>595</v>
      </c>
      <c r="E91" s="185" t="s">
        <v>834</v>
      </c>
      <c r="F91" s="185" t="s">
        <v>763</v>
      </c>
    </row>
    <row r="92" spans="3:6" x14ac:dyDescent="0.15">
      <c r="C92" s="185" t="s">
        <v>778</v>
      </c>
      <c r="D92" s="185" t="s">
        <v>596</v>
      </c>
      <c r="E92" s="185" t="s">
        <v>746</v>
      </c>
      <c r="F92" s="185" t="s">
        <v>763</v>
      </c>
    </row>
    <row r="93" spans="3:6" x14ac:dyDescent="0.15">
      <c r="C93" s="185" t="s">
        <v>778</v>
      </c>
      <c r="D93" s="185" t="s">
        <v>786</v>
      </c>
      <c r="E93" s="185" t="s">
        <v>787</v>
      </c>
      <c r="F93" s="185" t="s">
        <v>763</v>
      </c>
    </row>
    <row r="94" spans="3:6" x14ac:dyDescent="0.15">
      <c r="C94" s="185" t="s">
        <v>778</v>
      </c>
      <c r="D94" s="185" t="s">
        <v>788</v>
      </c>
      <c r="E94" s="185" t="s">
        <v>789</v>
      </c>
      <c r="F94" s="185" t="s">
        <v>763</v>
      </c>
    </row>
    <row r="95" spans="3:6" x14ac:dyDescent="0.15">
      <c r="C95" s="185" t="s">
        <v>778</v>
      </c>
      <c r="D95" s="185" t="s">
        <v>955</v>
      </c>
      <c r="E95" s="185" t="s">
        <v>956</v>
      </c>
      <c r="F95" s="185" t="s">
        <v>766</v>
      </c>
    </row>
    <row r="96" spans="3:6" x14ac:dyDescent="0.15">
      <c r="C96" s="185" t="s">
        <v>778</v>
      </c>
      <c r="D96" s="185" t="s">
        <v>1010</v>
      </c>
      <c r="E96" s="185" t="s">
        <v>996</v>
      </c>
      <c r="F96" s="185" t="s">
        <v>766</v>
      </c>
    </row>
    <row r="97" spans="3:6" x14ac:dyDescent="0.15">
      <c r="C97" s="185" t="s">
        <v>778</v>
      </c>
      <c r="D97" s="185" t="s">
        <v>1097</v>
      </c>
      <c r="E97" s="185" t="s">
        <v>748</v>
      </c>
      <c r="F97" s="185" t="s">
        <v>764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817</v>
      </c>
      <c r="C2" s="10" t="s">
        <v>801</v>
      </c>
      <c r="D2" s="10" t="s">
        <v>802</v>
      </c>
      <c r="E2" s="34"/>
      <c r="F2" s="371" t="s">
        <v>811</v>
      </c>
      <c r="G2" s="371"/>
      <c r="H2" s="371"/>
      <c r="J2" s="371" t="s">
        <v>453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801</v>
      </c>
      <c r="H3" s="10" t="s">
        <v>802</v>
      </c>
      <c r="K3" s="10" t="s">
        <v>801</v>
      </c>
      <c r="L3" s="10" t="s">
        <v>802</v>
      </c>
      <c r="M3" s="10"/>
      <c r="N3" s="10" t="s">
        <v>1086</v>
      </c>
      <c r="O3" s="10" t="s">
        <v>1087</v>
      </c>
    </row>
    <row r="4" spans="2:15" x14ac:dyDescent="0.15">
      <c r="B4" s="33" t="s">
        <v>816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803</v>
      </c>
      <c r="C5" s="9">
        <v>3500</v>
      </c>
      <c r="D5" s="9">
        <v>5000</v>
      </c>
      <c r="E5" s="66"/>
      <c r="F5" s="33" t="s">
        <v>792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795</v>
      </c>
      <c r="C6" s="9">
        <f>+C4-C5</f>
        <v>11500</v>
      </c>
      <c r="D6" s="9">
        <f>+D4-D5</f>
        <v>20000</v>
      </c>
      <c r="E6" s="66"/>
      <c r="F6" s="33" t="s">
        <v>816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1095</v>
      </c>
    </row>
    <row r="7" spans="2:15" x14ac:dyDescent="0.15">
      <c r="C7" s="9"/>
      <c r="D7" s="9"/>
      <c r="F7" s="33" t="s">
        <v>793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811</v>
      </c>
      <c r="O7" s="33" t="s">
        <v>1090</v>
      </c>
    </row>
    <row r="8" spans="2:15" x14ac:dyDescent="0.15">
      <c r="B8" s="47" t="s">
        <v>796</v>
      </c>
      <c r="C8" s="9">
        <v>1500</v>
      </c>
      <c r="D8" s="9">
        <v>2000</v>
      </c>
      <c r="E8" s="66"/>
      <c r="F8" s="33" t="s">
        <v>794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1091</v>
      </c>
    </row>
    <row r="9" spans="2:15" x14ac:dyDescent="0.15">
      <c r="B9" s="47" t="s">
        <v>797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798</v>
      </c>
      <c r="C10" s="9">
        <v>2500</v>
      </c>
      <c r="D10" s="9">
        <v>2500</v>
      </c>
      <c r="F10" s="33" t="s">
        <v>1059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799</v>
      </c>
      <c r="C11" s="9">
        <v>1500</v>
      </c>
      <c r="D11" s="9">
        <v>2500</v>
      </c>
      <c r="E11" s="66"/>
      <c r="F11" s="33" t="s">
        <v>1060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1071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1072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1094</v>
      </c>
    </row>
    <row r="14" spans="2:15" x14ac:dyDescent="0.15">
      <c r="B14" s="44" t="s">
        <v>800</v>
      </c>
      <c r="C14" s="66">
        <f>+C13+C12</f>
        <v>7000</v>
      </c>
      <c r="D14" s="66">
        <f>+D13+D12</f>
        <v>8500</v>
      </c>
      <c r="E14" s="9"/>
      <c r="F14" s="14"/>
      <c r="G14" s="10" t="s">
        <v>801</v>
      </c>
      <c r="H14" s="14" t="s">
        <v>802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792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813</v>
      </c>
      <c r="G18" s="9">
        <f>+G17*0.75</f>
        <v>3000</v>
      </c>
      <c r="H18" s="9">
        <f>+H17*0.8</f>
        <v>4800</v>
      </c>
      <c r="J18" s="135" t="s">
        <v>1054</v>
      </c>
    </row>
    <row r="19" spans="2:15" x14ac:dyDescent="0.15">
      <c r="B19" s="14" t="s">
        <v>790</v>
      </c>
      <c r="E19" s="9"/>
      <c r="F19" s="33" t="s">
        <v>794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1089</v>
      </c>
      <c r="O20" s="33" t="s">
        <v>1092</v>
      </c>
    </row>
    <row r="21" spans="2:15" x14ac:dyDescent="0.15">
      <c r="E21" s="9"/>
      <c r="F21" s="33" t="s">
        <v>1062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820</v>
      </c>
      <c r="E22" s="9"/>
      <c r="F22" s="33" t="s">
        <v>1061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1" t="s">
        <v>457</v>
      </c>
      <c r="G24" s="371"/>
      <c r="H24" s="371"/>
      <c r="J24" s="127" t="s">
        <v>465</v>
      </c>
      <c r="K24" s="9">
        <v>0</v>
      </c>
      <c r="L24" s="9">
        <v>0</v>
      </c>
      <c r="M24" s="9"/>
      <c r="N24" t="s">
        <v>1088</v>
      </c>
      <c r="O24" s="33" t="s">
        <v>1093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801</v>
      </c>
      <c r="H25" s="10" t="s">
        <v>802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807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808</v>
      </c>
      <c r="C27" s="9">
        <f>+G45</f>
        <v>1625</v>
      </c>
      <c r="D27" s="9">
        <f>+H45</f>
        <v>2000</v>
      </c>
      <c r="F27" s="33" t="s">
        <v>792</v>
      </c>
      <c r="G27" s="9">
        <v>0</v>
      </c>
      <c r="H27" s="66">
        <f>+G30</f>
        <v>500</v>
      </c>
      <c r="J27" s="135" t="s">
        <v>1078</v>
      </c>
    </row>
    <row r="28" spans="2:15" x14ac:dyDescent="0.15">
      <c r="B28" s="136" t="s">
        <v>821</v>
      </c>
      <c r="C28" s="9">
        <f>SUM(C23:C27)</f>
        <v>-9875</v>
      </c>
      <c r="D28" s="9">
        <f>SUM(D23:D27)</f>
        <v>-13300</v>
      </c>
      <c r="F28" s="33" t="s">
        <v>804</v>
      </c>
      <c r="G28" s="9">
        <v>4000</v>
      </c>
      <c r="H28" s="66">
        <v>6000</v>
      </c>
      <c r="J28" s="127" t="s">
        <v>1056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1095</v>
      </c>
    </row>
    <row r="29" spans="2:15" x14ac:dyDescent="0.15">
      <c r="B29" s="137"/>
      <c r="F29" s="33" t="s">
        <v>814</v>
      </c>
      <c r="G29" s="9">
        <f>+C5</f>
        <v>3500</v>
      </c>
      <c r="H29" s="9">
        <f>+D5</f>
        <v>5000</v>
      </c>
      <c r="J29" s="127" t="s">
        <v>975</v>
      </c>
      <c r="L29" s="66">
        <f>+K30</f>
        <v>4500</v>
      </c>
      <c r="M29" s="66"/>
      <c r="N29" s="44" t="s">
        <v>817</v>
      </c>
      <c r="O29" s="33" t="s">
        <v>1095</v>
      </c>
    </row>
    <row r="30" spans="2:15" x14ac:dyDescent="0.15">
      <c r="B30" s="136" t="s">
        <v>1040</v>
      </c>
      <c r="C30" s="66">
        <f>+C20+C28</f>
        <v>-5375</v>
      </c>
      <c r="D30" s="66">
        <f>+D20+D28</f>
        <v>-1800</v>
      </c>
      <c r="F30" s="33" t="s">
        <v>794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817</v>
      </c>
      <c r="O30" s="33" t="s">
        <v>1095</v>
      </c>
    </row>
    <row r="31" spans="2:15" x14ac:dyDescent="0.15">
      <c r="J31" s="135" t="s">
        <v>1057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819</v>
      </c>
      <c r="F32" s="33" t="s">
        <v>1062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1063</v>
      </c>
      <c r="G33" s="66">
        <f>+G30-G27</f>
        <v>500</v>
      </c>
      <c r="H33" s="66">
        <f>+H30-H27</f>
        <v>1000</v>
      </c>
      <c r="J33" s="135" t="s">
        <v>1058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812</v>
      </c>
      <c r="H36" s="10"/>
    </row>
    <row r="37" spans="2:14" x14ac:dyDescent="0.15">
      <c r="B37" s="135" t="s">
        <v>791</v>
      </c>
      <c r="C37" s="9"/>
      <c r="D37" s="9"/>
      <c r="F37" s="14"/>
      <c r="G37" s="10" t="s">
        <v>801</v>
      </c>
      <c r="H37" s="10" t="s">
        <v>802</v>
      </c>
    </row>
    <row r="38" spans="2:14" x14ac:dyDescent="0.15">
      <c r="B38" s="136" t="s">
        <v>1056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1041</v>
      </c>
      <c r="C39" s="9">
        <f>+C38</f>
        <v>50000</v>
      </c>
      <c r="D39" s="9">
        <f>+D38</f>
        <v>0</v>
      </c>
      <c r="F39" s="33" t="s">
        <v>792</v>
      </c>
      <c r="G39" s="9">
        <v>0</v>
      </c>
      <c r="H39" s="66">
        <f>+G42</f>
        <v>1625</v>
      </c>
    </row>
    <row r="40" spans="2:14" x14ac:dyDescent="0.15">
      <c r="F40" s="33" t="s">
        <v>806</v>
      </c>
      <c r="G40" s="9">
        <f>+C12</f>
        <v>6500</v>
      </c>
      <c r="H40" s="9">
        <f>+D12</f>
        <v>8000</v>
      </c>
    </row>
    <row r="41" spans="2:14" x14ac:dyDescent="0.15">
      <c r="F41" s="33" t="s">
        <v>805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794</v>
      </c>
      <c r="G42" s="9">
        <f>+G39+G40-G41</f>
        <v>1625</v>
      </c>
      <c r="H42" s="66">
        <f>+H39+H40-H41</f>
        <v>3625</v>
      </c>
      <c r="J42" s="14" t="s">
        <v>976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1059</v>
      </c>
      <c r="G44" s="66">
        <f>+G41*-1</f>
        <v>-4875</v>
      </c>
      <c r="H44" s="66">
        <f>+H41*-1</f>
        <v>-6000</v>
      </c>
      <c r="J44" s="33" t="s">
        <v>977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1064</v>
      </c>
      <c r="G45" s="66">
        <f>+G42-G39</f>
        <v>1625</v>
      </c>
      <c r="H45" s="66">
        <f>+H42-H39</f>
        <v>2000</v>
      </c>
      <c r="J45" s="47" t="s">
        <v>979</v>
      </c>
      <c r="K45" s="102">
        <f>+K16/K21</f>
        <v>21.761904761904763</v>
      </c>
      <c r="L45" s="102">
        <f>+L16/L21</f>
        <v>12.330472103004292</v>
      </c>
      <c r="M45" s="102"/>
      <c r="N45" s="33" t="s">
        <v>982</v>
      </c>
    </row>
    <row r="46" spans="2:14" x14ac:dyDescent="0.15">
      <c r="F46" s="33"/>
      <c r="G46" s="66"/>
      <c r="H46" s="66"/>
      <c r="J46" s="47" t="s">
        <v>980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983</v>
      </c>
    </row>
    <row r="47" spans="2:14" x14ac:dyDescent="0.15">
      <c r="F47" s="14" t="s">
        <v>815</v>
      </c>
      <c r="G47" s="370" t="s">
        <v>451</v>
      </c>
      <c r="H47" s="370"/>
      <c r="J47" s="47" t="s">
        <v>981</v>
      </c>
      <c r="N47" s="33" t="s">
        <v>984</v>
      </c>
    </row>
    <row r="48" spans="2:14" x14ac:dyDescent="0.15">
      <c r="B48" s="10" t="s">
        <v>817</v>
      </c>
      <c r="C48" s="10" t="s">
        <v>801</v>
      </c>
      <c r="D48" s="10" t="s">
        <v>802</v>
      </c>
      <c r="G48" s="10" t="s">
        <v>801</v>
      </c>
      <c r="H48" s="10" t="s">
        <v>802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985</v>
      </c>
    </row>
    <row r="50" spans="2:14" x14ac:dyDescent="0.15">
      <c r="B50" s="33" t="s">
        <v>816</v>
      </c>
      <c r="C50" s="9">
        <v>15000</v>
      </c>
      <c r="D50" s="9">
        <v>25000</v>
      </c>
      <c r="F50" s="33" t="s">
        <v>809</v>
      </c>
      <c r="G50" s="9">
        <f>+G21</f>
        <v>-3000</v>
      </c>
      <c r="H50" s="9">
        <f>+H21</f>
        <v>-4800</v>
      </c>
      <c r="J50" s="47" t="s">
        <v>986</v>
      </c>
      <c r="N50" s="33" t="s">
        <v>987</v>
      </c>
    </row>
    <row r="51" spans="2:14" x14ac:dyDescent="0.15">
      <c r="B51" s="47" t="s">
        <v>803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988</v>
      </c>
      <c r="N51" s="33" t="s">
        <v>989</v>
      </c>
    </row>
    <row r="52" spans="2:14" x14ac:dyDescent="0.15">
      <c r="B52" s="33" t="s">
        <v>795</v>
      </c>
      <c r="C52" s="9">
        <f>+C50-C51</f>
        <v>11500</v>
      </c>
      <c r="D52" s="9">
        <f>+D50-D51</f>
        <v>20000</v>
      </c>
      <c r="F52" s="33" t="s">
        <v>810</v>
      </c>
      <c r="G52" s="9">
        <f>+G44</f>
        <v>-4875</v>
      </c>
      <c r="H52" s="9">
        <f>+H44</f>
        <v>-6000</v>
      </c>
      <c r="J52" s="47" t="s">
        <v>990</v>
      </c>
      <c r="N52" s="33" t="s">
        <v>991</v>
      </c>
    </row>
    <row r="53" spans="2:14" x14ac:dyDescent="0.15">
      <c r="B53" s="47" t="s">
        <v>800</v>
      </c>
      <c r="C53" s="66">
        <f>+C14</f>
        <v>7000</v>
      </c>
      <c r="D53" s="66">
        <f>+D14</f>
        <v>8500</v>
      </c>
      <c r="F53" s="33" t="s">
        <v>1042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801</v>
      </c>
      <c r="H54" s="10" t="s">
        <v>802</v>
      </c>
      <c r="J54" s="33" t="s">
        <v>978</v>
      </c>
    </row>
    <row r="55" spans="2:14" x14ac:dyDescent="0.15">
      <c r="B55" s="47"/>
      <c r="C55" s="9"/>
      <c r="D55" s="9"/>
      <c r="F55" s="73"/>
      <c r="G55" s="6"/>
      <c r="H55" s="6"/>
      <c r="J55" s="47" t="s">
        <v>992</v>
      </c>
      <c r="N55" s="33" t="s">
        <v>993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994</v>
      </c>
      <c r="N56" s="33" t="s">
        <v>995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998</v>
      </c>
      <c r="J2" s="48" t="s">
        <v>1001</v>
      </c>
    </row>
    <row r="4" spans="2:10" x14ac:dyDescent="0.15">
      <c r="B4" s="14" t="s">
        <v>977</v>
      </c>
    </row>
    <row r="5" spans="2:10" x14ac:dyDescent="0.15">
      <c r="B5" s="47" t="s">
        <v>979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1006</v>
      </c>
    </row>
    <row r="6" spans="2:10" x14ac:dyDescent="0.15">
      <c r="B6" s="47" t="s">
        <v>1008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1013</v>
      </c>
    </row>
    <row r="7" spans="2:10" x14ac:dyDescent="0.15">
      <c r="C7" s="75"/>
    </row>
    <row r="8" spans="2:10" x14ac:dyDescent="0.15">
      <c r="B8" s="14" t="s">
        <v>999</v>
      </c>
      <c r="C8" s="75"/>
    </row>
    <row r="9" spans="2:10" x14ac:dyDescent="0.15">
      <c r="B9" s="47" t="s">
        <v>1014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1015</v>
      </c>
    </row>
    <row r="10" spans="2:10" x14ac:dyDescent="0.15">
      <c r="B10" s="47" t="s">
        <v>988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1005</v>
      </c>
    </row>
    <row r="11" spans="2:10" x14ac:dyDescent="0.15">
      <c r="B11" s="47" t="s">
        <v>990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1004</v>
      </c>
    </row>
    <row r="12" spans="2:10" x14ac:dyDescent="0.15">
      <c r="C12" s="75"/>
    </row>
    <row r="13" spans="2:10" x14ac:dyDescent="0.15">
      <c r="B13" s="14" t="s">
        <v>978</v>
      </c>
      <c r="C13" s="75"/>
    </row>
    <row r="14" spans="2:10" x14ac:dyDescent="0.15">
      <c r="B14" s="47" t="s">
        <v>992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1002</v>
      </c>
    </row>
    <row r="15" spans="2:10" x14ac:dyDescent="0.15">
      <c r="B15" s="47" t="s">
        <v>1000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1003</v>
      </c>
    </row>
    <row r="17" spans="1:55" ht="12.75" customHeight="1" x14ac:dyDescent="0.2">
      <c r="A17" s="220"/>
      <c r="B17" s="255" t="s">
        <v>1007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1011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836</v>
      </c>
    </row>
    <row r="118" spans="2:54" x14ac:dyDescent="0.15">
      <c r="B118" s="136" t="s">
        <v>452</v>
      </c>
    </row>
    <row r="119" spans="2:54" x14ac:dyDescent="0.15">
      <c r="B119" s="135" t="s">
        <v>837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821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840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841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842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827</v>
      </c>
      <c r="C17" s="233"/>
      <c r="H17" s="233"/>
      <c r="N17" s="233"/>
      <c r="S17" s="233"/>
      <c r="V17" s="233"/>
    </row>
    <row r="18" spans="2:23" x14ac:dyDescent="0.15">
      <c r="B18" s="16" t="s">
        <v>830</v>
      </c>
      <c r="C18" s="233"/>
      <c r="H18" s="233"/>
      <c r="N18" s="233"/>
      <c r="S18" s="233"/>
      <c r="V18" s="233"/>
    </row>
    <row r="19" spans="2:23" x14ac:dyDescent="0.15">
      <c r="B19" s="16" t="s">
        <v>828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822</v>
      </c>
      <c r="C21" s="233"/>
      <c r="H21" s="233"/>
      <c r="N21" s="233"/>
      <c r="S21" s="233"/>
      <c r="V21" s="233"/>
    </row>
    <row r="22" spans="2:23" x14ac:dyDescent="0.15">
      <c r="B22" s="47" t="s">
        <v>823</v>
      </c>
      <c r="C22" s="233"/>
      <c r="H22" s="233"/>
      <c r="N22" s="233"/>
      <c r="S22" s="233"/>
      <c r="V22" s="233"/>
    </row>
    <row r="23" spans="2:23" x14ac:dyDescent="0.15">
      <c r="B23" s="47" t="s">
        <v>824</v>
      </c>
      <c r="C23" s="233"/>
      <c r="H23" s="233"/>
      <c r="N23" s="233"/>
      <c r="S23" s="233"/>
      <c r="V23" s="233"/>
    </row>
    <row r="24" spans="2:23" x14ac:dyDescent="0.15">
      <c r="B24" s="47" t="s">
        <v>825</v>
      </c>
      <c r="C24" s="233"/>
      <c r="H24" s="233"/>
      <c r="N24" s="233"/>
      <c r="S24" s="233"/>
      <c r="V24" s="233"/>
    </row>
    <row r="25" spans="2:23" x14ac:dyDescent="0.15">
      <c r="B25" s="47" t="s">
        <v>826</v>
      </c>
      <c r="C25" s="233"/>
      <c r="H25" s="233"/>
      <c r="N25" s="233"/>
      <c r="S25" s="233"/>
      <c r="V25" s="233"/>
    </row>
    <row r="26" spans="2:23" ht="18" x14ac:dyDescent="0.2">
      <c r="B26" s="14" t="s">
        <v>831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832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708</v>
      </c>
      <c r="C34" s="233"/>
      <c r="H34" s="233"/>
      <c r="N34" s="233"/>
      <c r="S34" s="232"/>
      <c r="V34" s="233"/>
    </row>
    <row r="35" spans="2:22" x14ac:dyDescent="0.15">
      <c r="B35" s="47" t="s">
        <v>709</v>
      </c>
      <c r="C35" s="233"/>
      <c r="H35" s="233"/>
      <c r="N35" s="233"/>
      <c r="S35" s="233"/>
      <c r="V35" s="232"/>
    </row>
    <row r="36" spans="2:22" x14ac:dyDescent="0.15">
      <c r="B36" s="47" t="s">
        <v>710</v>
      </c>
      <c r="C36" s="233"/>
      <c r="H36" s="233"/>
      <c r="N36" s="233"/>
      <c r="S36" s="233"/>
      <c r="V36" s="232"/>
    </row>
    <row r="37" spans="2:22" x14ac:dyDescent="0.15">
      <c r="B37" s="16" t="s">
        <v>833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1112</v>
      </c>
      <c r="C76" s="233"/>
      <c r="H76" s="233"/>
      <c r="N76" s="233"/>
      <c r="S76" s="233"/>
      <c r="V76" s="233"/>
    </row>
    <row r="77" spans="2:22" x14ac:dyDescent="0.15">
      <c r="B77" s="47" t="s">
        <v>1113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740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741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709</v>
      </c>
      <c r="C132" s="233"/>
      <c r="H132" s="233"/>
      <c r="N132" s="233"/>
      <c r="S132" s="232"/>
      <c r="V132" s="233"/>
    </row>
    <row r="133" spans="2:22" x14ac:dyDescent="0.15">
      <c r="B133" s="47" t="s">
        <v>710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722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1011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1071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1011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836</v>
      </c>
    </row>
    <row r="3" spans="2:63" x14ac:dyDescent="0.15">
      <c r="B3" s="136" t="s">
        <v>452</v>
      </c>
    </row>
    <row r="4" spans="2:63" x14ac:dyDescent="0.15">
      <c r="B4" s="135" t="s">
        <v>837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821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1043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840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842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837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821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1043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840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842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1070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1012</v>
      </c>
    </row>
    <row r="63" spans="2:64" x14ac:dyDescent="0.15">
      <c r="B63" s="260"/>
    </row>
    <row r="64" spans="2:64" x14ac:dyDescent="0.15">
      <c r="B64" s="135" t="s">
        <v>842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1110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938</v>
      </c>
      <c r="D2" s="74" t="s">
        <v>843</v>
      </c>
      <c r="E2" s="74" t="s">
        <v>844</v>
      </c>
      <c r="F2" s="10"/>
      <c r="G2" s="260" t="s">
        <v>912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861</v>
      </c>
      <c r="C10" s="14" t="s">
        <v>857</v>
      </c>
      <c r="D10" s="14" t="s">
        <v>858</v>
      </c>
      <c r="E10" s="14" t="s">
        <v>911</v>
      </c>
      <c r="F10" s="10"/>
      <c r="G10" s="10" t="s">
        <v>894</v>
      </c>
    </row>
    <row r="11" spans="2:15" s="6" customFormat="1" x14ac:dyDescent="0.15">
      <c r="B11" s="138"/>
      <c r="C11" s="174"/>
    </row>
    <row r="12" spans="2:15" x14ac:dyDescent="0.15">
      <c r="B12" s="17" t="s">
        <v>862</v>
      </c>
      <c r="C12" s="228">
        <v>0.06</v>
      </c>
      <c r="D12" s="228">
        <v>0.06</v>
      </c>
      <c r="E12" s="228">
        <v>0.06</v>
      </c>
      <c r="F12" s="228"/>
      <c r="G12" s="33" t="s">
        <v>895</v>
      </c>
    </row>
    <row r="13" spans="2:15" x14ac:dyDescent="0.15">
      <c r="B13" s="124" t="s">
        <v>863</v>
      </c>
      <c r="C13" s="228">
        <v>0.1</v>
      </c>
      <c r="D13" s="228">
        <v>0.08</v>
      </c>
      <c r="E13" s="228">
        <v>0.02</v>
      </c>
      <c r="F13" s="228"/>
      <c r="G13" s="33" t="s">
        <v>910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1108</v>
      </c>
      <c r="C15" s="228"/>
      <c r="D15" s="228"/>
      <c r="E15" s="228"/>
      <c r="F15" s="228"/>
    </row>
    <row r="16" spans="2:15" x14ac:dyDescent="0.15">
      <c r="B16" s="124" t="s">
        <v>882</v>
      </c>
      <c r="C16" s="228">
        <v>0.02</v>
      </c>
      <c r="D16" s="228">
        <v>0.02</v>
      </c>
      <c r="E16" s="228">
        <v>0</v>
      </c>
      <c r="F16" s="228"/>
      <c r="G16" s="33" t="s">
        <v>887</v>
      </c>
    </row>
    <row r="17" spans="2:14" x14ac:dyDescent="0.15">
      <c r="B17" s="124" t="s">
        <v>883</v>
      </c>
      <c r="C17" s="228">
        <v>0.05</v>
      </c>
      <c r="D17" s="228">
        <v>2.5000000000000001E-2</v>
      </c>
      <c r="E17" s="228">
        <v>0</v>
      </c>
      <c r="F17" s="228"/>
      <c r="G17" s="33" t="s">
        <v>888</v>
      </c>
    </row>
    <row r="18" spans="2:14" x14ac:dyDescent="0.15">
      <c r="B18" s="124" t="s">
        <v>864</v>
      </c>
      <c r="C18" s="228"/>
      <c r="D18" s="228"/>
      <c r="E18" s="228"/>
      <c r="F18" s="228"/>
    </row>
    <row r="19" spans="2:14" x14ac:dyDescent="0.15">
      <c r="B19" s="227" t="s">
        <v>865</v>
      </c>
      <c r="C19" s="228">
        <v>0.05</v>
      </c>
      <c r="D19" s="228">
        <v>0.01</v>
      </c>
      <c r="E19" s="228">
        <v>0</v>
      </c>
      <c r="F19" s="228"/>
      <c r="G19" s="33" t="s">
        <v>889</v>
      </c>
    </row>
    <row r="20" spans="2:14" x14ac:dyDescent="0.15">
      <c r="B20" s="227" t="s">
        <v>884</v>
      </c>
      <c r="C20" s="228">
        <v>0.05</v>
      </c>
      <c r="D20" s="228">
        <v>0</v>
      </c>
      <c r="E20" s="228">
        <v>0</v>
      </c>
      <c r="F20" s="228"/>
      <c r="G20" s="33" t="s">
        <v>890</v>
      </c>
    </row>
    <row r="21" spans="2:14" x14ac:dyDescent="0.15">
      <c r="B21" s="227" t="s">
        <v>885</v>
      </c>
      <c r="C21" s="228">
        <v>0.03</v>
      </c>
      <c r="D21" s="228">
        <v>0</v>
      </c>
      <c r="E21" s="228">
        <v>0</v>
      </c>
      <c r="F21" s="228"/>
      <c r="G21" s="33" t="s">
        <v>891</v>
      </c>
    </row>
    <row r="22" spans="2:14" x14ac:dyDescent="0.15">
      <c r="B22" s="227" t="s">
        <v>866</v>
      </c>
      <c r="C22" s="228">
        <v>0.05</v>
      </c>
      <c r="D22" s="228">
        <v>0</v>
      </c>
      <c r="E22" s="228">
        <v>0</v>
      </c>
      <c r="F22" s="228"/>
      <c r="G22" s="33" t="s">
        <v>892</v>
      </c>
      <c r="K22" s="25"/>
      <c r="M22" s="25"/>
      <c r="N22" s="25"/>
    </row>
    <row r="23" spans="2:14" x14ac:dyDescent="0.15">
      <c r="B23" s="227" t="s">
        <v>867</v>
      </c>
      <c r="C23" s="228">
        <v>0.02</v>
      </c>
      <c r="D23" s="228">
        <v>0.01</v>
      </c>
      <c r="E23" s="228">
        <v>0</v>
      </c>
      <c r="F23" s="228"/>
      <c r="G23" s="33" t="s">
        <v>893</v>
      </c>
      <c r="K23" s="33"/>
    </row>
    <row r="24" spans="2:14" x14ac:dyDescent="0.15">
      <c r="B24" s="227" t="s">
        <v>886</v>
      </c>
      <c r="C24" s="228">
        <v>0.05</v>
      </c>
      <c r="D24" s="228">
        <v>0.05</v>
      </c>
      <c r="E24" s="228">
        <v>0.02</v>
      </c>
      <c r="F24" s="228"/>
      <c r="G24" s="33" t="s">
        <v>913</v>
      </c>
      <c r="K24" s="33"/>
    </row>
    <row r="25" spans="2:14" x14ac:dyDescent="0.15">
      <c r="B25" s="124" t="s">
        <v>868</v>
      </c>
      <c r="C25" s="228"/>
      <c r="D25" s="228"/>
      <c r="E25" s="228"/>
      <c r="F25" s="228"/>
    </row>
    <row r="26" spans="2:14" x14ac:dyDescent="0.15">
      <c r="B26" s="227" t="s">
        <v>869</v>
      </c>
      <c r="C26" s="228">
        <v>0.05</v>
      </c>
      <c r="D26" s="228">
        <v>2.5000000000000001E-2</v>
      </c>
      <c r="E26" s="228">
        <v>0</v>
      </c>
      <c r="F26" s="228"/>
      <c r="G26" s="33" t="s">
        <v>896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897</v>
      </c>
    </row>
    <row r="28" spans="2:14" x14ac:dyDescent="0.15">
      <c r="B28" s="227" t="s">
        <v>870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898</v>
      </c>
    </row>
    <row r="29" spans="2:14" x14ac:dyDescent="0.15">
      <c r="B29" s="227" t="s">
        <v>871</v>
      </c>
      <c r="C29" s="228">
        <v>0.01</v>
      </c>
      <c r="D29" s="228">
        <v>0.01</v>
      </c>
      <c r="E29" s="228">
        <v>0.01</v>
      </c>
      <c r="F29" s="228"/>
      <c r="G29" s="33" t="s">
        <v>899</v>
      </c>
    </row>
    <row r="30" spans="2:14" x14ac:dyDescent="0.15">
      <c r="B30" s="48" t="s">
        <v>872</v>
      </c>
      <c r="C30" s="228"/>
      <c r="D30" s="228"/>
      <c r="E30" s="228"/>
      <c r="F30" s="228"/>
    </row>
    <row r="31" spans="2:14" x14ac:dyDescent="0.15">
      <c r="B31" s="227" t="s">
        <v>873</v>
      </c>
      <c r="C31" s="228">
        <v>0.01</v>
      </c>
      <c r="D31" s="228">
        <v>0.01</v>
      </c>
      <c r="E31" s="228">
        <v>4.4999999999999998E-2</v>
      </c>
      <c r="F31" s="228"/>
      <c r="G31" s="33" t="s">
        <v>900</v>
      </c>
    </row>
    <row r="32" spans="2:14" x14ac:dyDescent="0.15">
      <c r="B32" s="106" t="s">
        <v>879</v>
      </c>
      <c r="C32" s="228">
        <v>0.01</v>
      </c>
      <c r="D32" s="228">
        <v>0.01</v>
      </c>
      <c r="E32" s="228">
        <v>2.5000000000000001E-2</v>
      </c>
      <c r="F32" s="228"/>
      <c r="G32" s="33" t="s">
        <v>901</v>
      </c>
    </row>
    <row r="33" spans="2:15" x14ac:dyDescent="0.15">
      <c r="B33" s="106" t="s">
        <v>880</v>
      </c>
      <c r="C33" s="228">
        <v>0.02</v>
      </c>
      <c r="D33" s="228">
        <v>0.02</v>
      </c>
      <c r="E33" s="228">
        <v>0.01</v>
      </c>
      <c r="F33" s="228"/>
      <c r="G33" s="33" t="s">
        <v>905</v>
      </c>
    </row>
    <row r="34" spans="2:15" x14ac:dyDescent="0.15">
      <c r="B34" s="106" t="s">
        <v>881</v>
      </c>
      <c r="C34" s="228">
        <v>0.05</v>
      </c>
      <c r="D34" s="228">
        <v>0.05</v>
      </c>
      <c r="E34" s="228">
        <v>0.01</v>
      </c>
      <c r="F34" s="228"/>
      <c r="G34" s="33" t="s">
        <v>906</v>
      </c>
    </row>
    <row r="35" spans="2:15" x14ac:dyDescent="0.15">
      <c r="B35" s="106" t="s">
        <v>874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907</v>
      </c>
    </row>
    <row r="36" spans="2:15" x14ac:dyDescent="0.15">
      <c r="B36" s="106" t="s">
        <v>875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902</v>
      </c>
    </row>
    <row r="37" spans="2:15" x14ac:dyDescent="0.15">
      <c r="B37" s="106" t="s">
        <v>876</v>
      </c>
      <c r="C37" s="228">
        <v>0.05</v>
      </c>
      <c r="D37" s="228">
        <v>0.05</v>
      </c>
      <c r="E37" s="228">
        <v>2.5000000000000001E-2</v>
      </c>
      <c r="F37" s="228"/>
      <c r="G37" s="33" t="s">
        <v>903</v>
      </c>
    </row>
    <row r="38" spans="2:15" x14ac:dyDescent="0.15">
      <c r="B38" s="106" t="s">
        <v>877</v>
      </c>
      <c r="C38" s="229">
        <v>-0.05</v>
      </c>
      <c r="D38" s="229">
        <v>-0.05</v>
      </c>
      <c r="E38" s="229">
        <v>-0.05</v>
      </c>
      <c r="F38" s="229"/>
      <c r="G38" s="33" t="s">
        <v>904</v>
      </c>
    </row>
    <row r="39" spans="2:15" x14ac:dyDescent="0.15">
      <c r="B39" s="106" t="s">
        <v>878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932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933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967</v>
      </c>
      <c r="C21" s="75" t="s">
        <v>859</v>
      </c>
      <c r="D21" s="75" t="s">
        <v>857</v>
      </c>
      <c r="E21" s="75" t="s">
        <v>858</v>
      </c>
      <c r="F21" s="75" t="s">
        <v>855</v>
      </c>
      <c r="G21" s="75" t="s">
        <v>856</v>
      </c>
      <c r="L21" s="130"/>
      <c r="U21" s="130"/>
    </row>
    <row r="22" spans="2:64" x14ac:dyDescent="0.15">
      <c r="B22" s="136" t="s">
        <v>970</v>
      </c>
      <c r="C22" s="75" t="s">
        <v>147</v>
      </c>
      <c r="D22" s="75" t="s">
        <v>936</v>
      </c>
      <c r="E22" s="75" t="s">
        <v>852</v>
      </c>
      <c r="L22" s="130"/>
    </row>
    <row r="23" spans="2:64" x14ac:dyDescent="0.15">
      <c r="B23" s="136" t="s">
        <v>934</v>
      </c>
      <c r="C23" s="75" t="s">
        <v>147</v>
      </c>
      <c r="D23" s="225" t="s">
        <v>960</v>
      </c>
      <c r="E23" s="75" t="s">
        <v>961</v>
      </c>
      <c r="L23" s="130"/>
    </row>
    <row r="24" spans="2:64" x14ac:dyDescent="0.15">
      <c r="B24" s="138" t="s">
        <v>935</v>
      </c>
      <c r="C24" s="75" t="s">
        <v>936</v>
      </c>
      <c r="D24" s="225" t="s">
        <v>852</v>
      </c>
      <c r="E24" s="75" t="s">
        <v>853</v>
      </c>
      <c r="L24" s="130"/>
    </row>
    <row r="25" spans="2:64" x14ac:dyDescent="0.15">
      <c r="B25" s="138" t="s">
        <v>971</v>
      </c>
      <c r="C25" s="75" t="s">
        <v>963</v>
      </c>
      <c r="D25" s="225" t="s">
        <v>937</v>
      </c>
      <c r="E25" s="75" t="s">
        <v>966</v>
      </c>
      <c r="F25" s="75" t="s">
        <v>964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965</v>
      </c>
      <c r="D32" s="75" t="s">
        <v>843</v>
      </c>
      <c r="E32" s="75" t="s">
        <v>844</v>
      </c>
      <c r="F32" s="75" t="s">
        <v>912</v>
      </c>
    </row>
    <row r="33" spans="1:15" x14ac:dyDescent="0.15">
      <c r="C33" s="224"/>
      <c r="D33" s="75"/>
      <c r="E33" s="75"/>
    </row>
    <row r="34" spans="1:15" x14ac:dyDescent="0.15">
      <c r="B34" s="138" t="s">
        <v>1114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962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860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850</v>
      </c>
      <c r="B39" s="48" t="s">
        <v>958</v>
      </c>
      <c r="C39" s="34" t="s">
        <v>929</v>
      </c>
      <c r="D39" s="34" t="s">
        <v>931</v>
      </c>
      <c r="E39" s="34" t="s">
        <v>957</v>
      </c>
      <c r="F39" s="373" t="s">
        <v>850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930</v>
      </c>
      <c r="G40" s="75" t="s">
        <v>857</v>
      </c>
      <c r="H40" s="75" t="s">
        <v>858</v>
      </c>
    </row>
    <row r="41" spans="1:15" x14ac:dyDescent="0.15">
      <c r="B41" s="33" t="s">
        <v>914</v>
      </c>
    </row>
    <row r="42" spans="1:15" x14ac:dyDescent="0.15">
      <c r="B42" s="106" t="s">
        <v>849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848</v>
      </c>
      <c r="E44" s="121">
        <f>D43+D42</f>
        <v>47195599.800000004</v>
      </c>
    </row>
    <row r="45" spans="1:15" x14ac:dyDescent="0.15">
      <c r="B45" s="106" t="s">
        <v>925</v>
      </c>
      <c r="D45" s="234">
        <v>50000</v>
      </c>
      <c r="L45" s="223"/>
    </row>
    <row r="46" spans="1:15" x14ac:dyDescent="0.15">
      <c r="B46" s="106" t="s">
        <v>926</v>
      </c>
      <c r="D46" s="234">
        <v>50000</v>
      </c>
    </row>
    <row r="47" spans="1:15" x14ac:dyDescent="0.15">
      <c r="B47" s="47" t="s">
        <v>916</v>
      </c>
      <c r="D47" s="235">
        <f>SUM(D45:D46)</f>
        <v>100000</v>
      </c>
    </row>
    <row r="48" spans="1:15" x14ac:dyDescent="0.15">
      <c r="B48" s="47" t="s">
        <v>917</v>
      </c>
      <c r="D48" s="131">
        <f>E44/D47</f>
        <v>471.95599800000002</v>
      </c>
    </row>
    <row r="49" spans="2:12" x14ac:dyDescent="0.15">
      <c r="B49" s="47" t="s">
        <v>920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851</v>
      </c>
    </row>
    <row r="52" spans="2:12" x14ac:dyDescent="0.15">
      <c r="B52" s="106" t="s">
        <v>918</v>
      </c>
      <c r="C52" s="33" t="s">
        <v>936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848</v>
      </c>
      <c r="E53" s="121" t="e">
        <f>D34</f>
        <v>#REF!</v>
      </c>
    </row>
    <row r="54" spans="2:12" x14ac:dyDescent="0.15">
      <c r="B54" s="106" t="s">
        <v>927</v>
      </c>
      <c r="D54" s="234" t="e">
        <f>D47/(1-G52)-D47</f>
        <v>#REF!</v>
      </c>
      <c r="L54" s="223"/>
    </row>
    <row r="55" spans="2:12" x14ac:dyDescent="0.15">
      <c r="B55" s="47" t="s">
        <v>916</v>
      </c>
      <c r="D55" s="235" t="e">
        <f>D47+D54</f>
        <v>#REF!</v>
      </c>
    </row>
    <row r="56" spans="2:12" x14ac:dyDescent="0.15">
      <c r="B56" s="47" t="s">
        <v>917</v>
      </c>
      <c r="D56" s="131" t="e">
        <f>E53/D55</f>
        <v>#REF!</v>
      </c>
    </row>
    <row r="57" spans="2:12" x14ac:dyDescent="0.15">
      <c r="B57" s="47" t="s">
        <v>920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851</v>
      </c>
    </row>
    <row r="60" spans="2:12" x14ac:dyDescent="0.15">
      <c r="B60" s="106" t="s">
        <v>919</v>
      </c>
      <c r="C60" s="33" t="s">
        <v>852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848</v>
      </c>
      <c r="E61" s="121" t="e">
        <f>D35</f>
        <v>#REF!</v>
      </c>
    </row>
    <row r="62" spans="2:12" x14ac:dyDescent="0.15">
      <c r="B62" s="106" t="s">
        <v>928</v>
      </c>
      <c r="D62" s="234" t="e">
        <f>D55/(1-H60)-D55</f>
        <v>#REF!</v>
      </c>
      <c r="L62" s="223"/>
    </row>
    <row r="63" spans="2:12" x14ac:dyDescent="0.15">
      <c r="B63" s="47" t="s">
        <v>916</v>
      </c>
      <c r="D63" s="235" t="e">
        <f>D55+D62</f>
        <v>#REF!</v>
      </c>
    </row>
    <row r="64" spans="2:12" x14ac:dyDescent="0.15">
      <c r="B64" s="47" t="s">
        <v>917</v>
      </c>
      <c r="D64" s="131" t="e">
        <f>E61/D63</f>
        <v>#REF!</v>
      </c>
    </row>
    <row r="65" spans="2:8" x14ac:dyDescent="0.15">
      <c r="B65" s="33" t="s">
        <v>920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959</v>
      </c>
      <c r="C67" s="75" t="s">
        <v>921</v>
      </c>
      <c r="D67" s="75" t="s">
        <v>912</v>
      </c>
      <c r="E67" s="75" t="s">
        <v>922</v>
      </c>
      <c r="F67" s="75" t="s">
        <v>924</v>
      </c>
    </row>
    <row r="68" spans="2:8" x14ac:dyDescent="0.15">
      <c r="C68" s="75"/>
      <c r="D68" s="75"/>
      <c r="E68" s="75"/>
    </row>
    <row r="69" spans="2:8" x14ac:dyDescent="0.15">
      <c r="B69" s="33" t="s">
        <v>969</v>
      </c>
      <c r="C69" s="130" t="e">
        <f>D36</f>
        <v>#REF!</v>
      </c>
    </row>
    <row r="70" spans="2:8" x14ac:dyDescent="0.15">
      <c r="B70" s="138" t="s">
        <v>849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923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1103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1103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737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365" workbookViewId="0">
      <selection activeCell="D389" sqref="D389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1111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690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691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732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730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693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727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742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743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682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742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743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701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691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680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703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702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681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693</v>
      </c>
      <c r="C49" s="200"/>
    </row>
    <row r="50" spans="2:3" x14ac:dyDescent="0.15">
      <c r="B50" s="14"/>
      <c r="C50" s="200"/>
    </row>
    <row r="51" spans="2:3" x14ac:dyDescent="0.15">
      <c r="B51" s="14" t="s">
        <v>694</v>
      </c>
      <c r="C51" s="200"/>
    </row>
    <row r="52" spans="2:3" x14ac:dyDescent="0.15">
      <c r="B52" s="14" t="s">
        <v>700</v>
      </c>
      <c r="C52" s="200"/>
    </row>
    <row r="53" spans="2:3" x14ac:dyDescent="0.15">
      <c r="B53" s="14" t="s">
        <v>699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695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711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712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713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690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691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702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693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682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683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680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680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680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680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680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680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680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681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628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1213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629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1" t="s">
        <v>630</v>
      </c>
      <c r="D21" s="371"/>
      <c r="E21" s="371"/>
      <c r="F21" s="371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632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E22" sqref="E22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1239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706</v>
      </c>
      <c r="C2" s="371"/>
      <c r="D2" s="371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1096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739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973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972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1080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1085</v>
      </c>
    </row>
    <row r="9" spans="2:63" s="169" customFormat="1" x14ac:dyDescent="0.15">
      <c r="B9" s="314" t="s">
        <v>1079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1081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1082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1082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1081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1080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1085</v>
      </c>
    </row>
    <row r="34" spans="2:66" s="169" customFormat="1" x14ac:dyDescent="0.15">
      <c r="B34" s="314" t="s">
        <v>1079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1082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1081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1083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1081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tabSelected="1" workbookViewId="2">
      <selection activeCell="B28" sqref="B28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1225</v>
      </c>
    </row>
    <row r="4" spans="1:7" outlineLevel="1" x14ac:dyDescent="0.15">
      <c r="A4" s="47" t="s">
        <v>1224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1223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1226</v>
      </c>
      <c r="B10" s="91"/>
      <c r="D10" s="91"/>
      <c r="E10" s="91"/>
      <c r="F10" s="3"/>
      <c r="G10" s="94"/>
    </row>
    <row r="11" spans="1:7" outlineLevel="1" x14ac:dyDescent="0.15">
      <c r="A11" s="47" t="s">
        <v>1229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1223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1227</v>
      </c>
      <c r="B18" s="91"/>
      <c r="D18" s="91"/>
      <c r="E18" s="91"/>
      <c r="F18" s="3"/>
      <c r="G18" s="94"/>
    </row>
    <row r="19" spans="1:7" outlineLevel="1" x14ac:dyDescent="0.15">
      <c r="A19" s="47" t="s">
        <v>1222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1220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1221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1242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1230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1223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1241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1223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1222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1220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1221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1242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hidden="1" outlineLevel="1" x14ac:dyDescent="0.15">
      <c r="A53" s="14" t="s">
        <v>1225</v>
      </c>
    </row>
    <row r="54" spans="1:7" hidden="1" outlineLevel="2" x14ac:dyDescent="0.15">
      <c r="A54" s="47" t="s">
        <v>1224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1223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1223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1222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1220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1221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1242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1230</v>
      </c>
    </row>
    <row r="78" spans="1:7" hidden="1" outlineLevel="2" x14ac:dyDescent="0.15">
      <c r="A78" s="47" t="s">
        <v>1224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1223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1241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1226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1223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1227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1222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1220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1221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1242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hidden="1" outlineLevel="1" x14ac:dyDescent="0.15">
      <c r="A103" s="14" t="s">
        <v>1225</v>
      </c>
    </row>
    <row r="104" spans="1:7" hidden="1" outlineLevel="2" x14ac:dyDescent="0.15">
      <c r="A104" s="47" t="s">
        <v>1224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1223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1226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1229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1223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1227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1222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1220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1221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1242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1230</v>
      </c>
    </row>
    <row r="128" spans="1:7" hidden="1" outlineLevel="2" x14ac:dyDescent="0.15">
      <c r="A128" s="47" t="s">
        <v>1224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1223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1241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1226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1223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1227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1222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1220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1221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hidden="1" outlineLevel="1" collapsed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1225</v>
      </c>
    </row>
    <row r="154" spans="1:7" hidden="1" outlineLevel="1" x14ac:dyDescent="0.15">
      <c r="A154" s="47" t="s">
        <v>1224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1223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1223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1222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1220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1221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1230</v>
      </c>
    </row>
    <row r="178" spans="1:7" hidden="1" outlineLevel="1" x14ac:dyDescent="0.15">
      <c r="A178" s="47" t="s">
        <v>1224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1223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1223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1222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1220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1221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1225</v>
      </c>
    </row>
    <row r="204" spans="1:7" hidden="1" outlineLevel="1" x14ac:dyDescent="0.15">
      <c r="A204" s="47" t="s">
        <v>1224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1223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1223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1222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1220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1221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1230</v>
      </c>
    </row>
    <row r="228" spans="1:7" hidden="1" outlineLevel="1" x14ac:dyDescent="0.15">
      <c r="A228" s="47" t="s">
        <v>1224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1223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1223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1222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1220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1221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1"/>
  <sheetViews>
    <sheetView tabSelected="1" workbookViewId="0">
      <pane xSplit="2" ySplit="10" topLeftCell="C90" activePane="bottomRight" state="frozen"/>
      <selection pane="topRight" activeCell="C1" sqref="C1"/>
      <selection pane="bottomLeft" activeCell="A11" sqref="A11"/>
      <selection pane="bottomRight" activeCell="A118" sqref="A118"/>
    </sheetView>
    <sheetView workbookViewId="1">
      <selection activeCell="B17" sqref="B17"/>
    </sheetView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customWidth="1"/>
    <col min="4" max="5" width="11.33203125" style="33" customWidth="1"/>
    <col min="6" max="6" width="14.6640625" style="33" bestFit="1" customWidth="1"/>
    <col min="7" max="7" width="12.33203125" style="33" customWidth="1"/>
    <col min="8" max="8" width="12.1640625" style="33" bestFit="1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360</v>
      </c>
      <c r="B3" s="75"/>
      <c r="C3" s="63">
        <f>SUM(C12:N12)</f>
        <v>739340</v>
      </c>
      <c r="D3" s="63"/>
      <c r="E3" s="63">
        <f>SUM(O12:Z12)</f>
        <v>6201720</v>
      </c>
      <c r="F3" s="63"/>
      <c r="G3" s="63">
        <f>SUM(AA12:AL12)</f>
        <v>12832156.350000001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#REF!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648</v>
      </c>
      <c r="B4" s="75"/>
      <c r="C4" s="63">
        <f>SUM(C13:N13)</f>
        <v>201840</v>
      </c>
      <c r="D4" s="63"/>
      <c r="E4" s="63">
        <f>SUM(O13:Z13)</f>
        <v>1894970</v>
      </c>
      <c r="F4" s="63"/>
      <c r="G4" s="63">
        <f>SUM(AA13:AL13)</f>
        <v>-3880708.6500000004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659</v>
      </c>
      <c r="B5" s="75"/>
      <c r="C5" s="96">
        <f>C4/C3</f>
        <v>0.2730002434603836</v>
      </c>
      <c r="D5" s="96"/>
      <c r="E5" s="96">
        <f>E4/E3</f>
        <v>0.30555555555555558</v>
      </c>
      <c r="F5" s="96"/>
      <c r="G5" s="96">
        <f>G4/G3</f>
        <v>-0.30242061771636691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654</v>
      </c>
      <c r="B6" s="75"/>
      <c r="C6" s="63">
        <f>SUM(C15:N15)</f>
        <v>112520</v>
      </c>
      <c r="D6" s="96">
        <f>C6/C3</f>
        <v>0.15218979089458165</v>
      </c>
      <c r="E6" s="63">
        <f>SUM(O15:Z15)</f>
        <v>-5067149780</v>
      </c>
      <c r="F6" s="96">
        <f>E6/E3</f>
        <v>-817.05555555555554</v>
      </c>
      <c r="G6" s="63">
        <f>SUM(AA15:AL15)</f>
        <v>-3880708.6500000004</v>
      </c>
      <c r="H6" s="96">
        <f>G6/G3</f>
        <v>-0.30242061771636691</v>
      </c>
      <c r="I6" s="63" t="e">
        <f>SUM(AM15:AX15)</f>
        <v>#REF!</v>
      </c>
      <c r="J6" s="96" t="e">
        <f>I6/I3</f>
        <v>#REF!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655</v>
      </c>
      <c r="B7" s="75"/>
      <c r="C7" s="63">
        <f>SUM(C16:N16)</f>
        <v>89320</v>
      </c>
      <c r="D7" s="96">
        <f>C7/C3</f>
        <v>0.12081045256580193</v>
      </c>
      <c r="E7" s="63">
        <f>SUM(O16:Z16)</f>
        <v>5069044750</v>
      </c>
      <c r="F7" s="96">
        <f>E7/E3</f>
        <v>817.36111111111109</v>
      </c>
      <c r="G7" s="63">
        <f>SUM(AA16:AL16)</f>
        <v>0</v>
      </c>
      <c r="H7" s="96">
        <f>G7/G3</f>
        <v>0</v>
      </c>
      <c r="I7" s="63" t="e">
        <f>SUM(AM16:AX16)</f>
        <v>#REF!</v>
      </c>
      <c r="J7" s="96" t="e">
        <f>I7/I3</f>
        <v>#REF!</v>
      </c>
      <c r="K7" s="63" t="e">
        <f>SUM(AY16:BJ16)</f>
        <v>#REF!</v>
      </c>
      <c r="L7" s="96" t="e">
        <f>K7/K3</f>
        <v>#REF!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6" t="s">
        <v>35</v>
      </c>
      <c r="D9" s="376"/>
      <c r="E9" s="376"/>
      <c r="F9" s="376"/>
      <c r="G9" s="376"/>
      <c r="H9" s="376"/>
      <c r="I9" s="376"/>
      <c r="J9" s="376"/>
      <c r="K9" s="376"/>
      <c r="L9" s="376"/>
      <c r="M9" s="376"/>
      <c r="N9" s="376"/>
      <c r="O9" s="376" t="s">
        <v>36</v>
      </c>
      <c r="P9" s="376"/>
      <c r="Q9" s="376"/>
      <c r="R9" s="376"/>
      <c r="S9" s="376"/>
      <c r="T9" s="376"/>
      <c r="U9" s="376"/>
      <c r="V9" s="376"/>
      <c r="W9" s="376"/>
      <c r="X9" s="376"/>
      <c r="Y9" s="376"/>
      <c r="Z9" s="376"/>
      <c r="AA9" s="376" t="s">
        <v>37</v>
      </c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 t="s">
        <v>38</v>
      </c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 t="s">
        <v>39</v>
      </c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360</v>
      </c>
      <c r="B12" s="75"/>
      <c r="C12" s="63">
        <f>C130</f>
        <v>0</v>
      </c>
      <c r="D12" s="63">
        <f>D130</f>
        <v>0</v>
      </c>
      <c r="E12" s="63">
        <f>E130</f>
        <v>0</v>
      </c>
      <c r="F12" s="63">
        <f>F130</f>
        <v>86900</v>
      </c>
      <c r="G12" s="63">
        <f>G130</f>
        <v>103280</v>
      </c>
      <c r="H12" s="63">
        <f>H130</f>
        <v>119660</v>
      </c>
      <c r="I12" s="63">
        <f>I130</f>
        <v>86900</v>
      </c>
      <c r="J12" s="63">
        <f>J130</f>
        <v>103280</v>
      </c>
      <c r="K12" s="63">
        <f>K130</f>
        <v>68020</v>
      </c>
      <c r="L12" s="63">
        <f>L130</f>
        <v>68020</v>
      </c>
      <c r="M12" s="63">
        <f t="shared" ref="M12:AH12" si="0">M130</f>
        <v>68020</v>
      </c>
      <c r="N12" s="63">
        <f t="shared" si="0"/>
        <v>35260</v>
      </c>
      <c r="O12" s="63">
        <f t="shared" si="0"/>
        <v>308160</v>
      </c>
      <c r="P12" s="63">
        <f t="shared" si="0"/>
        <v>500760</v>
      </c>
      <c r="Q12" s="63">
        <f t="shared" si="0"/>
        <v>558540</v>
      </c>
      <c r="R12" s="63">
        <f t="shared" si="0"/>
        <v>558540</v>
      </c>
      <c r="S12" s="63">
        <f t="shared" si="0"/>
        <v>616320</v>
      </c>
      <c r="T12" s="63">
        <f t="shared" si="0"/>
        <v>674100</v>
      </c>
      <c r="U12" s="63">
        <f t="shared" si="0"/>
        <v>558540</v>
      </c>
      <c r="V12" s="63">
        <f t="shared" si="0"/>
        <v>616320</v>
      </c>
      <c r="W12" s="63">
        <f t="shared" si="0"/>
        <v>500760</v>
      </c>
      <c r="X12" s="63">
        <f t="shared" si="0"/>
        <v>500760</v>
      </c>
      <c r="Y12" s="63">
        <f t="shared" si="0"/>
        <v>500760</v>
      </c>
      <c r="Z12" s="63">
        <f t="shared" si="0"/>
        <v>308160</v>
      </c>
      <c r="AA12" s="63">
        <f t="shared" si="0"/>
        <v>636123.99</v>
      </c>
      <c r="AB12" s="63">
        <f t="shared" si="0"/>
        <v>1030959.57</v>
      </c>
      <c r="AC12" s="63">
        <f t="shared" si="0"/>
        <v>1162571.43</v>
      </c>
      <c r="AD12" s="63">
        <f t="shared" si="0"/>
        <v>1162571.43</v>
      </c>
      <c r="AE12" s="63">
        <f t="shared" si="0"/>
        <v>1272247.98</v>
      </c>
      <c r="AF12" s="63">
        <f t="shared" si="0"/>
        <v>1403859.84</v>
      </c>
      <c r="AG12" s="63">
        <f t="shared" si="0"/>
        <v>1162571.43</v>
      </c>
      <c r="AH12" s="63">
        <f t="shared" si="0"/>
        <v>1272247.98</v>
      </c>
      <c r="AI12" s="63">
        <f t="shared" ref="AI12:BJ12" si="1">AI130</f>
        <v>1030959.57</v>
      </c>
      <c r="AJ12" s="63">
        <f t="shared" si="1"/>
        <v>1030959.57</v>
      </c>
      <c r="AK12" s="63">
        <f t="shared" si="1"/>
        <v>1030959.57</v>
      </c>
      <c r="AL12" s="63">
        <f t="shared" si="1"/>
        <v>636123.99</v>
      </c>
      <c r="AM12" s="63" t="e">
        <f t="shared" si="1"/>
        <v>#REF!</v>
      </c>
      <c r="AN12" s="63" t="e">
        <f t="shared" si="1"/>
        <v>#REF!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</row>
    <row r="13" spans="1:62" x14ac:dyDescent="0.15">
      <c r="A13" s="33" t="s">
        <v>648</v>
      </c>
      <c r="B13" s="75"/>
      <c r="C13" s="63">
        <f>C131</f>
        <v>0</v>
      </c>
      <c r="D13" s="63">
        <f>D131</f>
        <v>0</v>
      </c>
      <c r="E13" s="63">
        <f>E131</f>
        <v>0</v>
      </c>
      <c r="F13" s="63">
        <f>F131</f>
        <v>24400</v>
      </c>
      <c r="G13" s="63">
        <f>G131</f>
        <v>28280</v>
      </c>
      <c r="H13" s="63">
        <f>H131</f>
        <v>32160</v>
      </c>
      <c r="I13" s="63">
        <f>I131</f>
        <v>24400</v>
      </c>
      <c r="J13" s="63">
        <f>J131</f>
        <v>28280</v>
      </c>
      <c r="K13" s="63">
        <f>K131</f>
        <v>18020</v>
      </c>
      <c r="L13" s="63">
        <f>L131</f>
        <v>18020</v>
      </c>
      <c r="M13" s="63">
        <f t="shared" ref="M13:AH13" si="2">M131</f>
        <v>18020</v>
      </c>
      <c r="N13" s="63">
        <f t="shared" si="2"/>
        <v>10260</v>
      </c>
      <c r="O13" s="63">
        <f t="shared" si="2"/>
        <v>94160</v>
      </c>
      <c r="P13" s="63">
        <f t="shared" si="2"/>
        <v>153010</v>
      </c>
      <c r="Q13" s="63">
        <f t="shared" si="2"/>
        <v>170665</v>
      </c>
      <c r="R13" s="63">
        <f t="shared" si="2"/>
        <v>170665</v>
      </c>
      <c r="S13" s="63">
        <f t="shared" si="2"/>
        <v>188320</v>
      </c>
      <c r="T13" s="63">
        <f t="shared" si="2"/>
        <v>205975</v>
      </c>
      <c r="U13" s="63">
        <f t="shared" si="2"/>
        <v>170665</v>
      </c>
      <c r="V13" s="63">
        <f t="shared" si="2"/>
        <v>188320</v>
      </c>
      <c r="W13" s="63">
        <f t="shared" si="2"/>
        <v>153010</v>
      </c>
      <c r="X13" s="63">
        <f t="shared" si="2"/>
        <v>153010</v>
      </c>
      <c r="Y13" s="63">
        <f t="shared" si="2"/>
        <v>153010</v>
      </c>
      <c r="Z13" s="63">
        <f t="shared" si="2"/>
        <v>94160</v>
      </c>
      <c r="AA13" s="63">
        <f t="shared" si="2"/>
        <v>-192377.01</v>
      </c>
      <c r="AB13" s="63">
        <f t="shared" si="2"/>
        <v>-311783.43</v>
      </c>
      <c r="AC13" s="63">
        <f t="shared" si="2"/>
        <v>-351585.57</v>
      </c>
      <c r="AD13" s="63">
        <f t="shared" si="2"/>
        <v>-351585.57</v>
      </c>
      <c r="AE13" s="63">
        <f t="shared" si="2"/>
        <v>-384754.02</v>
      </c>
      <c r="AF13" s="63">
        <f t="shared" si="2"/>
        <v>-424556.16</v>
      </c>
      <c r="AG13" s="63">
        <f t="shared" si="2"/>
        <v>-351585.57</v>
      </c>
      <c r="AH13" s="63">
        <f t="shared" si="2"/>
        <v>-384754.02</v>
      </c>
      <c r="AI13" s="63">
        <f t="shared" ref="AI13:BJ13" si="3">AI131</f>
        <v>-311783.43</v>
      </c>
      <c r="AJ13" s="63">
        <f t="shared" si="3"/>
        <v>-311783.43</v>
      </c>
      <c r="AK13" s="63">
        <f t="shared" si="3"/>
        <v>-311783.43</v>
      </c>
      <c r="AL13" s="63">
        <f t="shared" si="3"/>
        <v>-192377.01</v>
      </c>
      <c r="AM13" s="63" t="e">
        <f t="shared" si="3"/>
        <v>#VALUE!</v>
      </c>
      <c r="AN13" s="63" t="e">
        <f t="shared" si="3"/>
        <v>#VALUE!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#REF!</v>
      </c>
      <c r="AZ13" s="63" t="e">
        <f t="shared" si="3"/>
        <v>#REF!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</row>
    <row r="14" spans="1:62" x14ac:dyDescent="0.15">
      <c r="A14" s="33" t="s">
        <v>653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0.28078250863060988</v>
      </c>
      <c r="G14" s="96">
        <f>IF(G12&gt;0,G13/G12,0)</f>
        <v>0.27381874515879162</v>
      </c>
      <c r="H14" s="96">
        <f t="shared" ref="H14:BJ14" si="4">IF(H12&gt;0,H13/H12,0)</f>
        <v>0.26876149089085744</v>
      </c>
      <c r="I14" s="96">
        <f t="shared" si="4"/>
        <v>0.28078250863060988</v>
      </c>
      <c r="J14" s="96">
        <f t="shared" si="4"/>
        <v>0.27381874515879162</v>
      </c>
      <c r="K14" s="96">
        <f t="shared" si="4"/>
        <v>0.26492208174066451</v>
      </c>
      <c r="L14" s="96">
        <f t="shared" si="4"/>
        <v>0.26492208174066451</v>
      </c>
      <c r="M14" s="96">
        <f t="shared" si="4"/>
        <v>0.26492208174066451</v>
      </c>
      <c r="N14" s="96">
        <f t="shared" si="4"/>
        <v>0.29098128190584233</v>
      </c>
      <c r="O14" s="96">
        <f t="shared" si="4"/>
        <v>0.30555555555555558</v>
      </c>
      <c r="P14" s="96">
        <f t="shared" si="4"/>
        <v>0.30555555555555558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-0.30242061771636691</v>
      </c>
      <c r="AB14" s="96">
        <f t="shared" si="4"/>
        <v>-0.30242061771636691</v>
      </c>
      <c r="AC14" s="96">
        <f t="shared" si="4"/>
        <v>-0.30242061771636691</v>
      </c>
      <c r="AD14" s="96">
        <f t="shared" si="4"/>
        <v>-0.30242061771636691</v>
      </c>
      <c r="AE14" s="96">
        <f t="shared" si="4"/>
        <v>-0.30242061771636691</v>
      </c>
      <c r="AF14" s="96">
        <f t="shared" si="4"/>
        <v>-0.30242061771636686</v>
      </c>
      <c r="AG14" s="96">
        <f t="shared" si="4"/>
        <v>-0.30242061771636691</v>
      </c>
      <c r="AH14" s="96">
        <f t="shared" si="4"/>
        <v>-0.30242061771636691</v>
      </c>
      <c r="AI14" s="96">
        <f t="shared" si="4"/>
        <v>-0.30242061771636691</v>
      </c>
      <c r="AJ14" s="96">
        <f t="shared" si="4"/>
        <v>-0.30242061771636691</v>
      </c>
      <c r="AK14" s="96">
        <f t="shared" si="4"/>
        <v>-0.30242061771636691</v>
      </c>
      <c r="AL14" s="96">
        <f t="shared" si="4"/>
        <v>-0.30242061771636691</v>
      </c>
      <c r="AM14" s="96" t="e">
        <f t="shared" si="4"/>
        <v>#REF!</v>
      </c>
      <c r="AN14" s="96" t="e">
        <f t="shared" si="4"/>
        <v>#REF!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</row>
    <row r="15" spans="1:62" x14ac:dyDescent="0.15">
      <c r="A15" s="33" t="s">
        <v>654</v>
      </c>
      <c r="B15" s="75"/>
      <c r="C15" s="63">
        <f t="shared" ref="C15:AH15" si="5">C23</f>
        <v>0</v>
      </c>
      <c r="D15" s="63">
        <f t="shared" si="5"/>
        <v>0</v>
      </c>
      <c r="E15" s="63">
        <f t="shared" si="5"/>
        <v>0</v>
      </c>
      <c r="F15" s="63">
        <f t="shared" si="5"/>
        <v>11640</v>
      </c>
      <c r="G15" s="63">
        <f t="shared" si="5"/>
        <v>15520</v>
      </c>
      <c r="H15" s="63">
        <f t="shared" si="5"/>
        <v>19400</v>
      </c>
      <c r="I15" s="63">
        <f t="shared" si="5"/>
        <v>11640</v>
      </c>
      <c r="J15" s="63">
        <f t="shared" si="5"/>
        <v>15520</v>
      </c>
      <c r="K15" s="63">
        <f t="shared" si="5"/>
        <v>11640</v>
      </c>
      <c r="L15" s="63">
        <f t="shared" si="5"/>
        <v>11640</v>
      </c>
      <c r="M15" s="63">
        <f t="shared" si="5"/>
        <v>11640</v>
      </c>
      <c r="N15" s="63">
        <f t="shared" si="5"/>
        <v>3880</v>
      </c>
      <c r="O15" s="63">
        <f t="shared" si="5"/>
        <v>-251783840</v>
      </c>
      <c r="P15" s="63">
        <f t="shared" si="5"/>
        <v>-409148740</v>
      </c>
      <c r="Q15" s="63">
        <f t="shared" si="5"/>
        <v>-456358210</v>
      </c>
      <c r="R15" s="63">
        <f t="shared" si="5"/>
        <v>-456358210</v>
      </c>
      <c r="S15" s="63">
        <f t="shared" si="5"/>
        <v>-503567680</v>
      </c>
      <c r="T15" s="63">
        <f t="shared" si="5"/>
        <v>-550777150</v>
      </c>
      <c r="U15" s="63">
        <f t="shared" si="5"/>
        <v>-456358210</v>
      </c>
      <c r="V15" s="63">
        <f t="shared" si="5"/>
        <v>-503567680</v>
      </c>
      <c r="W15" s="63">
        <f t="shared" si="5"/>
        <v>-409148740</v>
      </c>
      <c r="X15" s="63">
        <f t="shared" si="5"/>
        <v>-409148740</v>
      </c>
      <c r="Y15" s="63">
        <f t="shared" si="5"/>
        <v>-409148740</v>
      </c>
      <c r="Z15" s="63">
        <f t="shared" si="5"/>
        <v>-251783840</v>
      </c>
      <c r="AA15" s="63">
        <f t="shared" si="5"/>
        <v>-192377.01</v>
      </c>
      <c r="AB15" s="63">
        <f t="shared" si="5"/>
        <v>-311783.43</v>
      </c>
      <c r="AC15" s="63">
        <f t="shared" si="5"/>
        <v>-351585.57</v>
      </c>
      <c r="AD15" s="63">
        <f t="shared" si="5"/>
        <v>-351585.57</v>
      </c>
      <c r="AE15" s="63">
        <f t="shared" si="5"/>
        <v>-384754.02</v>
      </c>
      <c r="AF15" s="63">
        <f t="shared" si="5"/>
        <v>-424556.16</v>
      </c>
      <c r="AG15" s="63">
        <f t="shared" si="5"/>
        <v>-351585.57</v>
      </c>
      <c r="AH15" s="63">
        <f t="shared" si="5"/>
        <v>-384754.02</v>
      </c>
      <c r="AI15" s="63">
        <f t="shared" ref="AI15:BJ15" si="6">AI23</f>
        <v>-311783.43</v>
      </c>
      <c r="AJ15" s="63">
        <f t="shared" si="6"/>
        <v>-311783.43</v>
      </c>
      <c r="AK15" s="63">
        <f t="shared" si="6"/>
        <v>-311783.43</v>
      </c>
      <c r="AL15" s="63">
        <f t="shared" si="6"/>
        <v>-192377.01</v>
      </c>
      <c r="AM15" s="63" t="e">
        <f t="shared" si="6"/>
        <v>#REF!</v>
      </c>
      <c r="AN15" s="63" t="e">
        <f t="shared" si="6"/>
        <v>#REF!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</row>
    <row r="16" spans="1:62" x14ac:dyDescent="0.15">
      <c r="A16" s="33" t="s">
        <v>655</v>
      </c>
      <c r="B16" s="75"/>
      <c r="C16" s="63">
        <f t="shared" ref="C16:AH16" si="7">C31</f>
        <v>0</v>
      </c>
      <c r="D16" s="63">
        <f t="shared" si="7"/>
        <v>0</v>
      </c>
      <c r="E16" s="63">
        <f t="shared" si="7"/>
        <v>0</v>
      </c>
      <c r="F16" s="63">
        <f t="shared" si="7"/>
        <v>12760</v>
      </c>
      <c r="G16" s="63">
        <f t="shared" si="7"/>
        <v>12760</v>
      </c>
      <c r="H16" s="63">
        <f t="shared" si="7"/>
        <v>12760</v>
      </c>
      <c r="I16" s="63">
        <f t="shared" si="7"/>
        <v>12760</v>
      </c>
      <c r="J16" s="63">
        <f t="shared" si="7"/>
        <v>12760</v>
      </c>
      <c r="K16" s="63">
        <f t="shared" si="7"/>
        <v>6380</v>
      </c>
      <c r="L16" s="63">
        <f t="shared" si="7"/>
        <v>6380</v>
      </c>
      <c r="M16" s="63">
        <f t="shared" si="7"/>
        <v>6380</v>
      </c>
      <c r="N16" s="63">
        <f t="shared" si="7"/>
        <v>6380</v>
      </c>
      <c r="O16" s="63">
        <f t="shared" si="7"/>
        <v>251878000</v>
      </c>
      <c r="P16" s="63">
        <f t="shared" si="7"/>
        <v>409301750</v>
      </c>
      <c r="Q16" s="63">
        <f t="shared" si="7"/>
        <v>456528875</v>
      </c>
      <c r="R16" s="63">
        <f t="shared" si="7"/>
        <v>456528875</v>
      </c>
      <c r="S16" s="63">
        <f t="shared" si="7"/>
        <v>503756000</v>
      </c>
      <c r="T16" s="63">
        <f t="shared" si="7"/>
        <v>550983125</v>
      </c>
      <c r="U16" s="63">
        <f t="shared" si="7"/>
        <v>456528875</v>
      </c>
      <c r="V16" s="63">
        <f t="shared" si="7"/>
        <v>503756000</v>
      </c>
      <c r="W16" s="63">
        <f t="shared" si="7"/>
        <v>409301750</v>
      </c>
      <c r="X16" s="63">
        <f t="shared" si="7"/>
        <v>409301750</v>
      </c>
      <c r="Y16" s="63">
        <f t="shared" si="7"/>
        <v>409301750</v>
      </c>
      <c r="Z16" s="63">
        <f t="shared" si="7"/>
        <v>251878000</v>
      </c>
      <c r="AA16" s="63">
        <f t="shared" si="7"/>
        <v>0</v>
      </c>
      <c r="AB16" s="63">
        <f t="shared" si="7"/>
        <v>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ref="AI16:BJ16" si="8">AI31</f>
        <v>0</v>
      </c>
      <c r="AJ16" s="63">
        <f t="shared" si="8"/>
        <v>0</v>
      </c>
      <c r="AK16" s="63">
        <f t="shared" si="8"/>
        <v>0</v>
      </c>
      <c r="AL16" s="63">
        <f t="shared" si="8"/>
        <v>0</v>
      </c>
      <c r="AM16" s="63" t="e">
        <f t="shared" si="8"/>
        <v>#REF!</v>
      </c>
      <c r="AN16" s="63" t="e">
        <f t="shared" si="8"/>
        <v>#REF!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">
        <v>645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101">
        <f t="shared" ref="C19:AH19" si="9">C74</f>
        <v>0</v>
      </c>
      <c r="D19" s="101">
        <f t="shared" si="9"/>
        <v>0</v>
      </c>
      <c r="E19" s="101">
        <f t="shared" si="9"/>
        <v>0</v>
      </c>
      <c r="F19" s="101">
        <f t="shared" si="9"/>
        <v>3</v>
      </c>
      <c r="G19" s="101">
        <f t="shared" si="9"/>
        <v>4</v>
      </c>
      <c r="H19" s="101">
        <f t="shared" si="9"/>
        <v>5</v>
      </c>
      <c r="I19" s="101">
        <f t="shared" si="9"/>
        <v>3</v>
      </c>
      <c r="J19" s="101">
        <f t="shared" si="9"/>
        <v>4</v>
      </c>
      <c r="K19" s="101">
        <f t="shared" si="9"/>
        <v>3</v>
      </c>
      <c r="L19" s="101">
        <f t="shared" si="9"/>
        <v>3</v>
      </c>
      <c r="M19" s="101">
        <f t="shared" si="9"/>
        <v>3</v>
      </c>
      <c r="N19" s="101">
        <f t="shared" si="9"/>
        <v>1</v>
      </c>
      <c r="O19" s="101">
        <f t="shared" si="9"/>
        <v>-42784</v>
      </c>
      <c r="P19" s="101">
        <f t="shared" si="9"/>
        <v>-69524</v>
      </c>
      <c r="Q19" s="101">
        <f t="shared" si="9"/>
        <v>-77546</v>
      </c>
      <c r="R19" s="101">
        <f t="shared" si="9"/>
        <v>-77546</v>
      </c>
      <c r="S19" s="101">
        <f t="shared" si="9"/>
        <v>-85568</v>
      </c>
      <c r="T19" s="101">
        <f t="shared" si="9"/>
        <v>-93590</v>
      </c>
      <c r="U19" s="101">
        <f t="shared" si="9"/>
        <v>-77546</v>
      </c>
      <c r="V19" s="101">
        <f t="shared" si="9"/>
        <v>-85568</v>
      </c>
      <c r="W19" s="101">
        <f t="shared" si="9"/>
        <v>-69524</v>
      </c>
      <c r="X19" s="101">
        <f t="shared" si="9"/>
        <v>-69524</v>
      </c>
      <c r="Y19" s="101">
        <f t="shared" si="9"/>
        <v>-69524</v>
      </c>
      <c r="Z19" s="101">
        <f t="shared" si="9"/>
        <v>-42784</v>
      </c>
      <c r="AA19" s="101">
        <f t="shared" si="9"/>
        <v>29</v>
      </c>
      <c r="AB19" s="101">
        <f t="shared" si="9"/>
        <v>47</v>
      </c>
      <c r="AC19" s="101">
        <f t="shared" si="9"/>
        <v>53</v>
      </c>
      <c r="AD19" s="101">
        <f t="shared" si="9"/>
        <v>53</v>
      </c>
      <c r="AE19" s="101">
        <f t="shared" si="9"/>
        <v>58</v>
      </c>
      <c r="AF19" s="101">
        <f t="shared" si="9"/>
        <v>64</v>
      </c>
      <c r="AG19" s="101">
        <f t="shared" si="9"/>
        <v>53</v>
      </c>
      <c r="AH19" s="101">
        <f t="shared" si="9"/>
        <v>58</v>
      </c>
      <c r="AI19" s="101">
        <f t="shared" ref="AI19:BJ19" si="10">AI74</f>
        <v>47</v>
      </c>
      <c r="AJ19" s="101">
        <f t="shared" si="10"/>
        <v>47</v>
      </c>
      <c r="AK19" s="101">
        <f t="shared" si="10"/>
        <v>47</v>
      </c>
      <c r="AL19" s="101">
        <f t="shared" si="10"/>
        <v>29</v>
      </c>
      <c r="AM19" s="101" t="e">
        <f t="shared" si="10"/>
        <v>#REF!</v>
      </c>
      <c r="AN19" s="101" t="e">
        <f t="shared" si="10"/>
        <v>#REF!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>
        <f t="shared" si="10"/>
        <v>-82467</v>
      </c>
      <c r="AZ19" s="101">
        <f t="shared" si="10"/>
        <v>-132447</v>
      </c>
      <c r="BA19" s="101">
        <f t="shared" si="10"/>
        <v>-147441</v>
      </c>
      <c r="BB19" s="101">
        <f t="shared" si="10"/>
        <v>-147441</v>
      </c>
      <c r="BC19" s="101">
        <f t="shared" si="10"/>
        <v>-164934</v>
      </c>
      <c r="BD19" s="101">
        <f t="shared" si="10"/>
        <v>-179928</v>
      </c>
      <c r="BE19" s="101">
        <f t="shared" si="10"/>
        <v>-147441</v>
      </c>
      <c r="BF19" s="101">
        <f t="shared" si="10"/>
        <v>-164934</v>
      </c>
      <c r="BG19" s="101">
        <f t="shared" si="10"/>
        <v>-132447</v>
      </c>
      <c r="BH19" s="101">
        <f t="shared" si="10"/>
        <v>-132447</v>
      </c>
      <c r="BI19" s="101">
        <f t="shared" si="10"/>
        <v>-132447</v>
      </c>
      <c r="BJ19" s="101">
        <f t="shared" si="10"/>
        <v>-82467</v>
      </c>
    </row>
    <row r="20" spans="1:64" x14ac:dyDescent="0.15">
      <c r="A20" s="47" t="s">
        <v>658</v>
      </c>
      <c r="B20" s="75"/>
      <c r="C20" s="101">
        <f>C19*C55</f>
        <v>0</v>
      </c>
      <c r="D20" s="180">
        <f>D19*D55</f>
        <v>0</v>
      </c>
      <c r="E20" s="180">
        <f>E19*E55</f>
        <v>0</v>
      </c>
      <c r="F20" s="180">
        <f>F19*F55</f>
        <v>49140</v>
      </c>
      <c r="G20" s="180">
        <f>G19*G55</f>
        <v>65520</v>
      </c>
      <c r="H20" s="180">
        <f>H19*H55</f>
        <v>81900</v>
      </c>
      <c r="I20" s="180">
        <f>I19*I55</f>
        <v>49140</v>
      </c>
      <c r="J20" s="180">
        <f>J19*J55</f>
        <v>65520</v>
      </c>
      <c r="K20" s="180">
        <f>K19*K55</f>
        <v>49140</v>
      </c>
      <c r="L20" s="180">
        <f>L19*L55</f>
        <v>49140</v>
      </c>
      <c r="M20" s="180">
        <f>M19*M55</f>
        <v>49140</v>
      </c>
      <c r="N20" s="180">
        <f>N19*N55</f>
        <v>16380</v>
      </c>
      <c r="O20" s="180">
        <f>O19*O55</f>
        <v>-824019840</v>
      </c>
      <c r="P20" s="180">
        <f>P19*P55</f>
        <v>-1339032240</v>
      </c>
      <c r="Q20" s="180">
        <f>Q19*Q55</f>
        <v>-1493535960</v>
      </c>
      <c r="R20" s="180">
        <f>R19*R55</f>
        <v>-1493535960</v>
      </c>
      <c r="S20" s="180">
        <f>S19*S55</f>
        <v>-1648039680</v>
      </c>
      <c r="T20" s="180">
        <f>T19*T55</f>
        <v>-1802543400</v>
      </c>
      <c r="U20" s="180">
        <f>U19*U55</f>
        <v>-1493535960</v>
      </c>
      <c r="V20" s="180">
        <f>V19*V55</f>
        <v>-1648039680</v>
      </c>
      <c r="W20" s="180">
        <f>W19*W55</f>
        <v>-1339032240</v>
      </c>
      <c r="X20" s="180">
        <f>X19*X55</f>
        <v>-1339032240</v>
      </c>
      <c r="Y20" s="180">
        <f>Y19*Y55</f>
        <v>-1339032240</v>
      </c>
      <c r="Z20" s="180">
        <f>Z19*Z55</f>
        <v>-824019840</v>
      </c>
      <c r="AA20" s="180">
        <f>AA19*AA55</f>
        <v>636115</v>
      </c>
      <c r="AB20" s="180">
        <f>AB19*AB55</f>
        <v>1030945</v>
      </c>
      <c r="AC20" s="180">
        <f>AC19*AC55</f>
        <v>1162555</v>
      </c>
      <c r="AD20" s="180">
        <f>AD19*AD55</f>
        <v>1162555</v>
      </c>
      <c r="AE20" s="180">
        <f>AE19*AE55</f>
        <v>1272230</v>
      </c>
      <c r="AF20" s="180">
        <f>AF19*AF55</f>
        <v>1403840</v>
      </c>
      <c r="AG20" s="180">
        <f>AG19*AG55</f>
        <v>1162555</v>
      </c>
      <c r="AH20" s="180">
        <f>AH19*AH55</f>
        <v>1272230</v>
      </c>
      <c r="AI20" s="180">
        <f>AI19*AI55</f>
        <v>1030945</v>
      </c>
      <c r="AJ20" s="180">
        <f>AJ19*AJ55</f>
        <v>1030945</v>
      </c>
      <c r="AK20" s="180">
        <f>AK19*AK55</f>
        <v>1030945</v>
      </c>
      <c r="AL20" s="180">
        <f>AL19*AL55</f>
        <v>636115</v>
      </c>
      <c r="AM20" s="180" t="e">
        <f>AM19*AM55</f>
        <v>#REF!</v>
      </c>
      <c r="AN20" s="180" t="e">
        <f>AN19*AN55</f>
        <v>#REF!</v>
      </c>
      <c r="AO20" s="180" t="e">
        <f>AO19*AO55</f>
        <v>#REF!</v>
      </c>
      <c r="AP20" s="180" t="e">
        <f>AP19*AP55</f>
        <v>#REF!</v>
      </c>
      <c r="AQ20" s="180" t="e">
        <f>AQ19*AQ55</f>
        <v>#REF!</v>
      </c>
      <c r="AR20" s="180" t="e">
        <f>AR19*AR55</f>
        <v>#REF!</v>
      </c>
      <c r="AS20" s="180" t="e">
        <f>AS19*AS55</f>
        <v>#REF!</v>
      </c>
      <c r="AT20" s="180" t="e">
        <f>AT19*AT55</f>
        <v>#REF!</v>
      </c>
      <c r="AU20" s="180" t="e">
        <f>AU19*AU55</f>
        <v>#REF!</v>
      </c>
      <c r="AV20" s="180" t="e">
        <f>AV19*AV55</f>
        <v>#REF!</v>
      </c>
      <c r="AW20" s="180" t="e">
        <f>AW19*AW55</f>
        <v>#REF!</v>
      </c>
      <c r="AX20" s="180" t="e">
        <f>AX19*AX55</f>
        <v>#REF!</v>
      </c>
      <c r="AY20" s="180">
        <f>AY19*AY55</f>
        <v>-1484406000</v>
      </c>
      <c r="AZ20" s="180">
        <f>AZ19*AZ55</f>
        <v>-2384046000</v>
      </c>
      <c r="BA20" s="180">
        <f>BA19*BA55</f>
        <v>-2653938000</v>
      </c>
      <c r="BB20" s="180">
        <f>BB19*BB55</f>
        <v>-2653938000</v>
      </c>
      <c r="BC20" s="180">
        <f>BC19*BC55</f>
        <v>-2968812000</v>
      </c>
      <c r="BD20" s="180">
        <f>BD19*BD55</f>
        <v>-3238704000</v>
      </c>
      <c r="BE20" s="180">
        <f>BE19*BE55</f>
        <v>-2653938000</v>
      </c>
      <c r="BF20" s="180">
        <f>BF19*BF55</f>
        <v>-2968812000</v>
      </c>
      <c r="BG20" s="180">
        <f>BG19*BG55</f>
        <v>-2384046000</v>
      </c>
      <c r="BH20" s="180">
        <f>BH19*BH55</f>
        <v>-2384046000</v>
      </c>
      <c r="BI20" s="180">
        <f>BI19*BI55</f>
        <v>-2384046000</v>
      </c>
      <c r="BJ20" s="180">
        <f>BJ19*BJ55</f>
        <v>-1484406000</v>
      </c>
    </row>
    <row r="21" spans="1:64" x14ac:dyDescent="0.15">
      <c r="A21" s="47" t="s">
        <v>642</v>
      </c>
      <c r="B21" s="75"/>
      <c r="C21" s="104">
        <f>C19*C67</f>
        <v>0</v>
      </c>
      <c r="D21" s="104">
        <f>D19*D67</f>
        <v>0</v>
      </c>
      <c r="E21" s="104">
        <f>E19*E67</f>
        <v>0</v>
      </c>
      <c r="F21" s="104">
        <f>F19*F67</f>
        <v>11640</v>
      </c>
      <c r="G21" s="104">
        <f>G19*G67</f>
        <v>15520</v>
      </c>
      <c r="H21" s="104">
        <f>H19*H67</f>
        <v>19400</v>
      </c>
      <c r="I21" s="104">
        <f>I19*I67</f>
        <v>11640</v>
      </c>
      <c r="J21" s="104">
        <f>J19*J67</f>
        <v>15520</v>
      </c>
      <c r="K21" s="104">
        <f>K19*K67</f>
        <v>11640</v>
      </c>
      <c r="L21" s="104">
        <f>L19*L67</f>
        <v>11640</v>
      </c>
      <c r="M21" s="104">
        <f>M19*M67</f>
        <v>11640</v>
      </c>
      <c r="N21" s="104">
        <f>N19*N67</f>
        <v>3880</v>
      </c>
      <c r="O21" s="104">
        <f>O19*O67</f>
        <v>-251783840</v>
      </c>
      <c r="P21" s="104">
        <f>P19*P67</f>
        <v>-409148740</v>
      </c>
      <c r="Q21" s="104">
        <f>Q19*Q67</f>
        <v>-456358210</v>
      </c>
      <c r="R21" s="104">
        <f>R19*R67</f>
        <v>-456358210</v>
      </c>
      <c r="S21" s="104">
        <f>S19*S67</f>
        <v>-503567680</v>
      </c>
      <c r="T21" s="104">
        <f>T19*T67</f>
        <v>-550777150</v>
      </c>
      <c r="U21" s="104">
        <f>U19*U67</f>
        <v>-456358210</v>
      </c>
      <c r="V21" s="104">
        <f>V19*V67</f>
        <v>-503567680</v>
      </c>
      <c r="W21" s="104">
        <f>W19*W67</f>
        <v>-409148740</v>
      </c>
      <c r="X21" s="104">
        <f>X19*X67</f>
        <v>-409148740</v>
      </c>
      <c r="Y21" s="104">
        <f>Y19*Y67</f>
        <v>-409148740</v>
      </c>
      <c r="Z21" s="104">
        <f>Z19*Z67</f>
        <v>-251783840</v>
      </c>
      <c r="AA21" s="104">
        <f>AA19*AA67</f>
        <v>-192386</v>
      </c>
      <c r="AB21" s="104">
        <f>AB19*AB67</f>
        <v>-311798</v>
      </c>
      <c r="AC21" s="104">
        <f>AC19*AC67</f>
        <v>-351602</v>
      </c>
      <c r="AD21" s="104">
        <f>AD19*AD67</f>
        <v>-351602</v>
      </c>
      <c r="AE21" s="104">
        <f>AE19*AE67</f>
        <v>-384772</v>
      </c>
      <c r="AF21" s="104">
        <f>AF19*AF67</f>
        <v>-424576</v>
      </c>
      <c r="AG21" s="104">
        <f>AG19*AG67</f>
        <v>-351602</v>
      </c>
      <c r="AH21" s="104">
        <f>AH19*AH67</f>
        <v>-384772</v>
      </c>
      <c r="AI21" s="104">
        <f>AI19*AI67</f>
        <v>-311798</v>
      </c>
      <c r="AJ21" s="104">
        <f>AJ19*AJ67</f>
        <v>-311798</v>
      </c>
      <c r="AK21" s="104">
        <f>AK19*AK67</f>
        <v>-311798</v>
      </c>
      <c r="AL21" s="104">
        <f>AL19*AL67</f>
        <v>-192386</v>
      </c>
      <c r="AM21" s="104" t="e">
        <f>AM19*AM67</f>
        <v>#REF!</v>
      </c>
      <c r="AN21" s="104" t="e">
        <f>AN19*AN67</f>
        <v>#REF!</v>
      </c>
      <c r="AO21" s="104" t="e">
        <f>AO19*AO67</f>
        <v>#REF!</v>
      </c>
      <c r="AP21" s="104" t="e">
        <f>AP19*AP67</f>
        <v>#REF!</v>
      </c>
      <c r="AQ21" s="104" t="e">
        <f>AQ19*AQ67</f>
        <v>#REF!</v>
      </c>
      <c r="AR21" s="104" t="e">
        <f>AR19*AR67</f>
        <v>#REF!</v>
      </c>
      <c r="AS21" s="104" t="e">
        <f>AS19*AS67</f>
        <v>#REF!</v>
      </c>
      <c r="AT21" s="104" t="e">
        <f>AT19*AT67</f>
        <v>#REF!</v>
      </c>
      <c r="AU21" s="104" t="e">
        <f>AU19*AU67</f>
        <v>#REF!</v>
      </c>
      <c r="AV21" s="104" t="e">
        <f>AV19*AV67</f>
        <v>#REF!</v>
      </c>
      <c r="AW21" s="104" t="e">
        <f>AW19*AW67</f>
        <v>#REF!</v>
      </c>
      <c r="AX21" s="104" t="e">
        <f>AX19*AX67</f>
        <v>#REF!</v>
      </c>
      <c r="AY21" s="104">
        <f>AY19*AY67</f>
        <v>-453568500</v>
      </c>
      <c r="AZ21" s="104">
        <f>AZ19*AZ67</f>
        <v>-728458500</v>
      </c>
      <c r="BA21" s="104">
        <f>BA19*BA67</f>
        <v>-810925500</v>
      </c>
      <c r="BB21" s="104">
        <f>BB19*BB67</f>
        <v>-810925500</v>
      </c>
      <c r="BC21" s="104">
        <f>BC19*BC67</f>
        <v>-907137000</v>
      </c>
      <c r="BD21" s="104">
        <f>BD19*BD67</f>
        <v>-989604000</v>
      </c>
      <c r="BE21" s="104">
        <f>BE19*BE67</f>
        <v>-810925500</v>
      </c>
      <c r="BF21" s="104">
        <f>BF19*BF67</f>
        <v>-907137000</v>
      </c>
      <c r="BG21" s="104">
        <f>BG19*BG67</f>
        <v>-728458500</v>
      </c>
      <c r="BH21" s="104">
        <f>BH19*BH67</f>
        <v>-728458500</v>
      </c>
      <c r="BI21" s="104">
        <f>BI19*BI67</f>
        <v>-728458500</v>
      </c>
      <c r="BJ21" s="104">
        <f>BJ19*BJ67</f>
        <v>-453568500</v>
      </c>
    </row>
    <row r="22" spans="1:64" x14ac:dyDescent="0.15">
      <c r="A22" s="47" t="s">
        <v>644</v>
      </c>
      <c r="B22" s="75"/>
      <c r="C22" s="63">
        <f t="shared" ref="C22:AH22" si="11">C83</f>
        <v>0</v>
      </c>
      <c r="D22" s="63">
        <f t="shared" si="11"/>
        <v>0</v>
      </c>
      <c r="E22" s="63">
        <f t="shared" si="11"/>
        <v>0</v>
      </c>
      <c r="F22" s="63">
        <f t="shared" si="11"/>
        <v>0</v>
      </c>
      <c r="G22" s="63">
        <f t="shared" si="11"/>
        <v>0</v>
      </c>
      <c r="H22" s="63">
        <f t="shared" si="11"/>
        <v>0</v>
      </c>
      <c r="I22" s="63">
        <f t="shared" si="11"/>
        <v>0</v>
      </c>
      <c r="J22" s="63">
        <f t="shared" si="11"/>
        <v>0</v>
      </c>
      <c r="K22" s="63">
        <f t="shared" si="11"/>
        <v>0</v>
      </c>
      <c r="L22" s="63">
        <f t="shared" si="11"/>
        <v>0</v>
      </c>
      <c r="M22" s="63">
        <f t="shared" si="11"/>
        <v>0</v>
      </c>
      <c r="N22" s="63">
        <f t="shared" si="11"/>
        <v>0</v>
      </c>
      <c r="O22" s="63">
        <f t="shared" si="11"/>
        <v>0</v>
      </c>
      <c r="P22" s="63">
        <f t="shared" si="11"/>
        <v>0</v>
      </c>
      <c r="Q22" s="63">
        <f t="shared" si="11"/>
        <v>0</v>
      </c>
      <c r="R22" s="63">
        <f t="shared" si="11"/>
        <v>0</v>
      </c>
      <c r="S22" s="63">
        <f t="shared" si="11"/>
        <v>0</v>
      </c>
      <c r="T22" s="63">
        <f t="shared" si="11"/>
        <v>0</v>
      </c>
      <c r="U22" s="63">
        <f t="shared" si="11"/>
        <v>0</v>
      </c>
      <c r="V22" s="63">
        <f t="shared" si="11"/>
        <v>0</v>
      </c>
      <c r="W22" s="63">
        <f t="shared" si="11"/>
        <v>0</v>
      </c>
      <c r="X22" s="63">
        <f t="shared" si="11"/>
        <v>0</v>
      </c>
      <c r="Y22" s="63">
        <f t="shared" si="11"/>
        <v>0</v>
      </c>
      <c r="Z22" s="63">
        <f t="shared" si="11"/>
        <v>0</v>
      </c>
      <c r="AA22" s="63">
        <f t="shared" si="11"/>
        <v>8.99</v>
      </c>
      <c r="AB22" s="63">
        <f t="shared" si="11"/>
        <v>14.57</v>
      </c>
      <c r="AC22" s="63">
        <f t="shared" si="11"/>
        <v>16.43</v>
      </c>
      <c r="AD22" s="63">
        <f t="shared" si="11"/>
        <v>16.43</v>
      </c>
      <c r="AE22" s="63">
        <f t="shared" si="11"/>
        <v>17.98</v>
      </c>
      <c r="AF22" s="63">
        <f t="shared" si="11"/>
        <v>19.84</v>
      </c>
      <c r="AG22" s="63">
        <f t="shared" si="11"/>
        <v>16.43</v>
      </c>
      <c r="AH22" s="63">
        <f t="shared" si="11"/>
        <v>17.98</v>
      </c>
      <c r="AI22" s="63">
        <f t="shared" ref="AI22:BJ22" si="12">AI83</f>
        <v>14.57</v>
      </c>
      <c r="AJ22" s="63">
        <f t="shared" si="12"/>
        <v>14.57</v>
      </c>
      <c r="AK22" s="63">
        <f t="shared" si="12"/>
        <v>14.57</v>
      </c>
      <c r="AL22" s="63">
        <f t="shared" si="12"/>
        <v>8.99</v>
      </c>
      <c r="AM22" s="63" t="e">
        <f t="shared" si="12"/>
        <v>#REF!</v>
      </c>
      <c r="AN22" s="63" t="e">
        <f t="shared" si="12"/>
        <v>#REF!</v>
      </c>
      <c r="AO22" s="63" t="e">
        <f t="shared" si="12"/>
        <v>#REF!</v>
      </c>
      <c r="AP22" s="63" t="e">
        <f t="shared" si="12"/>
        <v>#REF!</v>
      </c>
      <c r="AQ22" s="63" t="e">
        <f t="shared" si="12"/>
        <v>#REF!</v>
      </c>
      <c r="AR22" s="63" t="e">
        <f t="shared" si="12"/>
        <v>#REF!</v>
      </c>
      <c r="AS22" s="63" t="e">
        <f t="shared" si="12"/>
        <v>#REF!</v>
      </c>
      <c r="AT22" s="63" t="e">
        <f t="shared" si="12"/>
        <v>#REF!</v>
      </c>
      <c r="AU22" s="63" t="e">
        <f t="shared" si="12"/>
        <v>#REF!</v>
      </c>
      <c r="AV22" s="63" t="e">
        <f t="shared" si="12"/>
        <v>#REF!</v>
      </c>
      <c r="AW22" s="63" t="e">
        <f t="shared" si="12"/>
        <v>#REF!</v>
      </c>
      <c r="AX22" s="63" t="e">
        <f t="shared" si="12"/>
        <v>#REF!</v>
      </c>
      <c r="AY22" s="63" t="e">
        <f t="shared" si="12"/>
        <v>#REF!</v>
      </c>
      <c r="AZ22" s="63" t="e">
        <f t="shared" si="12"/>
        <v>#REF!</v>
      </c>
      <c r="BA22" s="63" t="e">
        <f t="shared" si="12"/>
        <v>#REF!</v>
      </c>
      <c r="BB22" s="63" t="e">
        <f t="shared" si="12"/>
        <v>#REF!</v>
      </c>
      <c r="BC22" s="63" t="e">
        <f t="shared" si="12"/>
        <v>#REF!</v>
      </c>
      <c r="BD22" s="63" t="e">
        <f t="shared" si="12"/>
        <v>#REF!</v>
      </c>
      <c r="BE22" s="63" t="e">
        <f t="shared" si="12"/>
        <v>#REF!</v>
      </c>
      <c r="BF22" s="63" t="e">
        <f t="shared" si="12"/>
        <v>#REF!</v>
      </c>
      <c r="BG22" s="63" t="e">
        <f t="shared" si="12"/>
        <v>#REF!</v>
      </c>
      <c r="BH22" s="63" t="e">
        <f t="shared" si="12"/>
        <v>#REF!</v>
      </c>
      <c r="BI22" s="63" t="e">
        <f t="shared" si="12"/>
        <v>#REF!</v>
      </c>
      <c r="BJ22" s="63" t="e">
        <f t="shared" si="12"/>
        <v>#REF!</v>
      </c>
      <c r="BL22" s="104" t="e">
        <f>BJ20+BJ22</f>
        <v>#REF!</v>
      </c>
    </row>
    <row r="23" spans="1:64" x14ac:dyDescent="0.15">
      <c r="A23" s="47" t="s">
        <v>646</v>
      </c>
      <c r="B23" s="75"/>
      <c r="C23" s="63">
        <f>SUM(C21:C22)</f>
        <v>0</v>
      </c>
      <c r="D23" s="63">
        <f t="shared" ref="D23:BJ23" si="13">SUM(D21:D22)</f>
        <v>0</v>
      </c>
      <c r="E23" s="63">
        <f t="shared" si="13"/>
        <v>0</v>
      </c>
      <c r="F23" s="63">
        <f t="shared" si="13"/>
        <v>11640</v>
      </c>
      <c r="G23" s="63">
        <f t="shared" si="13"/>
        <v>15520</v>
      </c>
      <c r="H23" s="63">
        <f t="shared" si="13"/>
        <v>19400</v>
      </c>
      <c r="I23" s="63">
        <f t="shared" si="13"/>
        <v>11640</v>
      </c>
      <c r="J23" s="63">
        <f t="shared" si="13"/>
        <v>15520</v>
      </c>
      <c r="K23" s="63">
        <f t="shared" si="13"/>
        <v>11640</v>
      </c>
      <c r="L23" s="63">
        <f t="shared" si="13"/>
        <v>11640</v>
      </c>
      <c r="M23" s="63">
        <f t="shared" si="13"/>
        <v>11640</v>
      </c>
      <c r="N23" s="63">
        <f t="shared" si="13"/>
        <v>3880</v>
      </c>
      <c r="O23" s="63">
        <f t="shared" si="13"/>
        <v>-251783840</v>
      </c>
      <c r="P23" s="63">
        <f t="shared" si="13"/>
        <v>-409148740</v>
      </c>
      <c r="Q23" s="63">
        <f t="shared" si="13"/>
        <v>-456358210</v>
      </c>
      <c r="R23" s="63">
        <f t="shared" si="13"/>
        <v>-456358210</v>
      </c>
      <c r="S23" s="63">
        <f t="shared" si="13"/>
        <v>-503567680</v>
      </c>
      <c r="T23" s="63">
        <f t="shared" si="13"/>
        <v>-550777150</v>
      </c>
      <c r="U23" s="63">
        <f t="shared" si="13"/>
        <v>-456358210</v>
      </c>
      <c r="V23" s="63">
        <f t="shared" si="13"/>
        <v>-503567680</v>
      </c>
      <c r="W23" s="63">
        <f t="shared" si="13"/>
        <v>-409148740</v>
      </c>
      <c r="X23" s="63">
        <f t="shared" si="13"/>
        <v>-409148740</v>
      </c>
      <c r="Y23" s="63">
        <f t="shared" si="13"/>
        <v>-409148740</v>
      </c>
      <c r="Z23" s="63">
        <f t="shared" si="13"/>
        <v>-251783840</v>
      </c>
      <c r="AA23" s="63">
        <f t="shared" si="13"/>
        <v>-192377.01</v>
      </c>
      <c r="AB23" s="63">
        <f t="shared" si="13"/>
        <v>-311783.43</v>
      </c>
      <c r="AC23" s="63">
        <f t="shared" si="13"/>
        <v>-351585.57</v>
      </c>
      <c r="AD23" s="63">
        <f t="shared" si="13"/>
        <v>-351585.57</v>
      </c>
      <c r="AE23" s="63">
        <f t="shared" si="13"/>
        <v>-384754.02</v>
      </c>
      <c r="AF23" s="63">
        <f t="shared" si="13"/>
        <v>-424556.16</v>
      </c>
      <c r="AG23" s="63">
        <f t="shared" si="13"/>
        <v>-351585.57</v>
      </c>
      <c r="AH23" s="63">
        <f t="shared" si="13"/>
        <v>-384754.02</v>
      </c>
      <c r="AI23" s="63">
        <f t="shared" si="13"/>
        <v>-311783.43</v>
      </c>
      <c r="AJ23" s="63">
        <f t="shared" si="13"/>
        <v>-311783.43</v>
      </c>
      <c r="AK23" s="63">
        <f t="shared" si="13"/>
        <v>-311783.43</v>
      </c>
      <c r="AL23" s="63">
        <f t="shared" si="13"/>
        <v>-192377.01</v>
      </c>
      <c r="AM23" s="63" t="e">
        <f t="shared" si="13"/>
        <v>#REF!</v>
      </c>
      <c r="AN23" s="63" t="e">
        <f t="shared" si="13"/>
        <v>#REF!</v>
      </c>
      <c r="AO23" s="63" t="e">
        <f t="shared" si="13"/>
        <v>#REF!</v>
      </c>
      <c r="AP23" s="63" t="e">
        <f t="shared" si="13"/>
        <v>#REF!</v>
      </c>
      <c r="AQ23" s="63" t="e">
        <f t="shared" si="13"/>
        <v>#REF!</v>
      </c>
      <c r="AR23" s="63" t="e">
        <f t="shared" si="13"/>
        <v>#REF!</v>
      </c>
      <c r="AS23" s="63" t="e">
        <f t="shared" si="13"/>
        <v>#REF!</v>
      </c>
      <c r="AT23" s="63" t="e">
        <f t="shared" si="13"/>
        <v>#REF!</v>
      </c>
      <c r="AU23" s="63" t="e">
        <f t="shared" si="13"/>
        <v>#REF!</v>
      </c>
      <c r="AV23" s="63" t="e">
        <f t="shared" si="13"/>
        <v>#REF!</v>
      </c>
      <c r="AW23" s="63" t="e">
        <f t="shared" si="13"/>
        <v>#REF!</v>
      </c>
      <c r="AX23" s="63" t="e">
        <f t="shared" si="13"/>
        <v>#REF!</v>
      </c>
      <c r="AY23" s="63" t="e">
        <f t="shared" si="13"/>
        <v>#REF!</v>
      </c>
      <c r="AZ23" s="63" t="e">
        <f t="shared" si="13"/>
        <v>#REF!</v>
      </c>
      <c r="BA23" s="63" t="e">
        <f t="shared" si="13"/>
        <v>#REF!</v>
      </c>
      <c r="BB23" s="63" t="e">
        <f t="shared" si="13"/>
        <v>#REF!</v>
      </c>
      <c r="BC23" s="63" t="e">
        <f t="shared" si="13"/>
        <v>#REF!</v>
      </c>
      <c r="BD23" s="63" t="e">
        <f t="shared" si="13"/>
        <v>#REF!</v>
      </c>
      <c r="BE23" s="63" t="e">
        <f t="shared" si="13"/>
        <v>#REF!</v>
      </c>
      <c r="BF23" s="63" t="e">
        <f t="shared" si="13"/>
        <v>#REF!</v>
      </c>
      <c r="BG23" s="63" t="e">
        <f t="shared" si="13"/>
        <v>#REF!</v>
      </c>
      <c r="BH23" s="63" t="e">
        <f t="shared" si="13"/>
        <v>#REF!</v>
      </c>
      <c r="BI23" s="63" t="e">
        <f t="shared" si="13"/>
        <v>#REF!</v>
      </c>
      <c r="BJ23" s="63" t="e">
        <f t="shared" si="13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4">IF(D22+D20&gt;0,(+D23/(D22+D20)),0)</f>
        <v>0</v>
      </c>
      <c r="E24" s="96">
        <f t="shared" si="14"/>
        <v>0</v>
      </c>
      <c r="F24" s="96">
        <f t="shared" si="14"/>
        <v>0.23687423687423687</v>
      </c>
      <c r="G24" s="96">
        <f t="shared" si="14"/>
        <v>0.23687423687423687</v>
      </c>
      <c r="H24" s="96">
        <f t="shared" si="14"/>
        <v>0.23687423687423687</v>
      </c>
      <c r="I24" s="96">
        <f t="shared" si="14"/>
        <v>0.23687423687423687</v>
      </c>
      <c r="J24" s="96">
        <f t="shared" si="14"/>
        <v>0.23687423687423687</v>
      </c>
      <c r="K24" s="96">
        <f t="shared" si="14"/>
        <v>0.23687423687423687</v>
      </c>
      <c r="L24" s="96">
        <f t="shared" si="14"/>
        <v>0.23687423687423687</v>
      </c>
      <c r="M24" s="96">
        <f t="shared" si="14"/>
        <v>0.23687423687423687</v>
      </c>
      <c r="N24" s="96">
        <f t="shared" si="14"/>
        <v>0.23687423687423687</v>
      </c>
      <c r="O24" s="96">
        <f t="shared" si="14"/>
        <v>0</v>
      </c>
      <c r="P24" s="96">
        <f t="shared" si="14"/>
        <v>0</v>
      </c>
      <c r="Q24" s="96">
        <f t="shared" si="14"/>
        <v>0</v>
      </c>
      <c r="R24" s="96">
        <f t="shared" si="14"/>
        <v>0</v>
      </c>
      <c r="S24" s="96">
        <f t="shared" si="14"/>
        <v>0</v>
      </c>
      <c r="T24" s="96">
        <f t="shared" si="14"/>
        <v>0</v>
      </c>
      <c r="U24" s="96">
        <f t="shared" si="14"/>
        <v>0</v>
      </c>
      <c r="V24" s="96">
        <f t="shared" si="14"/>
        <v>0</v>
      </c>
      <c r="W24" s="96">
        <f t="shared" si="14"/>
        <v>0</v>
      </c>
      <c r="X24" s="96">
        <f t="shared" si="14"/>
        <v>0</v>
      </c>
      <c r="Y24" s="96">
        <f t="shared" si="14"/>
        <v>0</v>
      </c>
      <c r="Z24" s="96">
        <f t="shared" si="14"/>
        <v>0</v>
      </c>
      <c r="AA24" s="96">
        <f t="shared" si="14"/>
        <v>-0.30242061771636691</v>
      </c>
      <c r="AB24" s="96">
        <f t="shared" si="14"/>
        <v>-0.30242061771636691</v>
      </c>
      <c r="AC24" s="96">
        <f t="shared" si="14"/>
        <v>-0.30242061771636691</v>
      </c>
      <c r="AD24" s="96">
        <f t="shared" si="14"/>
        <v>-0.30242061771636691</v>
      </c>
      <c r="AE24" s="96">
        <f t="shared" si="14"/>
        <v>-0.30242061771636691</v>
      </c>
      <c r="AF24" s="96">
        <f t="shared" si="14"/>
        <v>-0.30242061771636686</v>
      </c>
      <c r="AG24" s="96">
        <f t="shared" si="14"/>
        <v>-0.30242061771636691</v>
      </c>
      <c r="AH24" s="96">
        <f t="shared" si="14"/>
        <v>-0.30242061771636691</v>
      </c>
      <c r="AI24" s="96">
        <f t="shared" si="14"/>
        <v>-0.30242061771636691</v>
      </c>
      <c r="AJ24" s="96">
        <f t="shared" si="14"/>
        <v>-0.30242061771636691</v>
      </c>
      <c r="AK24" s="96">
        <f t="shared" si="14"/>
        <v>-0.30242061771636691</v>
      </c>
      <c r="AL24" s="96">
        <f t="shared" si="14"/>
        <v>-0.30242061771636691</v>
      </c>
      <c r="AM24" s="96" t="e">
        <f t="shared" si="14"/>
        <v>#REF!</v>
      </c>
      <c r="AN24" s="96" t="e">
        <f t="shared" si="14"/>
        <v>#REF!</v>
      </c>
      <c r="AO24" s="96" t="e">
        <f t="shared" si="14"/>
        <v>#REF!</v>
      </c>
      <c r="AP24" s="96" t="e">
        <f t="shared" si="14"/>
        <v>#REF!</v>
      </c>
      <c r="AQ24" s="96" t="e">
        <f t="shared" si="14"/>
        <v>#REF!</v>
      </c>
      <c r="AR24" s="96" t="e">
        <f t="shared" si="14"/>
        <v>#REF!</v>
      </c>
      <c r="AS24" s="96" t="e">
        <f t="shared" si="14"/>
        <v>#REF!</v>
      </c>
      <c r="AT24" s="96" t="e">
        <f t="shared" si="14"/>
        <v>#REF!</v>
      </c>
      <c r="AU24" s="96" t="e">
        <f t="shared" si="14"/>
        <v>#REF!</v>
      </c>
      <c r="AV24" s="96" t="e">
        <f t="shared" si="14"/>
        <v>#REF!</v>
      </c>
      <c r="AW24" s="96" t="e">
        <f t="shared" si="14"/>
        <v>#REF!</v>
      </c>
      <c r="AX24" s="96" t="e">
        <f t="shared" si="14"/>
        <v>#REF!</v>
      </c>
      <c r="AY24" s="96" t="e">
        <f t="shared" si="14"/>
        <v>#REF!</v>
      </c>
      <c r="AZ24" s="96" t="e">
        <f t="shared" si="14"/>
        <v>#REF!</v>
      </c>
      <c r="BA24" s="96" t="e">
        <f t="shared" si="14"/>
        <v>#REF!</v>
      </c>
      <c r="BB24" s="96" t="e">
        <f t="shared" si="14"/>
        <v>#REF!</v>
      </c>
      <c r="BC24" s="96" t="e">
        <f t="shared" si="14"/>
        <v>#REF!</v>
      </c>
      <c r="BD24" s="96" t="e">
        <f t="shared" si="14"/>
        <v>#REF!</v>
      </c>
      <c r="BE24" s="96" t="e">
        <f t="shared" si="14"/>
        <v>#REF!</v>
      </c>
      <c r="BF24" s="96" t="e">
        <f t="shared" si="14"/>
        <v>#REF!</v>
      </c>
      <c r="BG24" s="96" t="e">
        <f t="shared" si="14"/>
        <v>#REF!</v>
      </c>
      <c r="BH24" s="96" t="e">
        <f t="shared" si="14"/>
        <v>#REF!</v>
      </c>
      <c r="BI24" s="96" t="e">
        <f t="shared" si="14"/>
        <v>#REF!</v>
      </c>
      <c r="BJ24" s="96" t="e">
        <f t="shared" si="14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">
        <v>656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101">
        <f t="shared" ref="C27:AH27" si="15">C75</f>
        <v>0</v>
      </c>
      <c r="D27" s="101">
        <f t="shared" si="15"/>
        <v>0</v>
      </c>
      <c r="E27" s="101">
        <f t="shared" si="15"/>
        <v>0</v>
      </c>
      <c r="F27" s="101">
        <f t="shared" si="15"/>
        <v>2</v>
      </c>
      <c r="G27" s="101">
        <f t="shared" si="15"/>
        <v>2</v>
      </c>
      <c r="H27" s="101">
        <f t="shared" si="15"/>
        <v>2</v>
      </c>
      <c r="I27" s="101">
        <f t="shared" si="15"/>
        <v>2</v>
      </c>
      <c r="J27" s="101">
        <f t="shared" si="15"/>
        <v>2</v>
      </c>
      <c r="K27" s="101">
        <f t="shared" si="15"/>
        <v>1</v>
      </c>
      <c r="L27" s="101">
        <f t="shared" si="15"/>
        <v>1</v>
      </c>
      <c r="M27" s="101">
        <f t="shared" si="15"/>
        <v>1</v>
      </c>
      <c r="N27" s="101">
        <f t="shared" si="15"/>
        <v>1</v>
      </c>
      <c r="O27" s="101">
        <f t="shared" si="15"/>
        <v>42800</v>
      </c>
      <c r="P27" s="101">
        <f t="shared" si="15"/>
        <v>69550</v>
      </c>
      <c r="Q27" s="101">
        <f t="shared" si="15"/>
        <v>77575</v>
      </c>
      <c r="R27" s="101">
        <f t="shared" si="15"/>
        <v>77575</v>
      </c>
      <c r="S27" s="101">
        <f t="shared" si="15"/>
        <v>85600</v>
      </c>
      <c r="T27" s="101">
        <f t="shared" si="15"/>
        <v>93625</v>
      </c>
      <c r="U27" s="101">
        <f t="shared" si="15"/>
        <v>77575</v>
      </c>
      <c r="V27" s="101">
        <f t="shared" si="15"/>
        <v>85600</v>
      </c>
      <c r="W27" s="101">
        <f t="shared" si="15"/>
        <v>69550</v>
      </c>
      <c r="X27" s="101">
        <f t="shared" si="15"/>
        <v>69550</v>
      </c>
      <c r="Y27" s="101">
        <f t="shared" si="15"/>
        <v>69550</v>
      </c>
      <c r="Z27" s="101">
        <f t="shared" si="15"/>
        <v>42800</v>
      </c>
      <c r="AA27" s="101">
        <f t="shared" si="15"/>
        <v>0</v>
      </c>
      <c r="AB27" s="101">
        <f t="shared" si="15"/>
        <v>0</v>
      </c>
      <c r="AC27" s="101">
        <f t="shared" si="15"/>
        <v>0</v>
      </c>
      <c r="AD27" s="101">
        <f t="shared" si="15"/>
        <v>0</v>
      </c>
      <c r="AE27" s="101">
        <f t="shared" si="15"/>
        <v>0</v>
      </c>
      <c r="AF27" s="101">
        <f t="shared" si="15"/>
        <v>0</v>
      </c>
      <c r="AG27" s="101">
        <f t="shared" si="15"/>
        <v>0</v>
      </c>
      <c r="AH27" s="101">
        <f t="shared" si="15"/>
        <v>0</v>
      </c>
      <c r="AI27" s="101">
        <f t="shared" ref="AI27:BJ27" si="16">AI75</f>
        <v>0</v>
      </c>
      <c r="AJ27" s="101">
        <f t="shared" si="16"/>
        <v>0</v>
      </c>
      <c r="AK27" s="101">
        <f t="shared" si="16"/>
        <v>0</v>
      </c>
      <c r="AL27" s="101">
        <f t="shared" si="16"/>
        <v>0</v>
      </c>
      <c r="AM27" s="101" t="e">
        <f t="shared" si="16"/>
        <v>#REF!</v>
      </c>
      <c r="AN27" s="101" t="e">
        <f t="shared" si="16"/>
        <v>#REF!</v>
      </c>
      <c r="AO27" s="101" t="e">
        <f t="shared" si="16"/>
        <v>#REF!</v>
      </c>
      <c r="AP27" s="101" t="e">
        <f t="shared" si="16"/>
        <v>#REF!</v>
      </c>
      <c r="AQ27" s="101" t="e">
        <f t="shared" si="16"/>
        <v>#REF!</v>
      </c>
      <c r="AR27" s="101" t="e">
        <f t="shared" si="16"/>
        <v>#REF!</v>
      </c>
      <c r="AS27" s="101" t="e">
        <f t="shared" si="16"/>
        <v>#REF!</v>
      </c>
      <c r="AT27" s="101" t="e">
        <f t="shared" si="16"/>
        <v>#REF!</v>
      </c>
      <c r="AU27" s="101" t="e">
        <f t="shared" si="16"/>
        <v>#REF!</v>
      </c>
      <c r="AV27" s="101" t="e">
        <f t="shared" si="16"/>
        <v>#REF!</v>
      </c>
      <c r="AW27" s="101" t="e">
        <f t="shared" si="16"/>
        <v>#REF!</v>
      </c>
      <c r="AX27" s="101" t="e">
        <f t="shared" si="16"/>
        <v>#REF!</v>
      </c>
      <c r="AY27" s="101">
        <f t="shared" si="16"/>
        <v>82500</v>
      </c>
      <c r="AZ27" s="101">
        <f t="shared" si="16"/>
        <v>132500</v>
      </c>
      <c r="BA27" s="101">
        <f t="shared" si="16"/>
        <v>147500</v>
      </c>
      <c r="BB27" s="101">
        <f t="shared" si="16"/>
        <v>147500</v>
      </c>
      <c r="BC27" s="101">
        <f t="shared" si="16"/>
        <v>165000</v>
      </c>
      <c r="BD27" s="101">
        <f t="shared" si="16"/>
        <v>180000</v>
      </c>
      <c r="BE27" s="101">
        <f t="shared" si="16"/>
        <v>147500</v>
      </c>
      <c r="BF27" s="101">
        <f t="shared" si="16"/>
        <v>165000</v>
      </c>
      <c r="BG27" s="101">
        <f t="shared" si="16"/>
        <v>132500</v>
      </c>
      <c r="BH27" s="101">
        <f t="shared" si="16"/>
        <v>132500</v>
      </c>
      <c r="BI27" s="101">
        <f t="shared" si="16"/>
        <v>132500</v>
      </c>
      <c r="BJ27" s="101">
        <f t="shared" si="16"/>
        <v>82500</v>
      </c>
    </row>
    <row r="28" spans="1:64" x14ac:dyDescent="0.15">
      <c r="A28" s="47" t="s">
        <v>658</v>
      </c>
      <c r="B28" s="75"/>
      <c r="C28" s="101">
        <f>C27*C55</f>
        <v>0</v>
      </c>
      <c r="D28" s="180">
        <f>D27*D55</f>
        <v>0</v>
      </c>
      <c r="E28" s="180">
        <f>E27*E55</f>
        <v>0</v>
      </c>
      <c r="F28" s="180">
        <f>F27*F55</f>
        <v>32760</v>
      </c>
      <c r="G28" s="180">
        <f>G27*G55</f>
        <v>32760</v>
      </c>
      <c r="H28" s="180">
        <f>H27*H55</f>
        <v>32760</v>
      </c>
      <c r="I28" s="180">
        <f>I27*I55</f>
        <v>32760</v>
      </c>
      <c r="J28" s="180">
        <f>J27*J55</f>
        <v>32760</v>
      </c>
      <c r="K28" s="180">
        <f>K27*K55</f>
        <v>16380</v>
      </c>
      <c r="L28" s="180">
        <f>L27*L55</f>
        <v>16380</v>
      </c>
      <c r="M28" s="180">
        <f>M27*M55</f>
        <v>16380</v>
      </c>
      <c r="N28" s="180">
        <f>N27*N55</f>
        <v>16380</v>
      </c>
      <c r="O28" s="180">
        <f>O27*O55</f>
        <v>824328000</v>
      </c>
      <c r="P28" s="180">
        <f>P27*P55</f>
        <v>1339533000</v>
      </c>
      <c r="Q28" s="180">
        <f>Q27*Q55</f>
        <v>1494094500</v>
      </c>
      <c r="R28" s="180">
        <f>R27*R55</f>
        <v>1494094500</v>
      </c>
      <c r="S28" s="180">
        <f>S27*S55</f>
        <v>1648656000</v>
      </c>
      <c r="T28" s="180">
        <f>T27*T55</f>
        <v>1803217500</v>
      </c>
      <c r="U28" s="180">
        <f>U27*U55</f>
        <v>1494094500</v>
      </c>
      <c r="V28" s="180">
        <f>V27*V55</f>
        <v>1648656000</v>
      </c>
      <c r="W28" s="180">
        <f>W27*W55</f>
        <v>1339533000</v>
      </c>
      <c r="X28" s="180">
        <f>X27*X55</f>
        <v>1339533000</v>
      </c>
      <c r="Y28" s="180">
        <f>Y27*Y55</f>
        <v>1339533000</v>
      </c>
      <c r="Z28" s="180">
        <f>Z27*Z55</f>
        <v>824328000</v>
      </c>
      <c r="AA28" s="180">
        <f>AA27*AA55</f>
        <v>0</v>
      </c>
      <c r="AB28" s="180">
        <f>AB27*AB55</f>
        <v>0</v>
      </c>
      <c r="AC28" s="180">
        <f>AC27*AC55</f>
        <v>0</v>
      </c>
      <c r="AD28" s="180">
        <f>AD27*AD55</f>
        <v>0</v>
      </c>
      <c r="AE28" s="180">
        <f>AE27*AE55</f>
        <v>0</v>
      </c>
      <c r="AF28" s="180">
        <f>AF27*AF55</f>
        <v>0</v>
      </c>
      <c r="AG28" s="180">
        <f>AG27*AG55</f>
        <v>0</v>
      </c>
      <c r="AH28" s="180">
        <f>AH27*AH55</f>
        <v>0</v>
      </c>
      <c r="AI28" s="180">
        <f>AI27*AI55</f>
        <v>0</v>
      </c>
      <c r="AJ28" s="180">
        <f>AJ27*AJ55</f>
        <v>0</v>
      </c>
      <c r="AK28" s="180">
        <f>AK27*AK55</f>
        <v>0</v>
      </c>
      <c r="AL28" s="180">
        <f>AL27*AL55</f>
        <v>0</v>
      </c>
      <c r="AM28" s="180" t="e">
        <f>AM27*AM55</f>
        <v>#REF!</v>
      </c>
      <c r="AN28" s="180" t="e">
        <f>AN27*AN55</f>
        <v>#REF!</v>
      </c>
      <c r="AO28" s="180" t="e">
        <f>AO27*AO55</f>
        <v>#REF!</v>
      </c>
      <c r="AP28" s="180" t="e">
        <f>AP27*AP55</f>
        <v>#REF!</v>
      </c>
      <c r="AQ28" s="180" t="e">
        <f>AQ27*AQ55</f>
        <v>#REF!</v>
      </c>
      <c r="AR28" s="180" t="e">
        <f>AR27*AR55</f>
        <v>#REF!</v>
      </c>
      <c r="AS28" s="180" t="e">
        <f>AS27*AS55</f>
        <v>#REF!</v>
      </c>
      <c r="AT28" s="180" t="e">
        <f>AT27*AT55</f>
        <v>#REF!</v>
      </c>
      <c r="AU28" s="180" t="e">
        <f>AU27*AU55</f>
        <v>#REF!</v>
      </c>
      <c r="AV28" s="180" t="e">
        <f>AV27*AV55</f>
        <v>#REF!</v>
      </c>
      <c r="AW28" s="180" t="e">
        <f>AW27*AW55</f>
        <v>#REF!</v>
      </c>
      <c r="AX28" s="180" t="e">
        <f>AX27*AX55</f>
        <v>#REF!</v>
      </c>
      <c r="AY28" s="180">
        <f>AY27*AY55</f>
        <v>1485000000</v>
      </c>
      <c r="AZ28" s="180">
        <f>AZ27*AZ55</f>
        <v>2385000000</v>
      </c>
      <c r="BA28" s="180">
        <f>BA27*BA55</f>
        <v>2655000000</v>
      </c>
      <c r="BB28" s="180">
        <f>BB27*BB55</f>
        <v>2655000000</v>
      </c>
      <c r="BC28" s="180">
        <f>BC27*BC55</f>
        <v>2970000000</v>
      </c>
      <c r="BD28" s="180">
        <f>BD27*BD55</f>
        <v>3240000000</v>
      </c>
      <c r="BE28" s="180">
        <f>BE27*BE55</f>
        <v>2655000000</v>
      </c>
      <c r="BF28" s="180">
        <f>BF27*BF55</f>
        <v>2970000000</v>
      </c>
      <c r="BG28" s="180">
        <f>BG27*BG55</f>
        <v>2385000000</v>
      </c>
      <c r="BH28" s="180">
        <f>BH27*BH55</f>
        <v>2385000000</v>
      </c>
      <c r="BI28" s="180">
        <f>BI27*BI55</f>
        <v>2385000000</v>
      </c>
      <c r="BJ28" s="180">
        <f>BJ27*BJ55</f>
        <v>1485000000</v>
      </c>
    </row>
    <row r="29" spans="1:64" x14ac:dyDescent="0.15">
      <c r="A29" s="47" t="s">
        <v>642</v>
      </c>
      <c r="B29" s="75"/>
      <c r="C29" s="63">
        <f>C27*C67</f>
        <v>0</v>
      </c>
      <c r="D29" s="63">
        <f>D27*D67</f>
        <v>0</v>
      </c>
      <c r="E29" s="63">
        <f>E27*E67</f>
        <v>0</v>
      </c>
      <c r="F29" s="63">
        <f>F27*F67</f>
        <v>7760</v>
      </c>
      <c r="G29" s="63">
        <f>G27*G67</f>
        <v>7760</v>
      </c>
      <c r="H29" s="63">
        <f>H27*H67</f>
        <v>7760</v>
      </c>
      <c r="I29" s="63">
        <f>I27*I67</f>
        <v>7760</v>
      </c>
      <c r="J29" s="63">
        <f>J27*J67</f>
        <v>7760</v>
      </c>
      <c r="K29" s="63">
        <f>K27*K67</f>
        <v>3880</v>
      </c>
      <c r="L29" s="63">
        <f>L27*L67</f>
        <v>3880</v>
      </c>
      <c r="M29" s="63">
        <f>M27*M67</f>
        <v>3880</v>
      </c>
      <c r="N29" s="63">
        <f>N27*N67</f>
        <v>3880</v>
      </c>
      <c r="O29" s="63">
        <f>O27*O67</f>
        <v>251878000</v>
      </c>
      <c r="P29" s="63">
        <f>P27*P67</f>
        <v>409301750</v>
      </c>
      <c r="Q29" s="63">
        <f>Q27*Q67</f>
        <v>456528875</v>
      </c>
      <c r="R29" s="63">
        <f>R27*R67</f>
        <v>456528875</v>
      </c>
      <c r="S29" s="63">
        <f>S27*S67</f>
        <v>503756000</v>
      </c>
      <c r="T29" s="63">
        <f>T27*T67</f>
        <v>550983125</v>
      </c>
      <c r="U29" s="63">
        <f>U27*U67</f>
        <v>456528875</v>
      </c>
      <c r="V29" s="63">
        <f>V27*V67</f>
        <v>503756000</v>
      </c>
      <c r="W29" s="63">
        <f>W27*W67</f>
        <v>409301750</v>
      </c>
      <c r="X29" s="63">
        <f>X27*X67</f>
        <v>409301750</v>
      </c>
      <c r="Y29" s="63">
        <f>Y27*Y67</f>
        <v>409301750</v>
      </c>
      <c r="Z29" s="63">
        <f>Z27*Z67</f>
        <v>251878000</v>
      </c>
      <c r="AA29" s="63">
        <f>AA27*AA67</f>
        <v>0</v>
      </c>
      <c r="AB29" s="63">
        <f>AB27*AB67</f>
        <v>0</v>
      </c>
      <c r="AC29" s="63">
        <f>AC27*AC67</f>
        <v>0</v>
      </c>
      <c r="AD29" s="63">
        <f>AD27*AD67</f>
        <v>0</v>
      </c>
      <c r="AE29" s="63">
        <f>AE27*AE67</f>
        <v>0</v>
      </c>
      <c r="AF29" s="63">
        <f>AF27*AF67</f>
        <v>0</v>
      </c>
      <c r="AG29" s="63">
        <f>AG27*AG67</f>
        <v>0</v>
      </c>
      <c r="AH29" s="63">
        <f>AH27*AH67</f>
        <v>0</v>
      </c>
      <c r="AI29" s="63">
        <f>AI27*AI67</f>
        <v>0</v>
      </c>
      <c r="AJ29" s="63">
        <f>AJ27*AJ67</f>
        <v>0</v>
      </c>
      <c r="AK29" s="63">
        <f>AK27*AK67</f>
        <v>0</v>
      </c>
      <c r="AL29" s="63">
        <f>AL27*AL67</f>
        <v>0</v>
      </c>
      <c r="AM29" s="63" t="e">
        <f>AM27*AM67</f>
        <v>#REF!</v>
      </c>
      <c r="AN29" s="63" t="e">
        <f>AN27*AN67</f>
        <v>#REF!</v>
      </c>
      <c r="AO29" s="63" t="e">
        <f>AO27*AO67</f>
        <v>#REF!</v>
      </c>
      <c r="AP29" s="63" t="e">
        <f>AP27*AP67</f>
        <v>#REF!</v>
      </c>
      <c r="AQ29" s="63" t="e">
        <f>AQ27*AQ67</f>
        <v>#REF!</v>
      </c>
      <c r="AR29" s="63" t="e">
        <f>AR27*AR67</f>
        <v>#REF!</v>
      </c>
      <c r="AS29" s="63" t="e">
        <f>AS27*AS67</f>
        <v>#REF!</v>
      </c>
      <c r="AT29" s="63" t="e">
        <f>AT27*AT67</f>
        <v>#REF!</v>
      </c>
      <c r="AU29" s="63" t="e">
        <f>AU27*AU67</f>
        <v>#REF!</v>
      </c>
      <c r="AV29" s="63" t="e">
        <f>AV27*AV67</f>
        <v>#REF!</v>
      </c>
      <c r="AW29" s="63" t="e">
        <f>AW27*AW67</f>
        <v>#REF!</v>
      </c>
      <c r="AX29" s="63" t="e">
        <f>AX27*AX67</f>
        <v>#REF!</v>
      </c>
      <c r="AY29" s="63">
        <f>AY27*AY67</f>
        <v>453750000</v>
      </c>
      <c r="AZ29" s="63">
        <f>AZ27*AZ67</f>
        <v>728750000</v>
      </c>
      <c r="BA29" s="63">
        <f>BA27*BA67</f>
        <v>811250000</v>
      </c>
      <c r="BB29" s="63">
        <f>BB27*BB67</f>
        <v>811250000</v>
      </c>
      <c r="BC29" s="63">
        <f>BC27*BC67</f>
        <v>907500000</v>
      </c>
      <c r="BD29" s="63">
        <f>BD27*BD67</f>
        <v>990000000</v>
      </c>
      <c r="BE29" s="63">
        <f>BE27*BE67</f>
        <v>811250000</v>
      </c>
      <c r="BF29" s="63">
        <f>BF27*BF67</f>
        <v>907500000</v>
      </c>
      <c r="BG29" s="63">
        <f>BG27*BG67</f>
        <v>728750000</v>
      </c>
      <c r="BH29" s="63">
        <f>BH27*BH67</f>
        <v>728750000</v>
      </c>
      <c r="BI29" s="63">
        <f>BI27*BI67</f>
        <v>728750000</v>
      </c>
      <c r="BJ29" s="63">
        <f>BJ27*BJ67</f>
        <v>453750000</v>
      </c>
      <c r="BL29" s="104" t="e">
        <f>BJ28+BJ30</f>
        <v>#REF!</v>
      </c>
    </row>
    <row r="30" spans="1:64" x14ac:dyDescent="0.15">
      <c r="A30" s="47" t="s">
        <v>651</v>
      </c>
      <c r="B30" s="75"/>
      <c r="C30" s="63">
        <f t="shared" ref="C30:AH30" si="17">C88</f>
        <v>0</v>
      </c>
      <c r="D30" s="63">
        <f t="shared" si="17"/>
        <v>0</v>
      </c>
      <c r="E30" s="63">
        <f t="shared" si="17"/>
        <v>0</v>
      </c>
      <c r="F30" s="63">
        <f t="shared" si="17"/>
        <v>5000</v>
      </c>
      <c r="G30" s="63">
        <f t="shared" si="17"/>
        <v>5000</v>
      </c>
      <c r="H30" s="63">
        <f t="shared" si="17"/>
        <v>5000</v>
      </c>
      <c r="I30" s="63">
        <f t="shared" si="17"/>
        <v>5000</v>
      </c>
      <c r="J30" s="63">
        <f t="shared" si="17"/>
        <v>5000</v>
      </c>
      <c r="K30" s="63">
        <f t="shared" si="17"/>
        <v>2500</v>
      </c>
      <c r="L30" s="63">
        <f t="shared" si="17"/>
        <v>2500</v>
      </c>
      <c r="M30" s="63">
        <f t="shared" si="17"/>
        <v>2500</v>
      </c>
      <c r="N30" s="63">
        <f t="shared" si="17"/>
        <v>2500</v>
      </c>
      <c r="O30" s="63">
        <f t="shared" si="17"/>
        <v>0</v>
      </c>
      <c r="P30" s="63">
        <f t="shared" si="17"/>
        <v>0</v>
      </c>
      <c r="Q30" s="63">
        <f t="shared" si="17"/>
        <v>0</v>
      </c>
      <c r="R30" s="63">
        <f t="shared" si="17"/>
        <v>0</v>
      </c>
      <c r="S30" s="63">
        <f t="shared" si="17"/>
        <v>0</v>
      </c>
      <c r="T30" s="63">
        <f t="shared" si="17"/>
        <v>0</v>
      </c>
      <c r="U30" s="63">
        <f t="shared" si="17"/>
        <v>0</v>
      </c>
      <c r="V30" s="63">
        <f t="shared" si="17"/>
        <v>0</v>
      </c>
      <c r="W30" s="63">
        <f t="shared" si="17"/>
        <v>0</v>
      </c>
      <c r="X30" s="63">
        <f t="shared" si="17"/>
        <v>0</v>
      </c>
      <c r="Y30" s="63">
        <f t="shared" si="17"/>
        <v>0</v>
      </c>
      <c r="Z30" s="63">
        <f t="shared" si="17"/>
        <v>0</v>
      </c>
      <c r="AA30" s="63">
        <f t="shared" si="17"/>
        <v>0</v>
      </c>
      <c r="AB30" s="63">
        <f t="shared" si="17"/>
        <v>0</v>
      </c>
      <c r="AC30" s="63">
        <f t="shared" si="17"/>
        <v>0</v>
      </c>
      <c r="AD30" s="63">
        <f t="shared" si="17"/>
        <v>0</v>
      </c>
      <c r="AE30" s="63">
        <f t="shared" si="17"/>
        <v>0</v>
      </c>
      <c r="AF30" s="63">
        <f t="shared" si="17"/>
        <v>0</v>
      </c>
      <c r="AG30" s="63">
        <f t="shared" si="17"/>
        <v>0</v>
      </c>
      <c r="AH30" s="63">
        <f t="shared" si="17"/>
        <v>0</v>
      </c>
      <c r="AI30" s="63">
        <f t="shared" ref="AI30:BJ30" si="18">AI88</f>
        <v>0</v>
      </c>
      <c r="AJ30" s="63">
        <f t="shared" si="18"/>
        <v>0</v>
      </c>
      <c r="AK30" s="63">
        <f t="shared" si="18"/>
        <v>0</v>
      </c>
      <c r="AL30" s="63">
        <f t="shared" si="18"/>
        <v>0</v>
      </c>
      <c r="AM30" s="63" t="e">
        <f t="shared" si="18"/>
        <v>#REF!</v>
      </c>
      <c r="AN30" s="63" t="e">
        <f t="shared" si="18"/>
        <v>#REF!</v>
      </c>
      <c r="AO30" s="63" t="e">
        <f t="shared" si="18"/>
        <v>#REF!</v>
      </c>
      <c r="AP30" s="63" t="e">
        <f t="shared" si="18"/>
        <v>#REF!</v>
      </c>
      <c r="AQ30" s="63" t="e">
        <f t="shared" si="18"/>
        <v>#REF!</v>
      </c>
      <c r="AR30" s="63" t="e">
        <f t="shared" si="18"/>
        <v>#REF!</v>
      </c>
      <c r="AS30" s="63" t="e">
        <f t="shared" si="18"/>
        <v>#REF!</v>
      </c>
      <c r="AT30" s="63" t="e">
        <f t="shared" si="18"/>
        <v>#REF!</v>
      </c>
      <c r="AU30" s="63" t="e">
        <f t="shared" si="18"/>
        <v>#REF!</v>
      </c>
      <c r="AV30" s="63" t="e">
        <f t="shared" si="18"/>
        <v>#REF!</v>
      </c>
      <c r="AW30" s="63" t="e">
        <f t="shared" si="18"/>
        <v>#REF!</v>
      </c>
      <c r="AX30" s="63" t="e">
        <f t="shared" si="18"/>
        <v>#REF!</v>
      </c>
      <c r="AY30" s="63" t="e">
        <f t="shared" si="18"/>
        <v>#REF!</v>
      </c>
      <c r="AZ30" s="63" t="e">
        <f t="shared" si="18"/>
        <v>#REF!</v>
      </c>
      <c r="BA30" s="63" t="e">
        <f t="shared" si="18"/>
        <v>#REF!</v>
      </c>
      <c r="BB30" s="63" t="e">
        <f t="shared" si="18"/>
        <v>#REF!</v>
      </c>
      <c r="BC30" s="63" t="e">
        <f t="shared" si="18"/>
        <v>#REF!</v>
      </c>
      <c r="BD30" s="63" t="e">
        <f t="shared" si="18"/>
        <v>#REF!</v>
      </c>
      <c r="BE30" s="63" t="e">
        <f t="shared" si="18"/>
        <v>#REF!</v>
      </c>
      <c r="BF30" s="63" t="e">
        <f t="shared" si="18"/>
        <v>#REF!</v>
      </c>
      <c r="BG30" s="63" t="e">
        <f t="shared" si="18"/>
        <v>#REF!</v>
      </c>
      <c r="BH30" s="63" t="e">
        <f t="shared" si="18"/>
        <v>#REF!</v>
      </c>
      <c r="BI30" s="63" t="e">
        <f t="shared" si="18"/>
        <v>#REF!</v>
      </c>
      <c r="BJ30" s="63" t="e">
        <f t="shared" si="18"/>
        <v>#REF!</v>
      </c>
      <c r="BL30" s="104" t="e">
        <f>BJ29+BJ30</f>
        <v>#REF!</v>
      </c>
    </row>
    <row r="31" spans="1:64" x14ac:dyDescent="0.15">
      <c r="A31" s="47" t="s">
        <v>646</v>
      </c>
      <c r="B31" s="75"/>
      <c r="C31" s="63">
        <f>SUM(C29:C30)</f>
        <v>0</v>
      </c>
      <c r="D31" s="63">
        <f t="shared" ref="D31:BJ31" si="19">SUM(D29:D30)</f>
        <v>0</v>
      </c>
      <c r="E31" s="63">
        <f t="shared" si="19"/>
        <v>0</v>
      </c>
      <c r="F31" s="63">
        <f t="shared" si="19"/>
        <v>12760</v>
      </c>
      <c r="G31" s="63">
        <f t="shared" si="19"/>
        <v>12760</v>
      </c>
      <c r="H31" s="63">
        <f t="shared" si="19"/>
        <v>12760</v>
      </c>
      <c r="I31" s="63">
        <f t="shared" si="19"/>
        <v>12760</v>
      </c>
      <c r="J31" s="63">
        <f t="shared" si="19"/>
        <v>12760</v>
      </c>
      <c r="K31" s="63">
        <f t="shared" si="19"/>
        <v>6380</v>
      </c>
      <c r="L31" s="63">
        <f t="shared" si="19"/>
        <v>6380</v>
      </c>
      <c r="M31" s="63">
        <f t="shared" si="19"/>
        <v>6380</v>
      </c>
      <c r="N31" s="63">
        <f t="shared" si="19"/>
        <v>6380</v>
      </c>
      <c r="O31" s="63">
        <f t="shared" si="19"/>
        <v>251878000</v>
      </c>
      <c r="P31" s="63">
        <f t="shared" si="19"/>
        <v>409301750</v>
      </c>
      <c r="Q31" s="63">
        <f t="shared" si="19"/>
        <v>456528875</v>
      </c>
      <c r="R31" s="63">
        <f t="shared" si="19"/>
        <v>456528875</v>
      </c>
      <c r="S31" s="63">
        <f t="shared" si="19"/>
        <v>503756000</v>
      </c>
      <c r="T31" s="63">
        <f t="shared" si="19"/>
        <v>550983125</v>
      </c>
      <c r="U31" s="63">
        <f t="shared" si="19"/>
        <v>456528875</v>
      </c>
      <c r="V31" s="63">
        <f t="shared" si="19"/>
        <v>503756000</v>
      </c>
      <c r="W31" s="63">
        <f t="shared" si="19"/>
        <v>409301750</v>
      </c>
      <c r="X31" s="63">
        <f t="shared" si="19"/>
        <v>409301750</v>
      </c>
      <c r="Y31" s="63">
        <f t="shared" si="19"/>
        <v>409301750</v>
      </c>
      <c r="Z31" s="63">
        <f t="shared" si="19"/>
        <v>251878000</v>
      </c>
      <c r="AA31" s="63">
        <f t="shared" si="19"/>
        <v>0</v>
      </c>
      <c r="AB31" s="63">
        <f t="shared" si="19"/>
        <v>0</v>
      </c>
      <c r="AC31" s="63">
        <f t="shared" si="19"/>
        <v>0</v>
      </c>
      <c r="AD31" s="63">
        <f t="shared" si="19"/>
        <v>0</v>
      </c>
      <c r="AE31" s="63">
        <f t="shared" si="19"/>
        <v>0</v>
      </c>
      <c r="AF31" s="63">
        <f t="shared" si="19"/>
        <v>0</v>
      </c>
      <c r="AG31" s="63">
        <f t="shared" si="19"/>
        <v>0</v>
      </c>
      <c r="AH31" s="63">
        <f t="shared" si="19"/>
        <v>0</v>
      </c>
      <c r="AI31" s="63">
        <f t="shared" si="19"/>
        <v>0</v>
      </c>
      <c r="AJ31" s="63">
        <f t="shared" si="19"/>
        <v>0</v>
      </c>
      <c r="AK31" s="63">
        <f t="shared" si="19"/>
        <v>0</v>
      </c>
      <c r="AL31" s="63">
        <f t="shared" si="19"/>
        <v>0</v>
      </c>
      <c r="AM31" s="63" t="e">
        <f t="shared" si="19"/>
        <v>#REF!</v>
      </c>
      <c r="AN31" s="63" t="e">
        <f t="shared" si="19"/>
        <v>#REF!</v>
      </c>
      <c r="AO31" s="63" t="e">
        <f t="shared" si="19"/>
        <v>#REF!</v>
      </c>
      <c r="AP31" s="63" t="e">
        <f t="shared" si="19"/>
        <v>#REF!</v>
      </c>
      <c r="AQ31" s="63" t="e">
        <f t="shared" si="19"/>
        <v>#REF!</v>
      </c>
      <c r="AR31" s="63" t="e">
        <f t="shared" si="19"/>
        <v>#REF!</v>
      </c>
      <c r="AS31" s="63" t="e">
        <f t="shared" si="19"/>
        <v>#REF!</v>
      </c>
      <c r="AT31" s="63" t="e">
        <f t="shared" si="19"/>
        <v>#REF!</v>
      </c>
      <c r="AU31" s="63" t="e">
        <f t="shared" si="19"/>
        <v>#REF!</v>
      </c>
      <c r="AV31" s="63" t="e">
        <f t="shared" si="19"/>
        <v>#REF!</v>
      </c>
      <c r="AW31" s="63" t="e">
        <f t="shared" si="19"/>
        <v>#REF!</v>
      </c>
      <c r="AX31" s="63" t="e">
        <f t="shared" si="19"/>
        <v>#REF!</v>
      </c>
      <c r="AY31" s="63" t="e">
        <f t="shared" si="19"/>
        <v>#REF!</v>
      </c>
      <c r="AZ31" s="63" t="e">
        <f t="shared" si="19"/>
        <v>#REF!</v>
      </c>
      <c r="BA31" s="63" t="e">
        <f t="shared" si="19"/>
        <v>#REF!</v>
      </c>
      <c r="BB31" s="63" t="e">
        <f t="shared" si="19"/>
        <v>#REF!</v>
      </c>
      <c r="BC31" s="63" t="e">
        <f t="shared" si="19"/>
        <v>#REF!</v>
      </c>
      <c r="BD31" s="63" t="e">
        <f t="shared" si="19"/>
        <v>#REF!</v>
      </c>
      <c r="BE31" s="63" t="e">
        <f t="shared" si="19"/>
        <v>#REF!</v>
      </c>
      <c r="BF31" s="63" t="e">
        <f t="shared" si="19"/>
        <v>#REF!</v>
      </c>
      <c r="BG31" s="63" t="e">
        <f t="shared" si="19"/>
        <v>#REF!</v>
      </c>
      <c r="BH31" s="63" t="e">
        <f t="shared" si="19"/>
        <v>#REF!</v>
      </c>
      <c r="BI31" s="63" t="e">
        <f t="shared" si="19"/>
        <v>#REF!</v>
      </c>
      <c r="BJ31" s="63" t="e">
        <f t="shared" si="19"/>
        <v>#REF!</v>
      </c>
      <c r="BL31" s="178" t="e">
        <f>BL30/BL29</f>
        <v>#REF!</v>
      </c>
    </row>
    <row r="32" spans="1:64" x14ac:dyDescent="0.15">
      <c r="A32" s="47" t="s">
        <v>326</v>
      </c>
      <c r="B32" s="75"/>
      <c r="C32" s="96">
        <f t="shared" ref="C32:AH32" si="20">IF(C30+C28&gt;0,(+C31/(C30+C28)),0)</f>
        <v>0</v>
      </c>
      <c r="D32" s="96">
        <f t="shared" si="20"/>
        <v>0</v>
      </c>
      <c r="E32" s="96">
        <f t="shared" si="20"/>
        <v>0</v>
      </c>
      <c r="F32" s="96">
        <f t="shared" si="20"/>
        <v>0.33792372881355931</v>
      </c>
      <c r="G32" s="96">
        <f t="shared" si="20"/>
        <v>0.33792372881355931</v>
      </c>
      <c r="H32" s="96">
        <f t="shared" si="20"/>
        <v>0.33792372881355931</v>
      </c>
      <c r="I32" s="96">
        <f t="shared" si="20"/>
        <v>0.33792372881355931</v>
      </c>
      <c r="J32" s="96">
        <f t="shared" si="20"/>
        <v>0.33792372881355931</v>
      </c>
      <c r="K32" s="96">
        <f t="shared" si="20"/>
        <v>0.33792372881355931</v>
      </c>
      <c r="L32" s="96">
        <f t="shared" si="20"/>
        <v>0.33792372881355931</v>
      </c>
      <c r="M32" s="96">
        <f t="shared" si="20"/>
        <v>0.33792372881355931</v>
      </c>
      <c r="N32" s="96">
        <f t="shared" si="20"/>
        <v>0.33792372881355931</v>
      </c>
      <c r="O32" s="96">
        <f t="shared" si="20"/>
        <v>0.30555555555555558</v>
      </c>
      <c r="P32" s="96">
        <f t="shared" si="20"/>
        <v>0.30555555555555558</v>
      </c>
      <c r="Q32" s="96">
        <f t="shared" si="20"/>
        <v>0.30555555555555558</v>
      </c>
      <c r="R32" s="96">
        <f t="shared" si="20"/>
        <v>0.30555555555555558</v>
      </c>
      <c r="S32" s="96">
        <f t="shared" si="20"/>
        <v>0.30555555555555558</v>
      </c>
      <c r="T32" s="96">
        <f t="shared" si="20"/>
        <v>0.30555555555555558</v>
      </c>
      <c r="U32" s="96">
        <f t="shared" si="20"/>
        <v>0.30555555555555558</v>
      </c>
      <c r="V32" s="96">
        <f t="shared" si="20"/>
        <v>0.30555555555555558</v>
      </c>
      <c r="W32" s="96">
        <f t="shared" si="20"/>
        <v>0.30555555555555558</v>
      </c>
      <c r="X32" s="96">
        <f t="shared" si="20"/>
        <v>0.30555555555555558</v>
      </c>
      <c r="Y32" s="96">
        <f t="shared" si="20"/>
        <v>0.30555555555555558</v>
      </c>
      <c r="Z32" s="96">
        <f t="shared" si="20"/>
        <v>0.30555555555555558</v>
      </c>
      <c r="AA32" s="96">
        <f t="shared" si="20"/>
        <v>0</v>
      </c>
      <c r="AB32" s="96">
        <f t="shared" si="20"/>
        <v>0</v>
      </c>
      <c r="AC32" s="96">
        <f t="shared" si="20"/>
        <v>0</v>
      </c>
      <c r="AD32" s="96">
        <f t="shared" si="20"/>
        <v>0</v>
      </c>
      <c r="AE32" s="96">
        <f t="shared" si="20"/>
        <v>0</v>
      </c>
      <c r="AF32" s="96">
        <f t="shared" si="20"/>
        <v>0</v>
      </c>
      <c r="AG32" s="96">
        <f t="shared" si="20"/>
        <v>0</v>
      </c>
      <c r="AH32" s="96">
        <f t="shared" si="20"/>
        <v>0</v>
      </c>
      <c r="AI32" s="96">
        <f t="shared" ref="AI32:BJ32" si="21">IF(AI30+AI28&gt;0,(+AI31/(AI30+AI28)),0)</f>
        <v>0</v>
      </c>
      <c r="AJ32" s="96">
        <f t="shared" si="21"/>
        <v>0</v>
      </c>
      <c r="AK32" s="96">
        <f t="shared" si="21"/>
        <v>0</v>
      </c>
      <c r="AL32" s="96">
        <f t="shared" si="21"/>
        <v>0</v>
      </c>
      <c r="AM32" s="96" t="e">
        <f t="shared" si="21"/>
        <v>#REF!</v>
      </c>
      <c r="AN32" s="96" t="e">
        <f t="shared" si="21"/>
        <v>#REF!</v>
      </c>
      <c r="AO32" s="96" t="e">
        <f t="shared" si="21"/>
        <v>#REF!</v>
      </c>
      <c r="AP32" s="96" t="e">
        <f t="shared" si="21"/>
        <v>#REF!</v>
      </c>
      <c r="AQ32" s="96" t="e">
        <f t="shared" si="21"/>
        <v>#REF!</v>
      </c>
      <c r="AR32" s="96" t="e">
        <f t="shared" si="21"/>
        <v>#REF!</v>
      </c>
      <c r="AS32" s="96" t="e">
        <f t="shared" si="21"/>
        <v>#REF!</v>
      </c>
      <c r="AT32" s="96" t="e">
        <f t="shared" si="21"/>
        <v>#REF!</v>
      </c>
      <c r="AU32" s="96" t="e">
        <f t="shared" si="21"/>
        <v>#REF!</v>
      </c>
      <c r="AV32" s="96" t="e">
        <f t="shared" si="21"/>
        <v>#REF!</v>
      </c>
      <c r="AW32" s="96" t="e">
        <f t="shared" si="21"/>
        <v>#REF!</v>
      </c>
      <c r="AX32" s="96" t="e">
        <f t="shared" si="21"/>
        <v>#REF!</v>
      </c>
      <c r="AY32" s="96" t="e">
        <f t="shared" si="21"/>
        <v>#REF!</v>
      </c>
      <c r="AZ32" s="96" t="e">
        <f t="shared" si="21"/>
        <v>#REF!</v>
      </c>
      <c r="BA32" s="96" t="e">
        <f t="shared" si="21"/>
        <v>#REF!</v>
      </c>
      <c r="BB32" s="96" t="e">
        <f t="shared" si="21"/>
        <v>#REF!</v>
      </c>
      <c r="BC32" s="96" t="e">
        <f t="shared" si="21"/>
        <v>#REF!</v>
      </c>
      <c r="BD32" s="96" t="e">
        <f t="shared" si="21"/>
        <v>#REF!</v>
      </c>
      <c r="BE32" s="96" t="e">
        <f t="shared" si="21"/>
        <v>#REF!</v>
      </c>
      <c r="BF32" s="96" t="e">
        <f t="shared" si="21"/>
        <v>#REF!</v>
      </c>
      <c r="BG32" s="96" t="e">
        <f t="shared" si="21"/>
        <v>#REF!</v>
      </c>
      <c r="BH32" s="96" t="e">
        <f t="shared" si="21"/>
        <v>#REF!</v>
      </c>
      <c r="BI32" s="96" t="e">
        <f t="shared" si="21"/>
        <v>#REF!</v>
      </c>
      <c r="BJ32" s="96" t="e">
        <f t="shared" si="21"/>
        <v>#REF!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101">
        <f t="shared" ref="C35:AH35" si="22">C19+C27</f>
        <v>0</v>
      </c>
      <c r="D35" s="101">
        <f t="shared" si="22"/>
        <v>0</v>
      </c>
      <c r="E35" s="101">
        <f t="shared" si="22"/>
        <v>0</v>
      </c>
      <c r="F35" s="101">
        <f t="shared" si="22"/>
        <v>5</v>
      </c>
      <c r="G35" s="101">
        <f t="shared" si="22"/>
        <v>6</v>
      </c>
      <c r="H35" s="101">
        <f t="shared" si="22"/>
        <v>7</v>
      </c>
      <c r="I35" s="101">
        <f t="shared" si="22"/>
        <v>5</v>
      </c>
      <c r="J35" s="101">
        <f t="shared" si="22"/>
        <v>6</v>
      </c>
      <c r="K35" s="101">
        <f t="shared" si="22"/>
        <v>4</v>
      </c>
      <c r="L35" s="101">
        <f t="shared" si="22"/>
        <v>4</v>
      </c>
      <c r="M35" s="101">
        <f t="shared" si="22"/>
        <v>4</v>
      </c>
      <c r="N35" s="101">
        <f t="shared" si="22"/>
        <v>2</v>
      </c>
      <c r="O35" s="101">
        <f t="shared" si="22"/>
        <v>16</v>
      </c>
      <c r="P35" s="101">
        <f t="shared" si="22"/>
        <v>26</v>
      </c>
      <c r="Q35" s="101">
        <f t="shared" si="22"/>
        <v>29</v>
      </c>
      <c r="R35" s="101">
        <f t="shared" si="22"/>
        <v>29</v>
      </c>
      <c r="S35" s="101">
        <f t="shared" si="22"/>
        <v>32</v>
      </c>
      <c r="T35" s="101">
        <f t="shared" si="22"/>
        <v>35</v>
      </c>
      <c r="U35" s="101">
        <f t="shared" si="22"/>
        <v>29</v>
      </c>
      <c r="V35" s="101">
        <f t="shared" si="22"/>
        <v>32</v>
      </c>
      <c r="W35" s="101">
        <f t="shared" si="22"/>
        <v>26</v>
      </c>
      <c r="X35" s="101">
        <f t="shared" si="22"/>
        <v>26</v>
      </c>
      <c r="Y35" s="101">
        <f t="shared" si="22"/>
        <v>26</v>
      </c>
      <c r="Z35" s="101">
        <f t="shared" si="22"/>
        <v>16</v>
      </c>
      <c r="AA35" s="101">
        <f t="shared" si="22"/>
        <v>29</v>
      </c>
      <c r="AB35" s="101">
        <f t="shared" si="22"/>
        <v>47</v>
      </c>
      <c r="AC35" s="101">
        <f t="shared" si="22"/>
        <v>53</v>
      </c>
      <c r="AD35" s="101">
        <f t="shared" si="22"/>
        <v>53</v>
      </c>
      <c r="AE35" s="101">
        <f t="shared" si="22"/>
        <v>58</v>
      </c>
      <c r="AF35" s="101">
        <f t="shared" si="22"/>
        <v>64</v>
      </c>
      <c r="AG35" s="101">
        <f t="shared" si="22"/>
        <v>53</v>
      </c>
      <c r="AH35" s="101">
        <f t="shared" si="22"/>
        <v>58</v>
      </c>
      <c r="AI35" s="101">
        <f t="shared" ref="AI35:BJ35" si="23">AI19+AI27</f>
        <v>47</v>
      </c>
      <c r="AJ35" s="101">
        <f t="shared" si="23"/>
        <v>47</v>
      </c>
      <c r="AK35" s="101">
        <f t="shared" si="23"/>
        <v>47</v>
      </c>
      <c r="AL35" s="101">
        <f t="shared" si="23"/>
        <v>29</v>
      </c>
      <c r="AM35" s="101" t="e">
        <f t="shared" si="23"/>
        <v>#REF!</v>
      </c>
      <c r="AN35" s="101" t="e">
        <f t="shared" si="23"/>
        <v>#REF!</v>
      </c>
      <c r="AO35" s="101" t="e">
        <f t="shared" si="23"/>
        <v>#REF!</v>
      </c>
      <c r="AP35" s="101" t="e">
        <f t="shared" si="23"/>
        <v>#REF!</v>
      </c>
      <c r="AQ35" s="101" t="e">
        <f t="shared" si="23"/>
        <v>#REF!</v>
      </c>
      <c r="AR35" s="101" t="e">
        <f t="shared" si="23"/>
        <v>#REF!</v>
      </c>
      <c r="AS35" s="101" t="e">
        <f t="shared" si="23"/>
        <v>#REF!</v>
      </c>
      <c r="AT35" s="101" t="e">
        <f t="shared" si="23"/>
        <v>#REF!</v>
      </c>
      <c r="AU35" s="101" t="e">
        <f t="shared" si="23"/>
        <v>#REF!</v>
      </c>
      <c r="AV35" s="101" t="e">
        <f t="shared" si="23"/>
        <v>#REF!</v>
      </c>
      <c r="AW35" s="101" t="e">
        <f t="shared" si="23"/>
        <v>#REF!</v>
      </c>
      <c r="AX35" s="101" t="e">
        <f t="shared" si="23"/>
        <v>#REF!</v>
      </c>
      <c r="AY35" s="101">
        <f t="shared" si="23"/>
        <v>33</v>
      </c>
      <c r="AZ35" s="101">
        <f t="shared" si="23"/>
        <v>53</v>
      </c>
      <c r="BA35" s="101">
        <f t="shared" si="23"/>
        <v>59</v>
      </c>
      <c r="BB35" s="101">
        <f t="shared" si="23"/>
        <v>59</v>
      </c>
      <c r="BC35" s="101">
        <f t="shared" si="23"/>
        <v>66</v>
      </c>
      <c r="BD35" s="101">
        <f t="shared" si="23"/>
        <v>72</v>
      </c>
      <c r="BE35" s="101">
        <f t="shared" si="23"/>
        <v>59</v>
      </c>
      <c r="BF35" s="101">
        <f t="shared" si="23"/>
        <v>66</v>
      </c>
      <c r="BG35" s="101">
        <f t="shared" si="23"/>
        <v>53</v>
      </c>
      <c r="BH35" s="101">
        <f t="shared" si="23"/>
        <v>53</v>
      </c>
      <c r="BI35" s="101">
        <f t="shared" si="23"/>
        <v>53</v>
      </c>
      <c r="BJ35" s="101">
        <f t="shared" si="23"/>
        <v>33</v>
      </c>
    </row>
    <row r="36" spans="1:62" x14ac:dyDescent="0.15">
      <c r="A36" s="47" t="s">
        <v>665</v>
      </c>
      <c r="B36" s="75"/>
      <c r="C36" s="63">
        <f t="shared" ref="C36:AH36" si="24">C28+C20</f>
        <v>0</v>
      </c>
      <c r="D36" s="63">
        <f t="shared" si="24"/>
        <v>0</v>
      </c>
      <c r="E36" s="63">
        <f t="shared" si="24"/>
        <v>0</v>
      </c>
      <c r="F36" s="63">
        <f t="shared" si="24"/>
        <v>81900</v>
      </c>
      <c r="G36" s="63">
        <f t="shared" si="24"/>
        <v>98280</v>
      </c>
      <c r="H36" s="63">
        <f t="shared" si="24"/>
        <v>114660</v>
      </c>
      <c r="I36" s="63">
        <f t="shared" si="24"/>
        <v>81900</v>
      </c>
      <c r="J36" s="63">
        <f t="shared" si="24"/>
        <v>98280</v>
      </c>
      <c r="K36" s="63">
        <f t="shared" si="24"/>
        <v>65520</v>
      </c>
      <c r="L36" s="63">
        <f>L28+L20</f>
        <v>65520</v>
      </c>
      <c r="M36" s="63">
        <f t="shared" si="24"/>
        <v>65520</v>
      </c>
      <c r="N36" s="63">
        <f t="shared" si="24"/>
        <v>32760</v>
      </c>
      <c r="O36" s="63">
        <f t="shared" si="24"/>
        <v>308160</v>
      </c>
      <c r="P36" s="63">
        <f t="shared" si="24"/>
        <v>500760</v>
      </c>
      <c r="Q36" s="63">
        <f t="shared" si="24"/>
        <v>558540</v>
      </c>
      <c r="R36" s="63">
        <f t="shared" si="24"/>
        <v>558540</v>
      </c>
      <c r="S36" s="63">
        <f t="shared" si="24"/>
        <v>616320</v>
      </c>
      <c r="T36" s="63">
        <f t="shared" si="24"/>
        <v>674100</v>
      </c>
      <c r="U36" s="63">
        <f t="shared" si="24"/>
        <v>558540</v>
      </c>
      <c r="V36" s="63">
        <f t="shared" si="24"/>
        <v>616320</v>
      </c>
      <c r="W36" s="63">
        <f t="shared" si="24"/>
        <v>500760</v>
      </c>
      <c r="X36" s="63">
        <f t="shared" si="24"/>
        <v>500760</v>
      </c>
      <c r="Y36" s="63">
        <f t="shared" si="24"/>
        <v>500760</v>
      </c>
      <c r="Z36" s="63">
        <f t="shared" si="24"/>
        <v>308160</v>
      </c>
      <c r="AA36" s="63">
        <f t="shared" si="24"/>
        <v>636115</v>
      </c>
      <c r="AB36" s="63">
        <f t="shared" si="24"/>
        <v>1030945</v>
      </c>
      <c r="AC36" s="63">
        <f t="shared" si="24"/>
        <v>1162555</v>
      </c>
      <c r="AD36" s="63">
        <f t="shared" si="24"/>
        <v>1162555</v>
      </c>
      <c r="AE36" s="63">
        <f t="shared" si="24"/>
        <v>1272230</v>
      </c>
      <c r="AF36" s="63">
        <f t="shared" si="24"/>
        <v>1403840</v>
      </c>
      <c r="AG36" s="63">
        <f t="shared" si="24"/>
        <v>1162555</v>
      </c>
      <c r="AH36" s="63">
        <f t="shared" si="24"/>
        <v>1272230</v>
      </c>
      <c r="AI36" s="63">
        <f t="shared" ref="AI36:BJ36" si="25">AI28+AI20</f>
        <v>1030945</v>
      </c>
      <c r="AJ36" s="63">
        <f t="shared" si="25"/>
        <v>1030945</v>
      </c>
      <c r="AK36" s="63">
        <f t="shared" si="25"/>
        <v>1030945</v>
      </c>
      <c r="AL36" s="63">
        <f t="shared" si="25"/>
        <v>636115</v>
      </c>
      <c r="AM36" s="63" t="e">
        <f t="shared" si="25"/>
        <v>#REF!</v>
      </c>
      <c r="AN36" s="63" t="e">
        <f t="shared" si="25"/>
        <v>#REF!</v>
      </c>
      <c r="AO36" s="63" t="e">
        <f t="shared" si="25"/>
        <v>#REF!</v>
      </c>
      <c r="AP36" s="63" t="e">
        <f t="shared" si="25"/>
        <v>#REF!</v>
      </c>
      <c r="AQ36" s="63" t="e">
        <f t="shared" si="25"/>
        <v>#REF!</v>
      </c>
      <c r="AR36" s="63" t="e">
        <f t="shared" si="25"/>
        <v>#REF!</v>
      </c>
      <c r="AS36" s="63" t="e">
        <f t="shared" si="25"/>
        <v>#REF!</v>
      </c>
      <c r="AT36" s="63" t="e">
        <f t="shared" si="25"/>
        <v>#REF!</v>
      </c>
      <c r="AU36" s="63" t="e">
        <f t="shared" si="25"/>
        <v>#REF!</v>
      </c>
      <c r="AV36" s="63" t="e">
        <f t="shared" si="25"/>
        <v>#REF!</v>
      </c>
      <c r="AW36" s="63" t="e">
        <f t="shared" si="25"/>
        <v>#REF!</v>
      </c>
      <c r="AX36" s="63" t="e">
        <f t="shared" si="25"/>
        <v>#REF!</v>
      </c>
      <c r="AY36" s="63">
        <f t="shared" si="25"/>
        <v>594000</v>
      </c>
      <c r="AZ36" s="63">
        <f t="shared" si="25"/>
        <v>954000</v>
      </c>
      <c r="BA36" s="63">
        <f t="shared" si="25"/>
        <v>1062000</v>
      </c>
      <c r="BB36" s="63">
        <f t="shared" si="25"/>
        <v>1062000</v>
      </c>
      <c r="BC36" s="63">
        <f t="shared" si="25"/>
        <v>1188000</v>
      </c>
      <c r="BD36" s="63">
        <f t="shared" si="25"/>
        <v>1296000</v>
      </c>
      <c r="BE36" s="63">
        <f t="shared" si="25"/>
        <v>1062000</v>
      </c>
      <c r="BF36" s="63">
        <f t="shared" si="25"/>
        <v>1188000</v>
      </c>
      <c r="BG36" s="63">
        <f t="shared" si="25"/>
        <v>954000</v>
      </c>
      <c r="BH36" s="63">
        <f t="shared" si="25"/>
        <v>954000</v>
      </c>
      <c r="BI36" s="63">
        <f t="shared" si="25"/>
        <v>954000</v>
      </c>
      <c r="BJ36" s="63">
        <f t="shared" si="25"/>
        <v>594000</v>
      </c>
    </row>
    <row r="37" spans="1:62" x14ac:dyDescent="0.15">
      <c r="A37" s="47" t="s">
        <v>642</v>
      </c>
      <c r="B37" s="75"/>
      <c r="C37" s="63">
        <f t="shared" ref="C37:AH37" si="26">C21+C29</f>
        <v>0</v>
      </c>
      <c r="D37" s="63">
        <f t="shared" si="26"/>
        <v>0</v>
      </c>
      <c r="E37" s="63">
        <f t="shared" si="26"/>
        <v>0</v>
      </c>
      <c r="F37" s="63">
        <f t="shared" si="26"/>
        <v>19400</v>
      </c>
      <c r="G37" s="63">
        <f t="shared" si="26"/>
        <v>23280</v>
      </c>
      <c r="H37" s="63">
        <f t="shared" si="26"/>
        <v>27160</v>
      </c>
      <c r="I37" s="63">
        <f t="shared" si="26"/>
        <v>19400</v>
      </c>
      <c r="J37" s="63">
        <f t="shared" si="26"/>
        <v>23280</v>
      </c>
      <c r="K37" s="63">
        <f t="shared" si="26"/>
        <v>15520</v>
      </c>
      <c r="L37" s="63">
        <f t="shared" si="26"/>
        <v>15520</v>
      </c>
      <c r="M37" s="63">
        <f t="shared" si="26"/>
        <v>15520</v>
      </c>
      <c r="N37" s="63">
        <f t="shared" si="26"/>
        <v>7760</v>
      </c>
      <c r="O37" s="63">
        <f t="shared" si="26"/>
        <v>94160</v>
      </c>
      <c r="P37" s="63">
        <f t="shared" si="26"/>
        <v>153010</v>
      </c>
      <c r="Q37" s="63">
        <f t="shared" si="26"/>
        <v>170665</v>
      </c>
      <c r="R37" s="63">
        <f t="shared" si="26"/>
        <v>170665</v>
      </c>
      <c r="S37" s="63">
        <f t="shared" si="26"/>
        <v>188320</v>
      </c>
      <c r="T37" s="63">
        <f t="shared" si="26"/>
        <v>205975</v>
      </c>
      <c r="U37" s="63">
        <f t="shared" si="26"/>
        <v>170665</v>
      </c>
      <c r="V37" s="63">
        <f t="shared" si="26"/>
        <v>188320</v>
      </c>
      <c r="W37" s="63">
        <f t="shared" si="26"/>
        <v>153010</v>
      </c>
      <c r="X37" s="63">
        <f t="shared" si="26"/>
        <v>153010</v>
      </c>
      <c r="Y37" s="63">
        <f t="shared" si="26"/>
        <v>153010</v>
      </c>
      <c r="Z37" s="63">
        <f t="shared" si="26"/>
        <v>94160</v>
      </c>
      <c r="AA37" s="63">
        <f t="shared" si="26"/>
        <v>-192386</v>
      </c>
      <c r="AB37" s="63">
        <f t="shared" si="26"/>
        <v>-311798</v>
      </c>
      <c r="AC37" s="63">
        <f t="shared" si="26"/>
        <v>-351602</v>
      </c>
      <c r="AD37" s="63">
        <f t="shared" si="26"/>
        <v>-351602</v>
      </c>
      <c r="AE37" s="63">
        <f t="shared" si="26"/>
        <v>-384772</v>
      </c>
      <c r="AF37" s="63">
        <f t="shared" si="26"/>
        <v>-424576</v>
      </c>
      <c r="AG37" s="63">
        <f t="shared" si="26"/>
        <v>-351602</v>
      </c>
      <c r="AH37" s="63">
        <f t="shared" si="26"/>
        <v>-384772</v>
      </c>
      <c r="AI37" s="63">
        <f t="shared" ref="AI37:BJ37" si="27">AI21+AI29</f>
        <v>-311798</v>
      </c>
      <c r="AJ37" s="63">
        <f t="shared" si="27"/>
        <v>-311798</v>
      </c>
      <c r="AK37" s="63">
        <f t="shared" si="27"/>
        <v>-311798</v>
      </c>
      <c r="AL37" s="63">
        <f t="shared" si="27"/>
        <v>-192386</v>
      </c>
      <c r="AM37" s="63" t="e">
        <f t="shared" si="27"/>
        <v>#REF!</v>
      </c>
      <c r="AN37" s="63" t="e">
        <f t="shared" si="27"/>
        <v>#REF!</v>
      </c>
      <c r="AO37" s="63" t="e">
        <f t="shared" si="27"/>
        <v>#REF!</v>
      </c>
      <c r="AP37" s="63" t="e">
        <f t="shared" si="27"/>
        <v>#REF!</v>
      </c>
      <c r="AQ37" s="63" t="e">
        <f t="shared" si="27"/>
        <v>#REF!</v>
      </c>
      <c r="AR37" s="63" t="e">
        <f t="shared" si="27"/>
        <v>#REF!</v>
      </c>
      <c r="AS37" s="63" t="e">
        <f t="shared" si="27"/>
        <v>#REF!</v>
      </c>
      <c r="AT37" s="63" t="e">
        <f t="shared" si="27"/>
        <v>#REF!</v>
      </c>
      <c r="AU37" s="63" t="e">
        <f t="shared" si="27"/>
        <v>#REF!</v>
      </c>
      <c r="AV37" s="63" t="e">
        <f t="shared" si="27"/>
        <v>#REF!</v>
      </c>
      <c r="AW37" s="63" t="e">
        <f t="shared" si="27"/>
        <v>#REF!</v>
      </c>
      <c r="AX37" s="63" t="e">
        <f t="shared" si="27"/>
        <v>#REF!</v>
      </c>
      <c r="AY37" s="63">
        <f t="shared" si="27"/>
        <v>181500</v>
      </c>
      <c r="AZ37" s="63">
        <f t="shared" si="27"/>
        <v>291500</v>
      </c>
      <c r="BA37" s="63">
        <f t="shared" si="27"/>
        <v>324500</v>
      </c>
      <c r="BB37" s="63">
        <f t="shared" si="27"/>
        <v>324500</v>
      </c>
      <c r="BC37" s="63">
        <f t="shared" si="27"/>
        <v>363000</v>
      </c>
      <c r="BD37" s="63">
        <f t="shared" si="27"/>
        <v>396000</v>
      </c>
      <c r="BE37" s="63">
        <f t="shared" si="27"/>
        <v>324500</v>
      </c>
      <c r="BF37" s="63">
        <f t="shared" si="27"/>
        <v>363000</v>
      </c>
      <c r="BG37" s="63">
        <f t="shared" si="27"/>
        <v>291500</v>
      </c>
      <c r="BH37" s="63">
        <f t="shared" si="27"/>
        <v>291500</v>
      </c>
      <c r="BI37" s="63">
        <f t="shared" si="27"/>
        <v>291500</v>
      </c>
      <c r="BJ37" s="63">
        <f t="shared" si="27"/>
        <v>181500</v>
      </c>
    </row>
    <row r="38" spans="1:62" x14ac:dyDescent="0.15">
      <c r="A38" s="47" t="s">
        <v>652</v>
      </c>
      <c r="B38" s="75"/>
      <c r="C38" s="63">
        <f t="shared" ref="C38:AH38" si="28">C22+C30</f>
        <v>0</v>
      </c>
      <c r="D38" s="63">
        <f t="shared" si="28"/>
        <v>0</v>
      </c>
      <c r="E38" s="63">
        <f t="shared" si="28"/>
        <v>0</v>
      </c>
      <c r="F38" s="63">
        <f t="shared" si="28"/>
        <v>5000</v>
      </c>
      <c r="G38" s="63">
        <f t="shared" si="28"/>
        <v>5000</v>
      </c>
      <c r="H38" s="63">
        <f t="shared" si="28"/>
        <v>5000</v>
      </c>
      <c r="I38" s="63">
        <f t="shared" si="28"/>
        <v>5000</v>
      </c>
      <c r="J38" s="63">
        <f t="shared" si="28"/>
        <v>5000</v>
      </c>
      <c r="K38" s="63">
        <f t="shared" si="28"/>
        <v>2500</v>
      </c>
      <c r="L38" s="63">
        <f t="shared" si="28"/>
        <v>2500</v>
      </c>
      <c r="M38" s="63">
        <f t="shared" si="28"/>
        <v>2500</v>
      </c>
      <c r="N38" s="63">
        <f t="shared" si="28"/>
        <v>2500</v>
      </c>
      <c r="O38" s="63">
        <f t="shared" si="28"/>
        <v>0</v>
      </c>
      <c r="P38" s="63">
        <f t="shared" si="28"/>
        <v>0</v>
      </c>
      <c r="Q38" s="63">
        <f t="shared" si="28"/>
        <v>0</v>
      </c>
      <c r="R38" s="63">
        <f t="shared" si="28"/>
        <v>0</v>
      </c>
      <c r="S38" s="63">
        <f t="shared" si="28"/>
        <v>0</v>
      </c>
      <c r="T38" s="63">
        <f t="shared" si="28"/>
        <v>0</v>
      </c>
      <c r="U38" s="63">
        <f t="shared" si="28"/>
        <v>0</v>
      </c>
      <c r="V38" s="63">
        <f t="shared" si="28"/>
        <v>0</v>
      </c>
      <c r="W38" s="63">
        <f t="shared" si="28"/>
        <v>0</v>
      </c>
      <c r="X38" s="63">
        <f t="shared" si="28"/>
        <v>0</v>
      </c>
      <c r="Y38" s="63">
        <f t="shared" si="28"/>
        <v>0</v>
      </c>
      <c r="Z38" s="63">
        <f t="shared" si="28"/>
        <v>0</v>
      </c>
      <c r="AA38" s="63">
        <f t="shared" si="28"/>
        <v>8.99</v>
      </c>
      <c r="AB38" s="63">
        <f t="shared" si="28"/>
        <v>14.57</v>
      </c>
      <c r="AC38" s="63">
        <f t="shared" si="28"/>
        <v>16.43</v>
      </c>
      <c r="AD38" s="63">
        <f t="shared" si="28"/>
        <v>16.43</v>
      </c>
      <c r="AE38" s="63">
        <f t="shared" si="28"/>
        <v>17.98</v>
      </c>
      <c r="AF38" s="63">
        <f t="shared" si="28"/>
        <v>19.84</v>
      </c>
      <c r="AG38" s="63">
        <f t="shared" si="28"/>
        <v>16.43</v>
      </c>
      <c r="AH38" s="63">
        <f t="shared" si="28"/>
        <v>17.98</v>
      </c>
      <c r="AI38" s="63">
        <f t="shared" ref="AI38:BJ38" si="29">AI22+AI30</f>
        <v>14.57</v>
      </c>
      <c r="AJ38" s="63">
        <f t="shared" si="29"/>
        <v>14.57</v>
      </c>
      <c r="AK38" s="63">
        <f t="shared" si="29"/>
        <v>14.57</v>
      </c>
      <c r="AL38" s="63">
        <f t="shared" si="29"/>
        <v>8.99</v>
      </c>
      <c r="AM38" s="63" t="e">
        <f t="shared" si="29"/>
        <v>#REF!</v>
      </c>
      <c r="AN38" s="63" t="e">
        <f t="shared" si="29"/>
        <v>#REF!</v>
      </c>
      <c r="AO38" s="63" t="e">
        <f t="shared" si="29"/>
        <v>#REF!</v>
      </c>
      <c r="AP38" s="63" t="e">
        <f t="shared" si="29"/>
        <v>#REF!</v>
      </c>
      <c r="AQ38" s="63" t="e">
        <f t="shared" si="29"/>
        <v>#REF!</v>
      </c>
      <c r="AR38" s="63" t="e">
        <f t="shared" si="29"/>
        <v>#REF!</v>
      </c>
      <c r="AS38" s="63" t="e">
        <f t="shared" si="29"/>
        <v>#REF!</v>
      </c>
      <c r="AT38" s="63" t="e">
        <f t="shared" si="29"/>
        <v>#REF!</v>
      </c>
      <c r="AU38" s="63" t="e">
        <f t="shared" si="29"/>
        <v>#REF!</v>
      </c>
      <c r="AV38" s="63" t="e">
        <f t="shared" si="29"/>
        <v>#REF!</v>
      </c>
      <c r="AW38" s="63" t="e">
        <f t="shared" si="29"/>
        <v>#REF!</v>
      </c>
      <c r="AX38" s="63" t="e">
        <f t="shared" si="29"/>
        <v>#REF!</v>
      </c>
      <c r="AY38" s="63" t="e">
        <f t="shared" si="29"/>
        <v>#REF!</v>
      </c>
      <c r="AZ38" s="63" t="e">
        <f t="shared" si="29"/>
        <v>#REF!</v>
      </c>
      <c r="BA38" s="63" t="e">
        <f t="shared" si="29"/>
        <v>#REF!</v>
      </c>
      <c r="BB38" s="63" t="e">
        <f t="shared" si="29"/>
        <v>#REF!</v>
      </c>
      <c r="BC38" s="63" t="e">
        <f t="shared" si="29"/>
        <v>#REF!</v>
      </c>
      <c r="BD38" s="63" t="e">
        <f t="shared" si="29"/>
        <v>#REF!</v>
      </c>
      <c r="BE38" s="63" t="e">
        <f t="shared" si="29"/>
        <v>#REF!</v>
      </c>
      <c r="BF38" s="63" t="e">
        <f t="shared" si="29"/>
        <v>#REF!</v>
      </c>
      <c r="BG38" s="63" t="e">
        <f t="shared" si="29"/>
        <v>#REF!</v>
      </c>
      <c r="BH38" s="63" t="e">
        <f t="shared" si="29"/>
        <v>#REF!</v>
      </c>
      <c r="BI38" s="63" t="e">
        <f t="shared" si="29"/>
        <v>#REF!</v>
      </c>
      <c r="BJ38" s="63" t="e">
        <f t="shared" si="29"/>
        <v>#REF!</v>
      </c>
    </row>
    <row r="39" spans="1:62" x14ac:dyDescent="0.15">
      <c r="A39" s="47" t="s">
        <v>646</v>
      </c>
      <c r="B39" s="75"/>
      <c r="C39" s="63">
        <f t="shared" ref="C39:AH39" si="30">C23+C31</f>
        <v>0</v>
      </c>
      <c r="D39" s="63">
        <f t="shared" si="30"/>
        <v>0</v>
      </c>
      <c r="E39" s="63">
        <f t="shared" si="30"/>
        <v>0</v>
      </c>
      <c r="F39" s="63">
        <f t="shared" si="30"/>
        <v>24400</v>
      </c>
      <c r="G39" s="63">
        <f t="shared" si="30"/>
        <v>28280</v>
      </c>
      <c r="H39" s="63">
        <f t="shared" si="30"/>
        <v>32160</v>
      </c>
      <c r="I39" s="63">
        <f t="shared" si="30"/>
        <v>24400</v>
      </c>
      <c r="J39" s="63">
        <f t="shared" si="30"/>
        <v>28280</v>
      </c>
      <c r="K39" s="63">
        <f t="shared" si="30"/>
        <v>18020</v>
      </c>
      <c r="L39" s="63">
        <f t="shared" si="30"/>
        <v>18020</v>
      </c>
      <c r="M39" s="63">
        <f t="shared" si="30"/>
        <v>18020</v>
      </c>
      <c r="N39" s="63">
        <f t="shared" si="30"/>
        <v>10260</v>
      </c>
      <c r="O39" s="63">
        <f t="shared" si="30"/>
        <v>94160</v>
      </c>
      <c r="P39" s="63">
        <f t="shared" si="30"/>
        <v>153010</v>
      </c>
      <c r="Q39" s="63">
        <f t="shared" si="30"/>
        <v>170665</v>
      </c>
      <c r="R39" s="63">
        <f t="shared" si="30"/>
        <v>170665</v>
      </c>
      <c r="S39" s="63">
        <f t="shared" si="30"/>
        <v>188320</v>
      </c>
      <c r="T39" s="63">
        <f t="shared" si="30"/>
        <v>205975</v>
      </c>
      <c r="U39" s="63">
        <f t="shared" si="30"/>
        <v>170665</v>
      </c>
      <c r="V39" s="63">
        <f t="shared" si="30"/>
        <v>188320</v>
      </c>
      <c r="W39" s="63">
        <f t="shared" si="30"/>
        <v>153010</v>
      </c>
      <c r="X39" s="63">
        <f t="shared" si="30"/>
        <v>153010</v>
      </c>
      <c r="Y39" s="63">
        <f t="shared" si="30"/>
        <v>153010</v>
      </c>
      <c r="Z39" s="63">
        <f t="shared" si="30"/>
        <v>94160</v>
      </c>
      <c r="AA39" s="63">
        <f t="shared" si="30"/>
        <v>-192377.01</v>
      </c>
      <c r="AB39" s="63">
        <f t="shared" si="30"/>
        <v>-311783.43</v>
      </c>
      <c r="AC39" s="63">
        <f t="shared" si="30"/>
        <v>-351585.57</v>
      </c>
      <c r="AD39" s="63">
        <f t="shared" si="30"/>
        <v>-351585.57</v>
      </c>
      <c r="AE39" s="63">
        <f t="shared" si="30"/>
        <v>-384754.02</v>
      </c>
      <c r="AF39" s="63">
        <f t="shared" si="30"/>
        <v>-424556.16</v>
      </c>
      <c r="AG39" s="63">
        <f t="shared" si="30"/>
        <v>-351585.57</v>
      </c>
      <c r="AH39" s="63">
        <f t="shared" si="30"/>
        <v>-384754.02</v>
      </c>
      <c r="AI39" s="63">
        <f t="shared" ref="AI39:BJ39" si="31">AI23+AI31</f>
        <v>-311783.43</v>
      </c>
      <c r="AJ39" s="63">
        <f t="shared" si="31"/>
        <v>-311783.43</v>
      </c>
      <c r="AK39" s="63">
        <f t="shared" si="31"/>
        <v>-311783.43</v>
      </c>
      <c r="AL39" s="63">
        <f t="shared" si="31"/>
        <v>-192377.01</v>
      </c>
      <c r="AM39" s="63" t="e">
        <f t="shared" si="31"/>
        <v>#REF!</v>
      </c>
      <c r="AN39" s="63" t="e">
        <f t="shared" si="31"/>
        <v>#REF!</v>
      </c>
      <c r="AO39" s="63" t="e">
        <f t="shared" si="31"/>
        <v>#REF!</v>
      </c>
      <c r="AP39" s="63" t="e">
        <f t="shared" si="31"/>
        <v>#REF!</v>
      </c>
      <c r="AQ39" s="63" t="e">
        <f t="shared" si="31"/>
        <v>#REF!</v>
      </c>
      <c r="AR39" s="63" t="e">
        <f t="shared" si="31"/>
        <v>#REF!</v>
      </c>
      <c r="AS39" s="63" t="e">
        <f t="shared" si="31"/>
        <v>#REF!</v>
      </c>
      <c r="AT39" s="63" t="e">
        <f t="shared" si="31"/>
        <v>#REF!</v>
      </c>
      <c r="AU39" s="63" t="e">
        <f t="shared" si="31"/>
        <v>#REF!</v>
      </c>
      <c r="AV39" s="63" t="e">
        <f t="shared" si="31"/>
        <v>#REF!</v>
      </c>
      <c r="AW39" s="63" t="e">
        <f t="shared" si="31"/>
        <v>#REF!</v>
      </c>
      <c r="AX39" s="63" t="e">
        <f t="shared" si="31"/>
        <v>#REF!</v>
      </c>
      <c r="AY39" s="63" t="e">
        <f t="shared" si="31"/>
        <v>#REF!</v>
      </c>
      <c r="AZ39" s="63" t="e">
        <f t="shared" si="31"/>
        <v>#REF!</v>
      </c>
      <c r="BA39" s="63" t="e">
        <f t="shared" si="31"/>
        <v>#REF!</v>
      </c>
      <c r="BB39" s="63" t="e">
        <f t="shared" si="31"/>
        <v>#REF!</v>
      </c>
      <c r="BC39" s="63" t="e">
        <f t="shared" si="31"/>
        <v>#REF!</v>
      </c>
      <c r="BD39" s="63" t="e">
        <f t="shared" si="31"/>
        <v>#REF!</v>
      </c>
      <c r="BE39" s="63" t="e">
        <f t="shared" si="31"/>
        <v>#REF!</v>
      </c>
      <c r="BF39" s="63" t="e">
        <f t="shared" si="31"/>
        <v>#REF!</v>
      </c>
      <c r="BG39" s="63" t="e">
        <f t="shared" si="31"/>
        <v>#REF!</v>
      </c>
      <c r="BH39" s="63" t="e">
        <f t="shared" si="31"/>
        <v>#REF!</v>
      </c>
      <c r="BI39" s="63" t="e">
        <f t="shared" si="31"/>
        <v>#REF!</v>
      </c>
      <c r="BJ39" s="63" t="e">
        <f t="shared" si="31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1232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1231</v>
      </c>
      <c r="B44" s="75"/>
      <c r="C44" s="169">
        <f>'REV-SALES-FCAST_CWS'!C38</f>
        <v>0</v>
      </c>
      <c r="D44" s="169">
        <f>'REV-SALES-FCAST_CWS'!D38</f>
        <v>0</v>
      </c>
      <c r="E44" s="169">
        <f>'REV-SALES-FCAST_CWS'!E38</f>
        <v>0</v>
      </c>
      <c r="F44" s="169">
        <f>'REV-SALES-FCAST_CWS'!F38</f>
        <v>8</v>
      </c>
      <c r="G44" s="169">
        <f>'REV-SALES-FCAST_CWS'!G38</f>
        <v>9</v>
      </c>
      <c r="H44" s="169">
        <f>'REV-SALES-FCAST_CWS'!H38</f>
        <v>10</v>
      </c>
      <c r="I44" s="169">
        <f>'REV-SALES-FCAST_CWS'!I38</f>
        <v>8</v>
      </c>
      <c r="J44" s="169">
        <f>'REV-SALES-FCAST_CWS'!J38</f>
        <v>9</v>
      </c>
      <c r="K44" s="169">
        <f>'REV-SALES-FCAST_CWS'!K38</f>
        <v>7</v>
      </c>
      <c r="L44" s="169">
        <f>'REV-SALES-FCAST_CWS'!L38</f>
        <v>7</v>
      </c>
      <c r="M44" s="169">
        <f>'REV-SALES-FCAST_CWS'!M38</f>
        <v>7</v>
      </c>
      <c r="N44" s="169">
        <f>'REV-SALES-FCAST_CWS'!N38</f>
        <v>4</v>
      </c>
      <c r="O44" s="169">
        <f>'REV-SALES-FCAST_CWS'!O38</f>
        <v>69</v>
      </c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'COGS-PRICE-MARGIN_CWS'!$B32</f>
        <v>0.3</v>
      </c>
      <c r="D45" s="367">
        <f>'COGS-PRICE-MARGIN_CWS'!$B32</f>
        <v>0.3</v>
      </c>
      <c r="E45" s="367">
        <f>'COGS-PRICE-MARGIN_CWS'!$B32</f>
        <v>0.3</v>
      </c>
      <c r="F45" s="367">
        <f>'COGS-PRICE-MARGIN_CWS'!$B32</f>
        <v>0.3</v>
      </c>
      <c r="G45" s="367">
        <f>'COGS-PRICE-MARGIN_CWS'!$B32</f>
        <v>0.3</v>
      </c>
      <c r="H45" s="367">
        <f>'COGS-PRICE-MARGIN_CWS'!$B32</f>
        <v>0.3</v>
      </c>
      <c r="I45" s="367">
        <f>'COGS-PRICE-MARGIN_CWS'!$B32</f>
        <v>0.3</v>
      </c>
      <c r="J45" s="367">
        <f>'COGS-PRICE-MARGIN_CWS'!$B32</f>
        <v>0.3</v>
      </c>
      <c r="K45" s="367">
        <f>'COGS-PRICE-MARGIN_CWS'!$B32</f>
        <v>0.3</v>
      </c>
      <c r="L45" s="367">
        <f>'COGS-PRICE-MARGIN_CWS'!$B32</f>
        <v>0.3</v>
      </c>
      <c r="M45" s="367">
        <f>'COGS-PRICE-MARGIN_CWS'!$B32</f>
        <v>0.3</v>
      </c>
      <c r="N45" s="367">
        <f>'COGS-PRICE-MARGIN_CWS'!$B32</f>
        <v>0.3</v>
      </c>
      <c r="O45" s="367">
        <f>'COGS-PRICE-MARGIN_CWS'!$B32</f>
        <v>0.3</v>
      </c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O46" si="32">D$44-D$47</f>
        <v>0</v>
      </c>
      <c r="E46" s="169">
        <f t="shared" si="32"/>
        <v>0</v>
      </c>
      <c r="F46" s="169">
        <f t="shared" si="32"/>
        <v>5</v>
      </c>
      <c r="G46" s="169">
        <f t="shared" si="32"/>
        <v>6</v>
      </c>
      <c r="H46" s="169">
        <f t="shared" si="32"/>
        <v>7</v>
      </c>
      <c r="I46" s="169">
        <f t="shared" si="32"/>
        <v>5</v>
      </c>
      <c r="J46" s="169">
        <f t="shared" si="32"/>
        <v>6</v>
      </c>
      <c r="K46" s="169">
        <f t="shared" si="32"/>
        <v>4</v>
      </c>
      <c r="L46" s="169">
        <f t="shared" si="32"/>
        <v>4</v>
      </c>
      <c r="M46" s="169">
        <f t="shared" si="32"/>
        <v>4</v>
      </c>
      <c r="N46" s="169">
        <f t="shared" si="32"/>
        <v>2</v>
      </c>
      <c r="O46" s="169">
        <f t="shared" si="32"/>
        <v>48</v>
      </c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O47" si="33">ROUNDUP(D45*D$44,0)</f>
        <v>0</v>
      </c>
      <c r="E47" s="169">
        <f t="shared" si="33"/>
        <v>0</v>
      </c>
      <c r="F47" s="169">
        <f t="shared" si="33"/>
        <v>3</v>
      </c>
      <c r="G47" s="169">
        <f t="shared" si="33"/>
        <v>3</v>
      </c>
      <c r="H47" s="169">
        <f t="shared" si="33"/>
        <v>3</v>
      </c>
      <c r="I47" s="169">
        <f t="shared" si="33"/>
        <v>3</v>
      </c>
      <c r="J47" s="169">
        <f t="shared" si="33"/>
        <v>3</v>
      </c>
      <c r="K47" s="169">
        <f t="shared" si="33"/>
        <v>3</v>
      </c>
      <c r="L47" s="169">
        <f t="shared" si="33"/>
        <v>3</v>
      </c>
      <c r="M47" s="169">
        <f t="shared" si="33"/>
        <v>3</v>
      </c>
      <c r="N47" s="169">
        <f t="shared" si="33"/>
        <v>2</v>
      </c>
      <c r="O47" s="169">
        <f t="shared" si="33"/>
        <v>21</v>
      </c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N51" si="34">D$46</f>
        <v>0</v>
      </c>
      <c r="E51" s="169">
        <f t="shared" si="34"/>
        <v>0</v>
      </c>
      <c r="F51" s="169">
        <f t="shared" si="34"/>
        <v>5</v>
      </c>
      <c r="G51" s="169">
        <f t="shared" si="34"/>
        <v>6</v>
      </c>
      <c r="H51" s="169">
        <f t="shared" si="34"/>
        <v>7</v>
      </c>
      <c r="I51" s="169">
        <f t="shared" si="34"/>
        <v>5</v>
      </c>
      <c r="J51" s="169">
        <f t="shared" si="34"/>
        <v>6</v>
      </c>
      <c r="K51" s="169">
        <f t="shared" si="34"/>
        <v>4</v>
      </c>
      <c r="L51" s="169">
        <f t="shared" si="34"/>
        <v>4</v>
      </c>
      <c r="M51" s="169">
        <f t="shared" si="34"/>
        <v>4</v>
      </c>
      <c r="N51" s="169">
        <f t="shared" si="34"/>
        <v>2</v>
      </c>
      <c r="O51" s="33">
        <f>'REV-SALES-FCAST_CWS'!C42</f>
        <v>16</v>
      </c>
      <c r="P51" s="33">
        <f>'REV-SALES-FCAST_CWS'!D42</f>
        <v>26</v>
      </c>
      <c r="Q51" s="33">
        <f>'REV-SALES-FCAST_CWS'!E42</f>
        <v>29</v>
      </c>
      <c r="R51" s="33">
        <f>'REV-SALES-FCAST_CWS'!F42</f>
        <v>29</v>
      </c>
      <c r="S51" s="33">
        <f>'REV-SALES-FCAST_CWS'!G42</f>
        <v>32</v>
      </c>
      <c r="T51" s="33">
        <f>'REV-SALES-FCAST_CWS'!H42</f>
        <v>35</v>
      </c>
      <c r="U51" s="33">
        <f>'REV-SALES-FCAST_CWS'!I42</f>
        <v>29</v>
      </c>
      <c r="V51" s="33">
        <f>'REV-SALES-FCAST_CWS'!J42</f>
        <v>32</v>
      </c>
      <c r="W51" s="33">
        <f>'REV-SALES-FCAST_CWS'!K42</f>
        <v>26</v>
      </c>
      <c r="X51" s="33">
        <f>'REV-SALES-FCAST_CWS'!L42</f>
        <v>26</v>
      </c>
      <c r="Y51" s="33">
        <f>'REV-SALES-FCAST_CWS'!M42</f>
        <v>26</v>
      </c>
      <c r="Z51" s="33">
        <f>'REV-SALES-FCAST_CWS'!N42</f>
        <v>16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2231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308160</v>
      </c>
      <c r="P52" s="63">
        <f>'COGS-PRICE-MARGIN_CWS'!$B54*P51</f>
        <v>500760</v>
      </c>
      <c r="Q52" s="63">
        <f>'COGS-PRICE-MARGIN_CWS'!$B54*Q51</f>
        <v>558540</v>
      </c>
      <c r="R52" s="63">
        <f>'COGS-PRICE-MARGIN_CWS'!$B54*R51</f>
        <v>558540</v>
      </c>
      <c r="S52" s="63">
        <f>'COGS-PRICE-MARGIN_CWS'!$B54*S51</f>
        <v>616320</v>
      </c>
      <c r="T52" s="63">
        <f>'COGS-PRICE-MARGIN_CWS'!$B54*T51</f>
        <v>674100</v>
      </c>
      <c r="U52" s="63">
        <f>'COGS-PRICE-MARGIN_CWS'!$B54*U51</f>
        <v>558540</v>
      </c>
      <c r="V52" s="63">
        <f>'COGS-PRICE-MARGIN_CWS'!$B54*V51</f>
        <v>616320</v>
      </c>
      <c r="W52" s="63">
        <f>'COGS-PRICE-MARGIN_CWS'!$B54*W51</f>
        <v>500760</v>
      </c>
      <c r="X52" s="63">
        <f>'COGS-PRICE-MARGIN_CWS'!$B54*X51</f>
        <v>500760</v>
      </c>
      <c r="Y52" s="63">
        <f>'COGS-PRICE-MARGIN_CWS'!$B54*Y51</f>
        <v>500760</v>
      </c>
      <c r="Z52" s="63">
        <f>'COGS-PRICE-MARGIN_CWS'!$B54*Z51</f>
        <v>308160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657</v>
      </c>
      <c r="C55" s="70">
        <f>IF(C51&gt;0,C56/C51,0)</f>
        <v>0</v>
      </c>
      <c r="D55" s="70">
        <f t="shared" ref="D55:BJ55" si="35">IF(D51&gt;0,D56/D51,0)</f>
        <v>0</v>
      </c>
      <c r="E55" s="70">
        <f t="shared" si="35"/>
        <v>0</v>
      </c>
      <c r="F55" s="70">
        <f t="shared" si="35"/>
        <v>16380</v>
      </c>
      <c r="G55" s="70">
        <f t="shared" si="35"/>
        <v>16380</v>
      </c>
      <c r="H55" s="70">
        <f t="shared" si="35"/>
        <v>16380</v>
      </c>
      <c r="I55" s="70">
        <f t="shared" si="35"/>
        <v>16380</v>
      </c>
      <c r="J55" s="70">
        <f t="shared" si="35"/>
        <v>16380</v>
      </c>
      <c r="K55" s="70">
        <f t="shared" si="35"/>
        <v>16380</v>
      </c>
      <c r="L55" s="70">
        <f t="shared" si="35"/>
        <v>16380</v>
      </c>
      <c r="M55" s="70">
        <f t="shared" si="35"/>
        <v>16380</v>
      </c>
      <c r="N55" s="70">
        <f t="shared" si="35"/>
        <v>16380</v>
      </c>
      <c r="O55" s="70">
        <f t="shared" si="35"/>
        <v>19260</v>
      </c>
      <c r="P55" s="70">
        <f t="shared" si="35"/>
        <v>19260</v>
      </c>
      <c r="Q55" s="70">
        <f t="shared" si="35"/>
        <v>19260</v>
      </c>
      <c r="R55" s="70">
        <f t="shared" si="35"/>
        <v>19260</v>
      </c>
      <c r="S55" s="70">
        <f t="shared" si="35"/>
        <v>19260</v>
      </c>
      <c r="T55" s="70">
        <f t="shared" si="35"/>
        <v>19260</v>
      </c>
      <c r="U55" s="70">
        <f t="shared" si="35"/>
        <v>19260</v>
      </c>
      <c r="V55" s="70">
        <f t="shared" si="35"/>
        <v>19260</v>
      </c>
      <c r="W55" s="70">
        <f t="shared" si="35"/>
        <v>19260</v>
      </c>
      <c r="X55" s="70">
        <f t="shared" si="35"/>
        <v>19260</v>
      </c>
      <c r="Y55" s="70">
        <f t="shared" si="35"/>
        <v>19260</v>
      </c>
      <c r="Z55" s="70">
        <f t="shared" si="35"/>
        <v>19260</v>
      </c>
      <c r="AA55" s="70">
        <f t="shared" si="35"/>
        <v>21935</v>
      </c>
      <c r="AB55" s="70">
        <f t="shared" si="35"/>
        <v>21935</v>
      </c>
      <c r="AC55" s="70">
        <f t="shared" si="35"/>
        <v>21935</v>
      </c>
      <c r="AD55" s="70">
        <f t="shared" si="35"/>
        <v>21935</v>
      </c>
      <c r="AE55" s="70">
        <f t="shared" si="35"/>
        <v>21935</v>
      </c>
      <c r="AF55" s="70">
        <f t="shared" si="35"/>
        <v>21935</v>
      </c>
      <c r="AG55" s="70">
        <f t="shared" si="35"/>
        <v>21935</v>
      </c>
      <c r="AH55" s="70">
        <f t="shared" si="35"/>
        <v>21935</v>
      </c>
      <c r="AI55" s="70">
        <f t="shared" si="35"/>
        <v>21935</v>
      </c>
      <c r="AJ55" s="70">
        <f t="shared" si="35"/>
        <v>21935</v>
      </c>
      <c r="AK55" s="70">
        <f t="shared" si="35"/>
        <v>21935</v>
      </c>
      <c r="AL55" s="70">
        <f t="shared" si="35"/>
        <v>21935</v>
      </c>
      <c r="AM55" s="70" t="e">
        <f t="shared" si="35"/>
        <v>#VALUE!</v>
      </c>
      <c r="AN55" s="70" t="e">
        <f t="shared" si="35"/>
        <v>#VALUE!</v>
      </c>
      <c r="AO55" s="70" t="e">
        <f t="shared" si="35"/>
        <v>#VALUE!</v>
      </c>
      <c r="AP55" s="70" t="e">
        <f t="shared" si="35"/>
        <v>#VALUE!</v>
      </c>
      <c r="AQ55" s="70" t="e">
        <f t="shared" si="35"/>
        <v>#VALUE!</v>
      </c>
      <c r="AR55" s="70" t="e">
        <f t="shared" si="35"/>
        <v>#VALUE!</v>
      </c>
      <c r="AS55" s="70" t="e">
        <f t="shared" si="35"/>
        <v>#VALUE!</v>
      </c>
      <c r="AT55" s="70" t="e">
        <f t="shared" si="35"/>
        <v>#VALUE!</v>
      </c>
      <c r="AU55" s="70" t="e">
        <f t="shared" si="35"/>
        <v>#VALUE!</v>
      </c>
      <c r="AV55" s="70" t="e">
        <f t="shared" si="35"/>
        <v>#VALUE!</v>
      </c>
      <c r="AW55" s="70" t="e">
        <f t="shared" si="35"/>
        <v>#VALUE!</v>
      </c>
      <c r="AX55" s="70" t="e">
        <f t="shared" si="35"/>
        <v>#VALUE!</v>
      </c>
      <c r="AY55" s="70">
        <f t="shared" si="35"/>
        <v>18000</v>
      </c>
      <c r="AZ55" s="70">
        <f t="shared" si="35"/>
        <v>18000</v>
      </c>
      <c r="BA55" s="70">
        <f t="shared" si="35"/>
        <v>18000</v>
      </c>
      <c r="BB55" s="70">
        <f t="shared" si="35"/>
        <v>18000</v>
      </c>
      <c r="BC55" s="70">
        <f t="shared" si="35"/>
        <v>18000</v>
      </c>
      <c r="BD55" s="70">
        <f t="shared" si="35"/>
        <v>18000</v>
      </c>
      <c r="BE55" s="70">
        <f t="shared" si="35"/>
        <v>18000</v>
      </c>
      <c r="BF55" s="70">
        <f t="shared" si="35"/>
        <v>18000</v>
      </c>
      <c r="BG55" s="70">
        <f t="shared" si="35"/>
        <v>18000</v>
      </c>
      <c r="BH55" s="70">
        <f t="shared" si="35"/>
        <v>18000</v>
      </c>
      <c r="BI55" s="70">
        <f t="shared" si="35"/>
        <v>18000</v>
      </c>
      <c r="BJ55" s="70">
        <f t="shared" si="35"/>
        <v>18000</v>
      </c>
    </row>
    <row r="56" spans="1:63" outlineLevel="1" x14ac:dyDescent="0.15">
      <c r="A56" s="44" t="s">
        <v>344</v>
      </c>
      <c r="C56" s="178">
        <f t="shared" ref="C56:AH56" si="36">C52*(1-C53)</f>
        <v>0</v>
      </c>
      <c r="D56" s="178">
        <f t="shared" si="36"/>
        <v>0</v>
      </c>
      <c r="E56" s="178">
        <f t="shared" si="36"/>
        <v>0</v>
      </c>
      <c r="F56" s="178">
        <f t="shared" si="36"/>
        <v>81900</v>
      </c>
      <c r="G56" s="178">
        <f t="shared" si="36"/>
        <v>98280</v>
      </c>
      <c r="H56" s="178">
        <f t="shared" si="36"/>
        <v>114660</v>
      </c>
      <c r="I56" s="178">
        <f t="shared" si="36"/>
        <v>81900</v>
      </c>
      <c r="J56" s="178">
        <f t="shared" si="36"/>
        <v>98280</v>
      </c>
      <c r="K56" s="178">
        <f t="shared" si="36"/>
        <v>65520</v>
      </c>
      <c r="L56" s="178">
        <f t="shared" si="36"/>
        <v>65520</v>
      </c>
      <c r="M56" s="178">
        <f t="shared" si="36"/>
        <v>65520</v>
      </c>
      <c r="N56" s="178">
        <f t="shared" si="36"/>
        <v>32760</v>
      </c>
      <c r="O56" s="178">
        <f t="shared" si="36"/>
        <v>308160</v>
      </c>
      <c r="P56" s="178">
        <f t="shared" si="36"/>
        <v>500760</v>
      </c>
      <c r="Q56" s="178">
        <f t="shared" si="36"/>
        <v>558540</v>
      </c>
      <c r="R56" s="178">
        <f t="shared" si="36"/>
        <v>558540</v>
      </c>
      <c r="S56" s="178">
        <f t="shared" si="36"/>
        <v>616320</v>
      </c>
      <c r="T56" s="178">
        <f t="shared" si="36"/>
        <v>674100</v>
      </c>
      <c r="U56" s="178">
        <f t="shared" si="36"/>
        <v>558540</v>
      </c>
      <c r="V56" s="178">
        <f t="shared" si="36"/>
        <v>616320</v>
      </c>
      <c r="W56" s="178">
        <f t="shared" si="36"/>
        <v>500760</v>
      </c>
      <c r="X56" s="178">
        <f t="shared" si="36"/>
        <v>500760</v>
      </c>
      <c r="Y56" s="178">
        <f t="shared" si="36"/>
        <v>500760</v>
      </c>
      <c r="Z56" s="178">
        <f t="shared" si="36"/>
        <v>308160</v>
      </c>
      <c r="AA56" s="178">
        <f t="shared" si="36"/>
        <v>636115</v>
      </c>
      <c r="AB56" s="178">
        <f t="shared" si="36"/>
        <v>1030945</v>
      </c>
      <c r="AC56" s="178">
        <f t="shared" si="36"/>
        <v>1162555</v>
      </c>
      <c r="AD56" s="178">
        <f t="shared" si="36"/>
        <v>1162555</v>
      </c>
      <c r="AE56" s="178">
        <f t="shared" si="36"/>
        <v>1272230</v>
      </c>
      <c r="AF56" s="178">
        <f t="shared" si="36"/>
        <v>1403840</v>
      </c>
      <c r="AG56" s="178">
        <f t="shared" si="36"/>
        <v>1162555</v>
      </c>
      <c r="AH56" s="178">
        <f t="shared" si="36"/>
        <v>1272230</v>
      </c>
      <c r="AI56" s="178">
        <f t="shared" ref="AI56:BJ56" si="37">AI52*(1-AI53)</f>
        <v>1030945</v>
      </c>
      <c r="AJ56" s="178">
        <f t="shared" si="37"/>
        <v>1030945</v>
      </c>
      <c r="AK56" s="178">
        <f t="shared" si="37"/>
        <v>1030945</v>
      </c>
      <c r="AL56" s="178">
        <f t="shared" si="37"/>
        <v>636115</v>
      </c>
      <c r="AM56" s="178" t="e">
        <f t="shared" si="37"/>
        <v>#VALUE!</v>
      </c>
      <c r="AN56" s="178" t="e">
        <f t="shared" si="37"/>
        <v>#VALUE!</v>
      </c>
      <c r="AO56" s="178" t="e">
        <f t="shared" si="37"/>
        <v>#VALUE!</v>
      </c>
      <c r="AP56" s="178" t="e">
        <f t="shared" si="37"/>
        <v>#VALUE!</v>
      </c>
      <c r="AQ56" s="178" t="e">
        <f t="shared" si="37"/>
        <v>#VALUE!</v>
      </c>
      <c r="AR56" s="178" t="e">
        <f t="shared" si="37"/>
        <v>#VALUE!</v>
      </c>
      <c r="AS56" s="178" t="e">
        <f t="shared" si="37"/>
        <v>#VALUE!</v>
      </c>
      <c r="AT56" s="178" t="e">
        <f t="shared" si="37"/>
        <v>#VALUE!</v>
      </c>
      <c r="AU56" s="178" t="e">
        <f t="shared" si="37"/>
        <v>#VALUE!</v>
      </c>
      <c r="AV56" s="178" t="e">
        <f t="shared" si="37"/>
        <v>#VALUE!</v>
      </c>
      <c r="AW56" s="178" t="e">
        <f t="shared" si="37"/>
        <v>#VALUE!</v>
      </c>
      <c r="AX56" s="178" t="e">
        <f t="shared" si="37"/>
        <v>#VALUE!</v>
      </c>
      <c r="AY56" s="178">
        <f t="shared" si="37"/>
        <v>594000</v>
      </c>
      <c r="AZ56" s="178">
        <f t="shared" si="37"/>
        <v>954000</v>
      </c>
      <c r="BA56" s="178">
        <f t="shared" si="37"/>
        <v>1062000</v>
      </c>
      <c r="BB56" s="178">
        <f t="shared" si="37"/>
        <v>1062000</v>
      </c>
      <c r="BC56" s="178">
        <f t="shared" si="37"/>
        <v>1188000</v>
      </c>
      <c r="BD56" s="178">
        <f t="shared" si="37"/>
        <v>1296000</v>
      </c>
      <c r="BE56" s="178">
        <f t="shared" si="37"/>
        <v>1062000</v>
      </c>
      <c r="BF56" s="178">
        <f t="shared" si="37"/>
        <v>1188000</v>
      </c>
      <c r="BG56" s="178">
        <f t="shared" si="37"/>
        <v>954000</v>
      </c>
      <c r="BH56" s="178">
        <f t="shared" si="37"/>
        <v>954000</v>
      </c>
      <c r="BI56" s="178">
        <f t="shared" si="37"/>
        <v>954000</v>
      </c>
      <c r="BJ56" s="178">
        <f t="shared" si="37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205440</v>
      </c>
      <c r="P60" s="63">
        <f>'COGS-PRICE-MARGIN_CWS'!$E54*P51</f>
        <v>333840</v>
      </c>
      <c r="Q60" s="63">
        <f>'COGS-PRICE-MARGIN_CWS'!$E54*Q51</f>
        <v>372360</v>
      </c>
      <c r="R60" s="63">
        <f>'COGS-PRICE-MARGIN_CWS'!$E54*R51</f>
        <v>372360</v>
      </c>
      <c r="S60" s="63">
        <f>'COGS-PRICE-MARGIN_CWS'!$E54*S51</f>
        <v>410880</v>
      </c>
      <c r="T60" s="63">
        <f>'COGS-PRICE-MARGIN_CWS'!$E54*T51</f>
        <v>449400</v>
      </c>
      <c r="U60" s="63">
        <f>'COGS-PRICE-MARGIN_CWS'!$E54*U51</f>
        <v>372360</v>
      </c>
      <c r="V60" s="63">
        <f>'COGS-PRICE-MARGIN_CWS'!$E54*V51</f>
        <v>410880</v>
      </c>
      <c r="W60" s="63">
        <f>'COGS-PRICE-MARGIN_CWS'!$E54*W51</f>
        <v>333840</v>
      </c>
      <c r="X60" s="63">
        <f>'COGS-PRICE-MARGIN_CWS'!$E54*X51</f>
        <v>333840</v>
      </c>
      <c r="Y60" s="63">
        <f>'COGS-PRICE-MARGIN_CWS'!$E54*Y51</f>
        <v>333840</v>
      </c>
      <c r="Z60" s="63">
        <f>'COGS-PRICE-MARGIN_CWS'!$E54*Z51</f>
        <v>205440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21267103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8560</v>
      </c>
      <c r="P61" s="63">
        <f>'COGS-PRICE-MARGIN_CWS'!$E55*P51</f>
        <v>13910</v>
      </c>
      <c r="Q61" s="63">
        <f>'COGS-PRICE-MARGIN_CWS'!$E55*Q51</f>
        <v>15515</v>
      </c>
      <c r="R61" s="63">
        <f>'COGS-PRICE-MARGIN_CWS'!$E55*R51</f>
        <v>15515</v>
      </c>
      <c r="S61" s="63">
        <f>'COGS-PRICE-MARGIN_CWS'!$E55*S51</f>
        <v>17120</v>
      </c>
      <c r="T61" s="63">
        <f>'COGS-PRICE-MARGIN_CWS'!$E55*T51</f>
        <v>18725</v>
      </c>
      <c r="U61" s="63">
        <f>'COGS-PRICE-MARGIN_CWS'!$E55*U51</f>
        <v>15515</v>
      </c>
      <c r="V61" s="63">
        <f>'COGS-PRICE-MARGIN_CWS'!$E55*V51</f>
        <v>17120</v>
      </c>
      <c r="W61" s="63">
        <f>'COGS-PRICE-MARGIN_CWS'!$E55*W51</f>
        <v>13910</v>
      </c>
      <c r="X61" s="63">
        <f>'COGS-PRICE-MARGIN_CWS'!$E55*X51</f>
        <v>13910</v>
      </c>
      <c r="Y61" s="63">
        <f>'COGS-PRICE-MARGIN_CWS'!$E55*Y51</f>
        <v>13910</v>
      </c>
      <c r="Z61" s="63">
        <f>'COGS-PRICE-MARGIN_CWS'!$E55*Z51</f>
        <v>8560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523270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38">SUM(D60:D63)</f>
        <v>0</v>
      </c>
      <c r="E65" s="63">
        <f t="shared" si="38"/>
        <v>0</v>
      </c>
      <c r="F65" s="63">
        <f t="shared" si="38"/>
        <v>62500</v>
      </c>
      <c r="G65" s="63">
        <f t="shared" si="38"/>
        <v>75000</v>
      </c>
      <c r="H65" s="63">
        <f t="shared" si="38"/>
        <v>87500</v>
      </c>
      <c r="I65" s="63">
        <f t="shared" si="38"/>
        <v>62500</v>
      </c>
      <c r="J65" s="63">
        <f t="shared" si="38"/>
        <v>75000</v>
      </c>
      <c r="K65" s="63">
        <f t="shared" si="38"/>
        <v>50000</v>
      </c>
      <c r="L65" s="63">
        <f t="shared" si="38"/>
        <v>50000</v>
      </c>
      <c r="M65" s="63">
        <f t="shared" si="38"/>
        <v>50000</v>
      </c>
      <c r="N65" s="63">
        <f t="shared" si="38"/>
        <v>25000</v>
      </c>
      <c r="O65" s="63">
        <f>SUM(O60:O63)</f>
        <v>214000</v>
      </c>
      <c r="P65" s="63">
        <f t="shared" ref="P65:BJ65" si="39">SUM(P60:P63)</f>
        <v>347750</v>
      </c>
      <c r="Q65" s="63">
        <f t="shared" si="39"/>
        <v>387875</v>
      </c>
      <c r="R65" s="63">
        <f t="shared" si="39"/>
        <v>387875</v>
      </c>
      <c r="S65" s="63">
        <f t="shared" si="39"/>
        <v>428000</v>
      </c>
      <c r="T65" s="63">
        <f t="shared" si="39"/>
        <v>468125</v>
      </c>
      <c r="U65" s="63">
        <f t="shared" si="39"/>
        <v>387875</v>
      </c>
      <c r="V65" s="63">
        <f t="shared" si="39"/>
        <v>428000</v>
      </c>
      <c r="W65" s="63">
        <f t="shared" si="39"/>
        <v>347750</v>
      </c>
      <c r="X65" s="63">
        <f t="shared" si="39"/>
        <v>347750</v>
      </c>
      <c r="Y65" s="63">
        <f t="shared" si="39"/>
        <v>347750</v>
      </c>
      <c r="Z65" s="63">
        <f t="shared" si="39"/>
        <v>214000</v>
      </c>
      <c r="AA65" s="63">
        <f t="shared" si="39"/>
        <v>828501</v>
      </c>
      <c r="AB65" s="63">
        <f t="shared" si="39"/>
        <v>1342743</v>
      </c>
      <c r="AC65" s="63">
        <f t="shared" si="39"/>
        <v>1514157</v>
      </c>
      <c r="AD65" s="63">
        <f t="shared" si="39"/>
        <v>1514157</v>
      </c>
      <c r="AE65" s="63">
        <f t="shared" si="39"/>
        <v>1657002</v>
      </c>
      <c r="AF65" s="63">
        <f t="shared" si="39"/>
        <v>1828416</v>
      </c>
      <c r="AG65" s="63">
        <f t="shared" si="39"/>
        <v>1514157</v>
      </c>
      <c r="AH65" s="63">
        <f t="shared" si="39"/>
        <v>1657002</v>
      </c>
      <c r="AI65" s="63">
        <f t="shared" si="39"/>
        <v>1342743</v>
      </c>
      <c r="AJ65" s="63">
        <f t="shared" si="39"/>
        <v>1342743</v>
      </c>
      <c r="AK65" s="63">
        <f t="shared" si="39"/>
        <v>1342743</v>
      </c>
      <c r="AL65" s="63">
        <f t="shared" si="39"/>
        <v>828501</v>
      </c>
      <c r="AM65" s="63">
        <f t="shared" si="39"/>
        <v>46438</v>
      </c>
      <c r="AN65" s="63">
        <f t="shared" si="39"/>
        <v>74900</v>
      </c>
      <c r="AO65" s="63">
        <f t="shared" si="39"/>
        <v>83888</v>
      </c>
      <c r="AP65" s="63">
        <f t="shared" si="39"/>
        <v>83888</v>
      </c>
      <c r="AQ65" s="63">
        <f t="shared" si="39"/>
        <v>92876</v>
      </c>
      <c r="AR65" s="63">
        <f t="shared" si="39"/>
        <v>101864</v>
      </c>
      <c r="AS65" s="63">
        <f t="shared" si="39"/>
        <v>83888</v>
      </c>
      <c r="AT65" s="63">
        <f t="shared" si="39"/>
        <v>92876</v>
      </c>
      <c r="AU65" s="63">
        <f t="shared" si="39"/>
        <v>74900</v>
      </c>
      <c r="AV65" s="63">
        <f t="shared" si="39"/>
        <v>74900</v>
      </c>
      <c r="AW65" s="63">
        <f t="shared" si="39"/>
        <v>74900</v>
      </c>
      <c r="AX65" s="63">
        <f t="shared" si="39"/>
        <v>46438</v>
      </c>
      <c r="AY65" s="63">
        <f t="shared" si="39"/>
        <v>412500</v>
      </c>
      <c r="AZ65" s="63">
        <f t="shared" si="39"/>
        <v>662500</v>
      </c>
      <c r="BA65" s="63">
        <f t="shared" si="39"/>
        <v>737500</v>
      </c>
      <c r="BB65" s="63">
        <f t="shared" si="39"/>
        <v>737500</v>
      </c>
      <c r="BC65" s="63">
        <f t="shared" si="39"/>
        <v>825000</v>
      </c>
      <c r="BD65" s="63">
        <f t="shared" si="39"/>
        <v>900000</v>
      </c>
      <c r="BE65" s="63">
        <f t="shared" si="39"/>
        <v>737500</v>
      </c>
      <c r="BF65" s="63">
        <f t="shared" si="39"/>
        <v>825000</v>
      </c>
      <c r="BG65" s="63">
        <f t="shared" si="39"/>
        <v>662500</v>
      </c>
      <c r="BH65" s="63">
        <f t="shared" si="39"/>
        <v>662500</v>
      </c>
      <c r="BI65" s="63">
        <f t="shared" si="39"/>
        <v>662500</v>
      </c>
      <c r="BJ65" s="63">
        <f t="shared" si="39"/>
        <v>412500</v>
      </c>
      <c r="BK65" s="118">
        <f>SUM(C65:BJ65)</f>
        <v>30726371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649</v>
      </c>
      <c r="C67" s="63">
        <f t="shared" ref="C67:AH67" si="40">IF(C51&gt;0,(C56-C65)/C51,0)</f>
        <v>0</v>
      </c>
      <c r="D67" s="63">
        <f t="shared" si="40"/>
        <v>0</v>
      </c>
      <c r="E67" s="63">
        <f t="shared" si="40"/>
        <v>0</v>
      </c>
      <c r="F67" s="63">
        <f t="shared" si="40"/>
        <v>3880</v>
      </c>
      <c r="G67" s="63">
        <f t="shared" si="40"/>
        <v>3880</v>
      </c>
      <c r="H67" s="63">
        <f t="shared" si="40"/>
        <v>3880</v>
      </c>
      <c r="I67" s="63">
        <f t="shared" si="40"/>
        <v>3880</v>
      </c>
      <c r="J67" s="63">
        <f t="shared" si="40"/>
        <v>3880</v>
      </c>
      <c r="K67" s="63">
        <f t="shared" si="40"/>
        <v>3880</v>
      </c>
      <c r="L67" s="63">
        <f t="shared" si="40"/>
        <v>3880</v>
      </c>
      <c r="M67" s="63">
        <f t="shared" si="40"/>
        <v>3880</v>
      </c>
      <c r="N67" s="63">
        <f t="shared" si="40"/>
        <v>3880</v>
      </c>
      <c r="O67" s="63">
        <f t="shared" si="40"/>
        <v>5885</v>
      </c>
      <c r="P67" s="63">
        <f t="shared" si="40"/>
        <v>5885</v>
      </c>
      <c r="Q67" s="63">
        <f t="shared" si="40"/>
        <v>5885</v>
      </c>
      <c r="R67" s="63">
        <f t="shared" si="40"/>
        <v>5885</v>
      </c>
      <c r="S67" s="63">
        <f t="shared" si="40"/>
        <v>5885</v>
      </c>
      <c r="T67" s="63">
        <f t="shared" si="40"/>
        <v>5885</v>
      </c>
      <c r="U67" s="63">
        <f t="shared" si="40"/>
        <v>5885</v>
      </c>
      <c r="V67" s="63">
        <f t="shared" si="40"/>
        <v>5885</v>
      </c>
      <c r="W67" s="63">
        <f t="shared" si="40"/>
        <v>5885</v>
      </c>
      <c r="X67" s="63">
        <f t="shared" si="40"/>
        <v>5885</v>
      </c>
      <c r="Y67" s="63">
        <f t="shared" si="40"/>
        <v>5885</v>
      </c>
      <c r="Z67" s="63">
        <f t="shared" si="40"/>
        <v>5885</v>
      </c>
      <c r="AA67" s="63">
        <f t="shared" si="40"/>
        <v>-6634</v>
      </c>
      <c r="AB67" s="63">
        <f t="shared" si="40"/>
        <v>-6634</v>
      </c>
      <c r="AC67" s="63">
        <f t="shared" si="40"/>
        <v>-6634</v>
      </c>
      <c r="AD67" s="63">
        <f t="shared" si="40"/>
        <v>-6634</v>
      </c>
      <c r="AE67" s="63">
        <f t="shared" si="40"/>
        <v>-6634</v>
      </c>
      <c r="AF67" s="63">
        <f t="shared" si="40"/>
        <v>-6634</v>
      </c>
      <c r="AG67" s="63">
        <f t="shared" si="40"/>
        <v>-6634</v>
      </c>
      <c r="AH67" s="63">
        <f t="shared" si="40"/>
        <v>-6634</v>
      </c>
      <c r="AI67" s="63">
        <f t="shared" ref="AI67:BJ67" si="41">IF(AI51&gt;0,(AI56-AI65)/AI51,0)</f>
        <v>-6634</v>
      </c>
      <c r="AJ67" s="63">
        <f t="shared" si="41"/>
        <v>-6634</v>
      </c>
      <c r="AK67" s="63">
        <f t="shared" si="41"/>
        <v>-6634</v>
      </c>
      <c r="AL67" s="63">
        <f t="shared" si="41"/>
        <v>-6634</v>
      </c>
      <c r="AM67" s="63" t="e">
        <f t="shared" si="41"/>
        <v>#VALUE!</v>
      </c>
      <c r="AN67" s="63" t="e">
        <f t="shared" si="41"/>
        <v>#VALUE!</v>
      </c>
      <c r="AO67" s="63" t="e">
        <f t="shared" si="41"/>
        <v>#VALUE!</v>
      </c>
      <c r="AP67" s="63" t="e">
        <f t="shared" si="41"/>
        <v>#VALUE!</v>
      </c>
      <c r="AQ67" s="63" t="e">
        <f t="shared" si="41"/>
        <v>#VALUE!</v>
      </c>
      <c r="AR67" s="63" t="e">
        <f t="shared" si="41"/>
        <v>#VALUE!</v>
      </c>
      <c r="AS67" s="63" t="e">
        <f t="shared" si="41"/>
        <v>#VALUE!</v>
      </c>
      <c r="AT67" s="63" t="e">
        <f t="shared" si="41"/>
        <v>#VALUE!</v>
      </c>
      <c r="AU67" s="63" t="e">
        <f t="shared" si="41"/>
        <v>#VALUE!</v>
      </c>
      <c r="AV67" s="63" t="e">
        <f t="shared" si="41"/>
        <v>#VALUE!</v>
      </c>
      <c r="AW67" s="63" t="e">
        <f t="shared" si="41"/>
        <v>#VALUE!</v>
      </c>
      <c r="AX67" s="63" t="e">
        <f t="shared" si="41"/>
        <v>#VALUE!</v>
      </c>
      <c r="AY67" s="63">
        <f t="shared" si="41"/>
        <v>5500</v>
      </c>
      <c r="AZ67" s="63">
        <f t="shared" si="41"/>
        <v>5500</v>
      </c>
      <c r="BA67" s="63">
        <f t="shared" si="41"/>
        <v>5500</v>
      </c>
      <c r="BB67" s="63">
        <f t="shared" si="41"/>
        <v>5500</v>
      </c>
      <c r="BC67" s="63">
        <f t="shared" si="41"/>
        <v>5500</v>
      </c>
      <c r="BD67" s="63">
        <f t="shared" si="41"/>
        <v>5500</v>
      </c>
      <c r="BE67" s="63">
        <f t="shared" si="41"/>
        <v>5500</v>
      </c>
      <c r="BF67" s="63">
        <f t="shared" si="41"/>
        <v>5500</v>
      </c>
      <c r="BG67" s="63">
        <f t="shared" si="41"/>
        <v>5500</v>
      </c>
      <c r="BH67" s="63">
        <f t="shared" si="41"/>
        <v>5500</v>
      </c>
      <c r="BI67" s="63">
        <f t="shared" si="41"/>
        <v>5500</v>
      </c>
      <c r="BJ67" s="63">
        <f t="shared" si="41"/>
        <v>5500</v>
      </c>
    </row>
    <row r="68" spans="1:63" outlineLevel="1" x14ac:dyDescent="0.15">
      <c r="A68" s="47" t="s">
        <v>650</v>
      </c>
      <c r="C68" s="63">
        <f t="shared" ref="C68:AH68" si="42">C56-C65</f>
        <v>0</v>
      </c>
      <c r="D68" s="63">
        <f t="shared" si="42"/>
        <v>0</v>
      </c>
      <c r="E68" s="63">
        <f t="shared" si="42"/>
        <v>0</v>
      </c>
      <c r="F68" s="63">
        <f t="shared" si="42"/>
        <v>19400</v>
      </c>
      <c r="G68" s="63">
        <f t="shared" si="42"/>
        <v>23280</v>
      </c>
      <c r="H68" s="63">
        <f t="shared" si="42"/>
        <v>27160</v>
      </c>
      <c r="I68" s="63">
        <f t="shared" si="42"/>
        <v>19400</v>
      </c>
      <c r="J68" s="63">
        <f t="shared" si="42"/>
        <v>23280</v>
      </c>
      <c r="K68" s="63">
        <f t="shared" si="42"/>
        <v>15520</v>
      </c>
      <c r="L68" s="63">
        <f t="shared" si="42"/>
        <v>15520</v>
      </c>
      <c r="M68" s="63">
        <f t="shared" si="42"/>
        <v>15520</v>
      </c>
      <c r="N68" s="63">
        <f t="shared" si="42"/>
        <v>7760</v>
      </c>
      <c r="O68" s="63">
        <f t="shared" si="42"/>
        <v>94160</v>
      </c>
      <c r="P68" s="63">
        <f t="shared" si="42"/>
        <v>153010</v>
      </c>
      <c r="Q68" s="63">
        <f t="shared" si="42"/>
        <v>170665</v>
      </c>
      <c r="R68" s="63">
        <f t="shared" si="42"/>
        <v>170665</v>
      </c>
      <c r="S68" s="63">
        <f t="shared" si="42"/>
        <v>188320</v>
      </c>
      <c r="T68" s="63">
        <f t="shared" si="42"/>
        <v>205975</v>
      </c>
      <c r="U68" s="63">
        <f t="shared" si="42"/>
        <v>170665</v>
      </c>
      <c r="V68" s="63">
        <f t="shared" si="42"/>
        <v>188320</v>
      </c>
      <c r="W68" s="63">
        <f t="shared" si="42"/>
        <v>153010</v>
      </c>
      <c r="X68" s="63">
        <f t="shared" si="42"/>
        <v>153010</v>
      </c>
      <c r="Y68" s="63">
        <f t="shared" si="42"/>
        <v>153010</v>
      </c>
      <c r="Z68" s="63">
        <f t="shared" si="42"/>
        <v>94160</v>
      </c>
      <c r="AA68" s="63">
        <f t="shared" si="42"/>
        <v>-192386</v>
      </c>
      <c r="AB68" s="63">
        <f t="shared" si="42"/>
        <v>-311798</v>
      </c>
      <c r="AC68" s="63">
        <f t="shared" si="42"/>
        <v>-351602</v>
      </c>
      <c r="AD68" s="63">
        <f t="shared" si="42"/>
        <v>-351602</v>
      </c>
      <c r="AE68" s="63">
        <f t="shared" si="42"/>
        <v>-384772</v>
      </c>
      <c r="AF68" s="63">
        <f t="shared" si="42"/>
        <v>-424576</v>
      </c>
      <c r="AG68" s="63">
        <f t="shared" si="42"/>
        <v>-351602</v>
      </c>
      <c r="AH68" s="63">
        <f t="shared" si="42"/>
        <v>-384772</v>
      </c>
      <c r="AI68" s="63">
        <f t="shared" ref="AI68:BJ68" si="43">AI56-AI65</f>
        <v>-311798</v>
      </c>
      <c r="AJ68" s="63">
        <f t="shared" si="43"/>
        <v>-311798</v>
      </c>
      <c r="AK68" s="63">
        <f t="shared" si="43"/>
        <v>-311798</v>
      </c>
      <c r="AL68" s="63">
        <f t="shared" si="43"/>
        <v>-192386</v>
      </c>
      <c r="AM68" s="63" t="e">
        <f t="shared" si="43"/>
        <v>#VALUE!</v>
      </c>
      <c r="AN68" s="63" t="e">
        <f t="shared" si="43"/>
        <v>#VALUE!</v>
      </c>
      <c r="AO68" s="63" t="e">
        <f t="shared" si="43"/>
        <v>#VALUE!</v>
      </c>
      <c r="AP68" s="63" t="e">
        <f t="shared" si="43"/>
        <v>#VALUE!</v>
      </c>
      <c r="AQ68" s="63" t="e">
        <f t="shared" si="43"/>
        <v>#VALUE!</v>
      </c>
      <c r="AR68" s="63" t="e">
        <f t="shared" si="43"/>
        <v>#VALUE!</v>
      </c>
      <c r="AS68" s="63" t="e">
        <f t="shared" si="43"/>
        <v>#VALUE!</v>
      </c>
      <c r="AT68" s="63" t="e">
        <f t="shared" si="43"/>
        <v>#VALUE!</v>
      </c>
      <c r="AU68" s="63" t="e">
        <f t="shared" si="43"/>
        <v>#VALUE!</v>
      </c>
      <c r="AV68" s="63" t="e">
        <f t="shared" si="43"/>
        <v>#VALUE!</v>
      </c>
      <c r="AW68" s="63" t="e">
        <f t="shared" si="43"/>
        <v>#VALUE!</v>
      </c>
      <c r="AX68" s="63" t="e">
        <f t="shared" si="43"/>
        <v>#VALUE!</v>
      </c>
      <c r="AY68" s="63">
        <f t="shared" si="43"/>
        <v>181500</v>
      </c>
      <c r="AZ68" s="63">
        <f t="shared" si="43"/>
        <v>291500</v>
      </c>
      <c r="BA68" s="63">
        <f t="shared" si="43"/>
        <v>324500</v>
      </c>
      <c r="BB68" s="63">
        <f t="shared" si="43"/>
        <v>324500</v>
      </c>
      <c r="BC68" s="63">
        <f t="shared" si="43"/>
        <v>363000</v>
      </c>
      <c r="BD68" s="63">
        <f t="shared" si="43"/>
        <v>396000</v>
      </c>
      <c r="BE68" s="63">
        <f t="shared" si="43"/>
        <v>324500</v>
      </c>
      <c r="BF68" s="63">
        <f t="shared" si="43"/>
        <v>363000</v>
      </c>
      <c r="BG68" s="63">
        <f t="shared" si="43"/>
        <v>291500</v>
      </c>
      <c r="BH68" s="63">
        <f t="shared" si="43"/>
        <v>291500</v>
      </c>
      <c r="BI68" s="63">
        <f t="shared" si="43"/>
        <v>291500</v>
      </c>
      <c r="BJ68" s="63">
        <f t="shared" si="43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4">IF(D68&gt;0,(D68/D56),0)</f>
        <v>0</v>
      </c>
      <c r="E69" s="46">
        <f t="shared" si="44"/>
        <v>0</v>
      </c>
      <c r="F69" s="46">
        <f t="shared" si="44"/>
        <v>0.23687423687423687</v>
      </c>
      <c r="G69" s="46">
        <f t="shared" si="44"/>
        <v>0.23687423687423687</v>
      </c>
      <c r="H69" s="46">
        <f t="shared" si="44"/>
        <v>0.23687423687423687</v>
      </c>
      <c r="I69" s="46">
        <f t="shared" si="44"/>
        <v>0.23687423687423687</v>
      </c>
      <c r="J69" s="46">
        <f t="shared" si="44"/>
        <v>0.23687423687423687</v>
      </c>
      <c r="K69" s="46">
        <f t="shared" si="44"/>
        <v>0.23687423687423687</v>
      </c>
      <c r="L69" s="46">
        <f t="shared" si="44"/>
        <v>0.23687423687423687</v>
      </c>
      <c r="M69" s="46">
        <f t="shared" si="44"/>
        <v>0.23687423687423687</v>
      </c>
      <c r="N69" s="46">
        <f t="shared" si="44"/>
        <v>0.23687423687423687</v>
      </c>
      <c r="O69" s="46">
        <f t="shared" si="44"/>
        <v>0.30555555555555558</v>
      </c>
      <c r="P69" s="46">
        <f t="shared" si="44"/>
        <v>0.30555555555555558</v>
      </c>
      <c r="Q69" s="46">
        <f t="shared" si="44"/>
        <v>0.30555555555555558</v>
      </c>
      <c r="R69" s="46">
        <f t="shared" si="44"/>
        <v>0.30555555555555558</v>
      </c>
      <c r="S69" s="46">
        <f t="shared" si="44"/>
        <v>0.30555555555555558</v>
      </c>
      <c r="T69" s="46">
        <f t="shared" si="44"/>
        <v>0.30555555555555558</v>
      </c>
      <c r="U69" s="46">
        <f t="shared" si="44"/>
        <v>0.30555555555555558</v>
      </c>
      <c r="V69" s="46">
        <f t="shared" si="44"/>
        <v>0.30555555555555558</v>
      </c>
      <c r="W69" s="46">
        <f t="shared" si="44"/>
        <v>0.30555555555555558</v>
      </c>
      <c r="X69" s="46">
        <f t="shared" si="44"/>
        <v>0.30555555555555558</v>
      </c>
      <c r="Y69" s="46">
        <f t="shared" si="44"/>
        <v>0.30555555555555558</v>
      </c>
      <c r="Z69" s="46">
        <f t="shared" si="44"/>
        <v>0.30555555555555558</v>
      </c>
      <c r="AA69" s="46">
        <f t="shared" si="44"/>
        <v>0</v>
      </c>
      <c r="AB69" s="46">
        <f t="shared" si="44"/>
        <v>0</v>
      </c>
      <c r="AC69" s="46">
        <f t="shared" si="44"/>
        <v>0</v>
      </c>
      <c r="AD69" s="46">
        <f t="shared" si="44"/>
        <v>0</v>
      </c>
      <c r="AE69" s="46">
        <f t="shared" si="44"/>
        <v>0</v>
      </c>
      <c r="AF69" s="46">
        <f t="shared" si="44"/>
        <v>0</v>
      </c>
      <c r="AG69" s="46">
        <f t="shared" si="44"/>
        <v>0</v>
      </c>
      <c r="AH69" s="46">
        <f t="shared" si="44"/>
        <v>0</v>
      </c>
      <c r="AI69" s="46">
        <f t="shared" si="44"/>
        <v>0</v>
      </c>
      <c r="AJ69" s="46">
        <f t="shared" si="44"/>
        <v>0</v>
      </c>
      <c r="AK69" s="46">
        <f t="shared" si="44"/>
        <v>0</v>
      </c>
      <c r="AL69" s="46">
        <f t="shared" si="44"/>
        <v>0</v>
      </c>
      <c r="AM69" s="46" t="e">
        <f t="shared" si="44"/>
        <v>#VALUE!</v>
      </c>
      <c r="AN69" s="46" t="e">
        <f t="shared" si="44"/>
        <v>#VALUE!</v>
      </c>
      <c r="AO69" s="46" t="e">
        <f t="shared" si="44"/>
        <v>#VALUE!</v>
      </c>
      <c r="AP69" s="46" t="e">
        <f t="shared" si="44"/>
        <v>#VALUE!</v>
      </c>
      <c r="AQ69" s="46" t="e">
        <f t="shared" si="44"/>
        <v>#VALUE!</v>
      </c>
      <c r="AR69" s="46" t="e">
        <f t="shared" si="44"/>
        <v>#VALUE!</v>
      </c>
      <c r="AS69" s="46" t="e">
        <f t="shared" si="44"/>
        <v>#VALUE!</v>
      </c>
      <c r="AT69" s="46" t="e">
        <f t="shared" si="44"/>
        <v>#VALUE!</v>
      </c>
      <c r="AU69" s="46" t="e">
        <f t="shared" si="44"/>
        <v>#VALUE!</v>
      </c>
      <c r="AV69" s="46" t="e">
        <f t="shared" si="44"/>
        <v>#VALUE!</v>
      </c>
      <c r="AW69" s="46" t="e">
        <f t="shared" si="44"/>
        <v>#VALUE!</v>
      </c>
      <c r="AX69" s="46" t="e">
        <f t="shared" si="44"/>
        <v>#VALUE!</v>
      </c>
      <c r="AY69" s="46">
        <f t="shared" si="44"/>
        <v>0.30555555555555558</v>
      </c>
      <c r="AZ69" s="46">
        <f t="shared" si="44"/>
        <v>0.30555555555555558</v>
      </c>
      <c r="BA69" s="46">
        <f t="shared" si="44"/>
        <v>0.30555555555555558</v>
      </c>
      <c r="BB69" s="46">
        <f t="shared" si="44"/>
        <v>0.30555555555555558</v>
      </c>
      <c r="BC69" s="46">
        <f t="shared" si="44"/>
        <v>0.30555555555555558</v>
      </c>
      <c r="BD69" s="46">
        <f t="shared" si="44"/>
        <v>0.30555555555555558</v>
      </c>
      <c r="BE69" s="46">
        <f t="shared" si="44"/>
        <v>0.30555555555555558</v>
      </c>
      <c r="BF69" s="46">
        <f t="shared" si="44"/>
        <v>0.30555555555555558</v>
      </c>
      <c r="BG69" s="46">
        <f t="shared" si="44"/>
        <v>0.30555555555555558</v>
      </c>
      <c r="BH69" s="46">
        <f t="shared" si="44"/>
        <v>0.30555555555555558</v>
      </c>
      <c r="BI69" s="46">
        <f t="shared" si="44"/>
        <v>0.30555555555555558</v>
      </c>
      <c r="BJ69" s="46">
        <f t="shared" si="44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'COGS-PRICE-MARGIN_CWS'!$B69</f>
        <v>2675</v>
      </c>
      <c r="P73" s="172">
        <f>'COGS-PRICE-MARGIN_CWS'!$B69</f>
        <v>2675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5">C51-C75</f>
        <v>0</v>
      </c>
      <c r="D74" s="169">
        <f t="shared" si="45"/>
        <v>0</v>
      </c>
      <c r="E74" s="169">
        <f t="shared" si="45"/>
        <v>0</v>
      </c>
      <c r="F74" s="169">
        <f t="shared" si="45"/>
        <v>3</v>
      </c>
      <c r="G74" s="169">
        <f t="shared" si="45"/>
        <v>4</v>
      </c>
      <c r="H74" s="169">
        <f t="shared" si="45"/>
        <v>5</v>
      </c>
      <c r="I74" s="169">
        <f t="shared" si="45"/>
        <v>3</v>
      </c>
      <c r="J74" s="169">
        <f t="shared" si="45"/>
        <v>4</v>
      </c>
      <c r="K74" s="169">
        <f t="shared" si="45"/>
        <v>3</v>
      </c>
      <c r="L74" s="169">
        <f t="shared" si="45"/>
        <v>3</v>
      </c>
      <c r="M74" s="169">
        <f t="shared" si="45"/>
        <v>3</v>
      </c>
      <c r="N74" s="169">
        <f t="shared" si="45"/>
        <v>1</v>
      </c>
      <c r="O74" s="169">
        <f t="shared" si="45"/>
        <v>-42784</v>
      </c>
      <c r="P74" s="169">
        <f t="shared" si="45"/>
        <v>-69524</v>
      </c>
      <c r="Q74" s="169">
        <f t="shared" si="45"/>
        <v>-77546</v>
      </c>
      <c r="R74" s="33">
        <f t="shared" si="45"/>
        <v>-77546</v>
      </c>
      <c r="S74" s="33">
        <f t="shared" si="45"/>
        <v>-85568</v>
      </c>
      <c r="T74" s="33">
        <f t="shared" si="45"/>
        <v>-93590</v>
      </c>
      <c r="U74" s="33">
        <f t="shared" si="45"/>
        <v>-77546</v>
      </c>
      <c r="V74" s="33">
        <f t="shared" si="45"/>
        <v>-85568</v>
      </c>
      <c r="W74" s="33">
        <f t="shared" si="45"/>
        <v>-69524</v>
      </c>
      <c r="X74" s="33">
        <f t="shared" si="45"/>
        <v>-69524</v>
      </c>
      <c r="Y74" s="33">
        <f t="shared" si="45"/>
        <v>-69524</v>
      </c>
      <c r="Z74" s="33">
        <f t="shared" si="45"/>
        <v>-42784</v>
      </c>
      <c r="AA74" s="33">
        <f t="shared" si="45"/>
        <v>29</v>
      </c>
      <c r="AB74" s="33">
        <f t="shared" si="45"/>
        <v>47</v>
      </c>
      <c r="AC74" s="33">
        <f t="shared" si="45"/>
        <v>53</v>
      </c>
      <c r="AD74" s="33">
        <f t="shared" si="45"/>
        <v>53</v>
      </c>
      <c r="AE74" s="33">
        <f t="shared" si="45"/>
        <v>58</v>
      </c>
      <c r="AF74" s="33">
        <f t="shared" si="45"/>
        <v>64</v>
      </c>
      <c r="AG74" s="33">
        <f t="shared" si="45"/>
        <v>53</v>
      </c>
      <c r="AH74" s="33">
        <f t="shared" si="45"/>
        <v>58</v>
      </c>
      <c r="AI74" s="33">
        <f t="shared" ref="AI74:BJ74" si="46">AI51-AI75</f>
        <v>47</v>
      </c>
      <c r="AJ74" s="33">
        <f t="shared" si="46"/>
        <v>47</v>
      </c>
      <c r="AK74" s="33">
        <f t="shared" si="46"/>
        <v>47</v>
      </c>
      <c r="AL74" s="33">
        <f t="shared" si="46"/>
        <v>29</v>
      </c>
      <c r="AM74" s="33" t="e">
        <f t="shared" si="46"/>
        <v>#REF!</v>
      </c>
      <c r="AN74" s="33" t="e">
        <f t="shared" si="46"/>
        <v>#REF!</v>
      </c>
      <c r="AO74" s="33" t="e">
        <f t="shared" si="46"/>
        <v>#REF!</v>
      </c>
      <c r="AP74" s="33" t="e">
        <f t="shared" si="46"/>
        <v>#REF!</v>
      </c>
      <c r="AQ74" s="33" t="e">
        <f t="shared" si="46"/>
        <v>#REF!</v>
      </c>
      <c r="AR74" s="33" t="e">
        <f t="shared" si="46"/>
        <v>#REF!</v>
      </c>
      <c r="AS74" s="33" t="e">
        <f t="shared" si="46"/>
        <v>#REF!</v>
      </c>
      <c r="AT74" s="33" t="e">
        <f t="shared" si="46"/>
        <v>#REF!</v>
      </c>
      <c r="AU74" s="33" t="e">
        <f t="shared" si="46"/>
        <v>#REF!</v>
      </c>
      <c r="AV74" s="33" t="e">
        <f t="shared" si="46"/>
        <v>#REF!</v>
      </c>
      <c r="AW74" s="33" t="e">
        <f t="shared" si="46"/>
        <v>#REF!</v>
      </c>
      <c r="AX74" s="33" t="e">
        <f t="shared" si="46"/>
        <v>#REF!</v>
      </c>
      <c r="AY74" s="33">
        <f t="shared" si="46"/>
        <v>-82467</v>
      </c>
      <c r="AZ74" s="33">
        <f t="shared" si="46"/>
        <v>-132447</v>
      </c>
      <c r="BA74" s="33">
        <f t="shared" si="46"/>
        <v>-147441</v>
      </c>
      <c r="BB74" s="33">
        <f t="shared" si="46"/>
        <v>-147441</v>
      </c>
      <c r="BC74" s="33">
        <f t="shared" si="46"/>
        <v>-164934</v>
      </c>
      <c r="BD74" s="33">
        <f t="shared" si="46"/>
        <v>-179928</v>
      </c>
      <c r="BE74" s="33">
        <f t="shared" si="46"/>
        <v>-147441</v>
      </c>
      <c r="BF74" s="33">
        <f t="shared" si="46"/>
        <v>-164934</v>
      </c>
      <c r="BG74" s="33">
        <f t="shared" si="46"/>
        <v>-132447</v>
      </c>
      <c r="BH74" s="33">
        <f t="shared" si="46"/>
        <v>-132447</v>
      </c>
      <c r="BI74" s="33">
        <f t="shared" si="46"/>
        <v>-132447</v>
      </c>
      <c r="BJ74" s="33">
        <f t="shared" si="46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47">ROUNDUP(+D51*D73,0)</f>
        <v>0</v>
      </c>
      <c r="E75" s="169">
        <f t="shared" si="47"/>
        <v>0</v>
      </c>
      <c r="F75" s="169">
        <f t="shared" si="47"/>
        <v>2</v>
      </c>
      <c r="G75" s="169">
        <f t="shared" si="47"/>
        <v>2</v>
      </c>
      <c r="H75" s="169">
        <f t="shared" si="47"/>
        <v>2</v>
      </c>
      <c r="I75" s="169">
        <f t="shared" si="47"/>
        <v>2</v>
      </c>
      <c r="J75" s="169">
        <f t="shared" si="47"/>
        <v>2</v>
      </c>
      <c r="K75" s="169">
        <f t="shared" si="47"/>
        <v>1</v>
      </c>
      <c r="L75" s="169">
        <f t="shared" si="47"/>
        <v>1</v>
      </c>
      <c r="M75" s="169">
        <f t="shared" si="47"/>
        <v>1</v>
      </c>
      <c r="N75" s="169">
        <f t="shared" si="47"/>
        <v>1</v>
      </c>
      <c r="O75" s="169">
        <f t="shared" si="47"/>
        <v>42800</v>
      </c>
      <c r="P75" s="169">
        <f t="shared" si="47"/>
        <v>69550</v>
      </c>
      <c r="Q75" s="169">
        <f t="shared" si="47"/>
        <v>77575</v>
      </c>
      <c r="R75" s="33">
        <f t="shared" si="47"/>
        <v>77575</v>
      </c>
      <c r="S75" s="33">
        <f t="shared" si="47"/>
        <v>85600</v>
      </c>
      <c r="T75" s="33">
        <f t="shared" si="47"/>
        <v>93625</v>
      </c>
      <c r="U75" s="33">
        <f t="shared" si="47"/>
        <v>77575</v>
      </c>
      <c r="V75" s="33">
        <f t="shared" si="47"/>
        <v>85600</v>
      </c>
      <c r="W75" s="33">
        <f t="shared" si="47"/>
        <v>69550</v>
      </c>
      <c r="X75" s="33">
        <f t="shared" si="47"/>
        <v>69550</v>
      </c>
      <c r="Y75" s="33">
        <f t="shared" si="47"/>
        <v>69550</v>
      </c>
      <c r="Z75" s="33">
        <f t="shared" si="47"/>
        <v>42800</v>
      </c>
      <c r="AA75" s="33">
        <f t="shared" si="47"/>
        <v>0</v>
      </c>
      <c r="AB75" s="33">
        <f t="shared" si="47"/>
        <v>0</v>
      </c>
      <c r="AC75" s="33">
        <f t="shared" si="47"/>
        <v>0</v>
      </c>
      <c r="AD75" s="33">
        <f t="shared" si="47"/>
        <v>0</v>
      </c>
      <c r="AE75" s="33">
        <f t="shared" si="47"/>
        <v>0</v>
      </c>
      <c r="AF75" s="33">
        <f t="shared" si="47"/>
        <v>0</v>
      </c>
      <c r="AG75" s="33">
        <f t="shared" si="47"/>
        <v>0</v>
      </c>
      <c r="AH75" s="33">
        <f t="shared" si="47"/>
        <v>0</v>
      </c>
      <c r="AI75" s="33">
        <f t="shared" si="47"/>
        <v>0</v>
      </c>
      <c r="AJ75" s="33">
        <f t="shared" si="47"/>
        <v>0</v>
      </c>
      <c r="AK75" s="33">
        <f t="shared" si="47"/>
        <v>0</v>
      </c>
      <c r="AL75" s="33">
        <f t="shared" si="47"/>
        <v>0</v>
      </c>
      <c r="AM75" s="33" t="e">
        <f t="shared" si="47"/>
        <v>#REF!</v>
      </c>
      <c r="AN75" s="33" t="e">
        <f t="shared" si="47"/>
        <v>#REF!</v>
      </c>
      <c r="AO75" s="33" t="e">
        <f t="shared" si="47"/>
        <v>#REF!</v>
      </c>
      <c r="AP75" s="33" t="e">
        <f t="shared" si="47"/>
        <v>#REF!</v>
      </c>
      <c r="AQ75" s="33" t="e">
        <f t="shared" si="47"/>
        <v>#REF!</v>
      </c>
      <c r="AR75" s="33" t="e">
        <f t="shared" si="47"/>
        <v>#REF!</v>
      </c>
      <c r="AS75" s="33" t="e">
        <f t="shared" si="47"/>
        <v>#REF!</v>
      </c>
      <c r="AT75" s="33" t="e">
        <f t="shared" si="47"/>
        <v>#REF!</v>
      </c>
      <c r="AU75" s="33" t="e">
        <f t="shared" si="47"/>
        <v>#REF!</v>
      </c>
      <c r="AV75" s="33" t="e">
        <f t="shared" si="47"/>
        <v>#REF!</v>
      </c>
      <c r="AW75" s="33" t="e">
        <f t="shared" si="47"/>
        <v>#REF!</v>
      </c>
      <c r="AX75" s="33" t="e">
        <f t="shared" si="47"/>
        <v>#REF!</v>
      </c>
      <c r="AY75" s="33">
        <f t="shared" si="47"/>
        <v>82500</v>
      </c>
      <c r="AZ75" s="33">
        <f t="shared" si="47"/>
        <v>132500</v>
      </c>
      <c r="BA75" s="33">
        <f t="shared" si="47"/>
        <v>147500</v>
      </c>
      <c r="BB75" s="33">
        <f t="shared" si="47"/>
        <v>147500</v>
      </c>
      <c r="BC75" s="33">
        <f t="shared" si="47"/>
        <v>165000</v>
      </c>
      <c r="BD75" s="33">
        <f t="shared" si="47"/>
        <v>180000</v>
      </c>
      <c r="BE75" s="33">
        <f t="shared" si="47"/>
        <v>147500</v>
      </c>
      <c r="BF75" s="33">
        <f t="shared" si="47"/>
        <v>165000</v>
      </c>
      <c r="BG75" s="33">
        <f t="shared" si="47"/>
        <v>132500</v>
      </c>
      <c r="BH75" s="33">
        <f t="shared" si="47"/>
        <v>132500</v>
      </c>
      <c r="BI75" s="33">
        <f t="shared" si="47"/>
        <v>132500</v>
      </c>
      <c r="BJ75" s="33">
        <f t="shared" si="47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48">C79*(1-C80)</f>
        <v>0</v>
      </c>
      <c r="D81" s="63">
        <f t="shared" ref="D81:N81" si="49">D79*(1-D80)</f>
        <v>0</v>
      </c>
      <c r="E81" s="63">
        <f t="shared" si="49"/>
        <v>0</v>
      </c>
      <c r="F81" s="63">
        <f t="shared" si="49"/>
        <v>0</v>
      </c>
      <c r="G81" s="63">
        <f t="shared" si="49"/>
        <v>0</v>
      </c>
      <c r="H81" s="63">
        <f t="shared" si="49"/>
        <v>0</v>
      </c>
      <c r="I81" s="63">
        <f t="shared" si="49"/>
        <v>0</v>
      </c>
      <c r="J81" s="63">
        <f t="shared" si="49"/>
        <v>0</v>
      </c>
      <c r="K81" s="63">
        <f t="shared" si="49"/>
        <v>0</v>
      </c>
      <c r="L81" s="63">
        <f t="shared" si="49"/>
        <v>0</v>
      </c>
      <c r="M81" s="63">
        <f t="shared" si="49"/>
        <v>0</v>
      </c>
      <c r="N81" s="63">
        <f t="shared" si="49"/>
        <v>0</v>
      </c>
      <c r="O81" s="63">
        <f t="shared" si="48"/>
        <v>0</v>
      </c>
      <c r="P81" s="63">
        <f t="shared" si="48"/>
        <v>0</v>
      </c>
      <c r="Q81" s="63">
        <f t="shared" si="48"/>
        <v>0</v>
      </c>
      <c r="R81" s="63">
        <f t="shared" si="48"/>
        <v>0</v>
      </c>
      <c r="S81" s="63">
        <f t="shared" si="48"/>
        <v>0</v>
      </c>
      <c r="T81" s="63">
        <f t="shared" si="48"/>
        <v>0</v>
      </c>
      <c r="U81" s="63">
        <f t="shared" si="48"/>
        <v>0</v>
      </c>
      <c r="V81" s="63">
        <f t="shared" si="48"/>
        <v>0</v>
      </c>
      <c r="W81" s="63">
        <f t="shared" si="48"/>
        <v>0</v>
      </c>
      <c r="X81" s="63">
        <f t="shared" si="48"/>
        <v>0</v>
      </c>
      <c r="Y81" s="63">
        <f t="shared" si="48"/>
        <v>0</v>
      </c>
      <c r="Z81" s="63">
        <f t="shared" si="48"/>
        <v>0</v>
      </c>
      <c r="AA81" s="63">
        <f t="shared" si="48"/>
        <v>8.99</v>
      </c>
      <c r="AB81" s="63">
        <f t="shared" si="48"/>
        <v>14.57</v>
      </c>
      <c r="AC81" s="63">
        <f t="shared" si="48"/>
        <v>16.43</v>
      </c>
      <c r="AD81" s="63">
        <f t="shared" si="48"/>
        <v>16.43</v>
      </c>
      <c r="AE81" s="63">
        <f t="shared" si="48"/>
        <v>17.98</v>
      </c>
      <c r="AF81" s="63">
        <f t="shared" si="48"/>
        <v>19.84</v>
      </c>
      <c r="AG81" s="63">
        <f t="shared" si="48"/>
        <v>16.43</v>
      </c>
      <c r="AH81" s="63">
        <f t="shared" si="48"/>
        <v>17.98</v>
      </c>
      <c r="AI81" s="63">
        <f t="shared" ref="AI81:BJ81" si="50">AI79*(1-AI80)</f>
        <v>14.57</v>
      </c>
      <c r="AJ81" s="63">
        <f t="shared" si="50"/>
        <v>14.57</v>
      </c>
      <c r="AK81" s="63">
        <f t="shared" si="50"/>
        <v>14.57</v>
      </c>
      <c r="AL81" s="63">
        <f t="shared" si="50"/>
        <v>8.99</v>
      </c>
      <c r="AM81" s="63" t="e">
        <f t="shared" si="50"/>
        <v>#REF!</v>
      </c>
      <c r="AN81" s="63" t="e">
        <f t="shared" si="50"/>
        <v>#REF!</v>
      </c>
      <c r="AO81" s="63" t="e">
        <f t="shared" si="50"/>
        <v>#REF!</v>
      </c>
      <c r="AP81" s="63" t="e">
        <f t="shared" si="50"/>
        <v>#REF!</v>
      </c>
      <c r="AQ81" s="63" t="e">
        <f t="shared" si="50"/>
        <v>#REF!</v>
      </c>
      <c r="AR81" s="63" t="e">
        <f t="shared" si="50"/>
        <v>#REF!</v>
      </c>
      <c r="AS81" s="63" t="e">
        <f t="shared" si="50"/>
        <v>#REF!</v>
      </c>
      <c r="AT81" s="63" t="e">
        <f t="shared" si="50"/>
        <v>#REF!</v>
      </c>
      <c r="AU81" s="63" t="e">
        <f t="shared" si="50"/>
        <v>#REF!</v>
      </c>
      <c r="AV81" s="63" t="e">
        <f t="shared" si="50"/>
        <v>#REF!</v>
      </c>
      <c r="AW81" s="63" t="e">
        <f t="shared" si="50"/>
        <v>#REF!</v>
      </c>
      <c r="AX81" s="63" t="e">
        <f t="shared" si="50"/>
        <v>#REF!</v>
      </c>
      <c r="AY81" s="63">
        <f t="shared" si="50"/>
        <v>0</v>
      </c>
      <c r="AZ81" s="63">
        <f t="shared" si="50"/>
        <v>0</v>
      </c>
      <c r="BA81" s="63">
        <f t="shared" si="50"/>
        <v>0</v>
      </c>
      <c r="BB81" s="63">
        <f t="shared" si="50"/>
        <v>0</v>
      </c>
      <c r="BC81" s="63">
        <f t="shared" si="50"/>
        <v>0</v>
      </c>
      <c r="BD81" s="63">
        <f t="shared" si="50"/>
        <v>0</v>
      </c>
      <c r="BE81" s="63">
        <f t="shared" si="50"/>
        <v>0</v>
      </c>
      <c r="BF81" s="63">
        <f t="shared" si="50"/>
        <v>0</v>
      </c>
      <c r="BG81" s="63">
        <f t="shared" si="50"/>
        <v>0</v>
      </c>
      <c r="BH81" s="63">
        <f t="shared" si="50"/>
        <v>0</v>
      </c>
      <c r="BI81" s="63">
        <f t="shared" si="50"/>
        <v>0</v>
      </c>
      <c r="BJ81" s="63">
        <f t="shared" si="50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647</v>
      </c>
      <c r="C83" s="63">
        <f>SUM(C81:C82)</f>
        <v>0</v>
      </c>
      <c r="D83" s="63">
        <f t="shared" ref="D83:BJ83" si="51">SUM(D81:D82)</f>
        <v>0</v>
      </c>
      <c r="E83" s="63">
        <f t="shared" si="51"/>
        <v>0</v>
      </c>
      <c r="F83" s="63">
        <f t="shared" si="51"/>
        <v>0</v>
      </c>
      <c r="G83" s="63">
        <f t="shared" si="51"/>
        <v>0</v>
      </c>
      <c r="H83" s="63">
        <f t="shared" si="51"/>
        <v>0</v>
      </c>
      <c r="I83" s="63">
        <f t="shared" si="51"/>
        <v>0</v>
      </c>
      <c r="J83" s="63">
        <f t="shared" si="51"/>
        <v>0</v>
      </c>
      <c r="K83" s="63">
        <f t="shared" si="51"/>
        <v>0</v>
      </c>
      <c r="L83" s="63">
        <f t="shared" si="51"/>
        <v>0</v>
      </c>
      <c r="M83" s="63">
        <f t="shared" si="51"/>
        <v>0</v>
      </c>
      <c r="N83" s="63">
        <f t="shared" si="51"/>
        <v>0</v>
      </c>
      <c r="O83" s="63">
        <f t="shared" si="51"/>
        <v>0</v>
      </c>
      <c r="P83" s="63">
        <f t="shared" si="51"/>
        <v>0</v>
      </c>
      <c r="Q83" s="63">
        <f t="shared" si="51"/>
        <v>0</v>
      </c>
      <c r="R83" s="63">
        <f t="shared" si="51"/>
        <v>0</v>
      </c>
      <c r="S83" s="63">
        <f t="shared" si="51"/>
        <v>0</v>
      </c>
      <c r="T83" s="63">
        <f t="shared" si="51"/>
        <v>0</v>
      </c>
      <c r="U83" s="63">
        <f t="shared" si="51"/>
        <v>0</v>
      </c>
      <c r="V83" s="63">
        <f t="shared" si="51"/>
        <v>0</v>
      </c>
      <c r="W83" s="63">
        <f t="shared" si="51"/>
        <v>0</v>
      </c>
      <c r="X83" s="63">
        <f t="shared" si="51"/>
        <v>0</v>
      </c>
      <c r="Y83" s="63">
        <f t="shared" si="51"/>
        <v>0</v>
      </c>
      <c r="Z83" s="63">
        <f t="shared" si="51"/>
        <v>0</v>
      </c>
      <c r="AA83" s="63">
        <f t="shared" si="51"/>
        <v>8.99</v>
      </c>
      <c r="AB83" s="63">
        <f t="shared" si="51"/>
        <v>14.57</v>
      </c>
      <c r="AC83" s="63">
        <f t="shared" si="51"/>
        <v>16.43</v>
      </c>
      <c r="AD83" s="63">
        <f t="shared" si="51"/>
        <v>16.43</v>
      </c>
      <c r="AE83" s="63">
        <f t="shared" si="51"/>
        <v>17.98</v>
      </c>
      <c r="AF83" s="63">
        <f t="shared" si="51"/>
        <v>19.84</v>
      </c>
      <c r="AG83" s="63">
        <f t="shared" si="51"/>
        <v>16.43</v>
      </c>
      <c r="AH83" s="63">
        <f t="shared" si="51"/>
        <v>17.98</v>
      </c>
      <c r="AI83" s="63">
        <f t="shared" si="51"/>
        <v>14.57</v>
      </c>
      <c r="AJ83" s="63">
        <f t="shared" si="51"/>
        <v>14.57</v>
      </c>
      <c r="AK83" s="63">
        <f t="shared" si="51"/>
        <v>14.57</v>
      </c>
      <c r="AL83" s="63">
        <f t="shared" si="51"/>
        <v>8.99</v>
      </c>
      <c r="AM83" s="63" t="e">
        <f t="shared" si="51"/>
        <v>#REF!</v>
      </c>
      <c r="AN83" s="63" t="e">
        <f t="shared" si="51"/>
        <v>#REF!</v>
      </c>
      <c r="AO83" s="63" t="e">
        <f t="shared" si="51"/>
        <v>#REF!</v>
      </c>
      <c r="AP83" s="63" t="e">
        <f t="shared" si="51"/>
        <v>#REF!</v>
      </c>
      <c r="AQ83" s="63" t="e">
        <f t="shared" si="51"/>
        <v>#REF!</v>
      </c>
      <c r="AR83" s="63" t="e">
        <f t="shared" si="51"/>
        <v>#REF!</v>
      </c>
      <c r="AS83" s="63" t="e">
        <f t="shared" si="51"/>
        <v>#REF!</v>
      </c>
      <c r="AT83" s="63" t="e">
        <f t="shared" si="51"/>
        <v>#REF!</v>
      </c>
      <c r="AU83" s="63" t="e">
        <f t="shared" si="51"/>
        <v>#REF!</v>
      </c>
      <c r="AV83" s="63" t="e">
        <f t="shared" si="51"/>
        <v>#REF!</v>
      </c>
      <c r="AW83" s="63" t="e">
        <f t="shared" si="51"/>
        <v>#REF!</v>
      </c>
      <c r="AX83" s="63" t="e">
        <f t="shared" si="51"/>
        <v>#REF!</v>
      </c>
      <c r="AY83" s="63" t="e">
        <f t="shared" si="51"/>
        <v>#REF!</v>
      </c>
      <c r="AZ83" s="63" t="e">
        <f t="shared" si="51"/>
        <v>#REF!</v>
      </c>
      <c r="BA83" s="63" t="e">
        <f t="shared" si="51"/>
        <v>#REF!</v>
      </c>
      <c r="BB83" s="63" t="e">
        <f t="shared" si="51"/>
        <v>#REF!</v>
      </c>
      <c r="BC83" s="63" t="e">
        <f t="shared" si="51"/>
        <v>#REF!</v>
      </c>
      <c r="BD83" s="63" t="e">
        <f t="shared" si="51"/>
        <v>#REF!</v>
      </c>
      <c r="BE83" s="63" t="e">
        <f t="shared" si="51"/>
        <v>#REF!</v>
      </c>
      <c r="BF83" s="63" t="e">
        <f t="shared" si="51"/>
        <v>#REF!</v>
      </c>
      <c r="BG83" s="63" t="e">
        <f t="shared" si="51"/>
        <v>#REF!</v>
      </c>
      <c r="BH83" s="63" t="e">
        <f t="shared" si="51"/>
        <v>#REF!</v>
      </c>
      <c r="BI83" s="63" t="e">
        <f t="shared" si="51"/>
        <v>#REF!</v>
      </c>
      <c r="BJ83" s="63" t="e">
        <f t="shared" si="51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'COGS-PRICE-MARGIN_CWS'!$B67*O75</f>
        <v>0</v>
      </c>
      <c r="P86" s="63">
        <f>'COGS-PRICE-MARGIN_CWS'!$B67*P75</f>
        <v>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2">SUM(D86:D87)</f>
        <v>0</v>
      </c>
      <c r="E88" s="63">
        <f t="shared" si="52"/>
        <v>0</v>
      </c>
      <c r="F88" s="63">
        <f t="shared" si="52"/>
        <v>5000</v>
      </c>
      <c r="G88" s="63">
        <f t="shared" si="52"/>
        <v>5000</v>
      </c>
      <c r="H88" s="63">
        <f t="shared" si="52"/>
        <v>5000</v>
      </c>
      <c r="I88" s="63">
        <f t="shared" si="52"/>
        <v>5000</v>
      </c>
      <c r="J88" s="63">
        <f t="shared" si="52"/>
        <v>5000</v>
      </c>
      <c r="K88" s="63">
        <f t="shared" si="52"/>
        <v>2500</v>
      </c>
      <c r="L88" s="63">
        <f t="shared" si="52"/>
        <v>2500</v>
      </c>
      <c r="M88" s="63">
        <f t="shared" si="52"/>
        <v>2500</v>
      </c>
      <c r="N88" s="63">
        <f t="shared" si="52"/>
        <v>2500</v>
      </c>
      <c r="O88" s="63">
        <f t="shared" si="52"/>
        <v>0</v>
      </c>
      <c r="P88" s="63">
        <f t="shared" si="52"/>
        <v>0</v>
      </c>
      <c r="Q88" s="63">
        <f t="shared" si="52"/>
        <v>0</v>
      </c>
      <c r="R88" s="63">
        <f t="shared" si="52"/>
        <v>0</v>
      </c>
      <c r="S88" s="63">
        <f t="shared" si="52"/>
        <v>0</v>
      </c>
      <c r="T88" s="63">
        <f t="shared" si="52"/>
        <v>0</v>
      </c>
      <c r="U88" s="63">
        <f t="shared" si="52"/>
        <v>0</v>
      </c>
      <c r="V88" s="63">
        <f t="shared" si="52"/>
        <v>0</v>
      </c>
      <c r="W88" s="63">
        <f t="shared" si="52"/>
        <v>0</v>
      </c>
      <c r="X88" s="63">
        <f t="shared" si="52"/>
        <v>0</v>
      </c>
      <c r="Y88" s="63">
        <f t="shared" si="52"/>
        <v>0</v>
      </c>
      <c r="Z88" s="63">
        <f t="shared" si="52"/>
        <v>0</v>
      </c>
      <c r="AA88" s="63">
        <f t="shared" si="52"/>
        <v>0</v>
      </c>
      <c r="AB88" s="63">
        <f t="shared" si="52"/>
        <v>0</v>
      </c>
      <c r="AC88" s="63">
        <f t="shared" si="52"/>
        <v>0</v>
      </c>
      <c r="AD88" s="63">
        <f t="shared" si="52"/>
        <v>0</v>
      </c>
      <c r="AE88" s="63">
        <f t="shared" si="52"/>
        <v>0</v>
      </c>
      <c r="AF88" s="63">
        <f t="shared" si="52"/>
        <v>0</v>
      </c>
      <c r="AG88" s="63">
        <f t="shared" si="52"/>
        <v>0</v>
      </c>
      <c r="AH88" s="63">
        <f t="shared" si="52"/>
        <v>0</v>
      </c>
      <c r="AI88" s="63">
        <f t="shared" si="52"/>
        <v>0</v>
      </c>
      <c r="AJ88" s="63">
        <f t="shared" si="52"/>
        <v>0</v>
      </c>
      <c r="AK88" s="63">
        <f t="shared" si="52"/>
        <v>0</v>
      </c>
      <c r="AL88" s="63">
        <f t="shared" si="52"/>
        <v>0</v>
      </c>
      <c r="AM88" s="63" t="e">
        <f t="shared" si="52"/>
        <v>#REF!</v>
      </c>
      <c r="AN88" s="63" t="e">
        <f t="shared" si="52"/>
        <v>#REF!</v>
      </c>
      <c r="AO88" s="63" t="e">
        <f t="shared" si="52"/>
        <v>#REF!</v>
      </c>
      <c r="AP88" s="63" t="e">
        <f t="shared" si="52"/>
        <v>#REF!</v>
      </c>
      <c r="AQ88" s="63" t="e">
        <f t="shared" si="52"/>
        <v>#REF!</v>
      </c>
      <c r="AR88" s="63" t="e">
        <f t="shared" si="52"/>
        <v>#REF!</v>
      </c>
      <c r="AS88" s="63" t="e">
        <f t="shared" si="52"/>
        <v>#REF!</v>
      </c>
      <c r="AT88" s="63" t="e">
        <f t="shared" si="52"/>
        <v>#REF!</v>
      </c>
      <c r="AU88" s="63" t="e">
        <f t="shared" si="52"/>
        <v>#REF!</v>
      </c>
      <c r="AV88" s="63" t="e">
        <f t="shared" si="52"/>
        <v>#REF!</v>
      </c>
      <c r="AW88" s="63" t="e">
        <f t="shared" si="52"/>
        <v>#REF!</v>
      </c>
      <c r="AX88" s="63" t="e">
        <f t="shared" si="52"/>
        <v>#REF!</v>
      </c>
      <c r="AY88" s="63" t="e">
        <f t="shared" si="52"/>
        <v>#REF!</v>
      </c>
      <c r="AZ88" s="63" t="e">
        <f t="shared" si="52"/>
        <v>#REF!</v>
      </c>
      <c r="BA88" s="63" t="e">
        <f t="shared" si="52"/>
        <v>#REF!</v>
      </c>
      <c r="BB88" s="63" t="e">
        <f t="shared" si="52"/>
        <v>#REF!</v>
      </c>
      <c r="BC88" s="63" t="e">
        <f t="shared" si="52"/>
        <v>#REF!</v>
      </c>
      <c r="BD88" s="63" t="e">
        <f t="shared" si="52"/>
        <v>#REF!</v>
      </c>
      <c r="BE88" s="63" t="e">
        <f t="shared" si="52"/>
        <v>#REF!</v>
      </c>
      <c r="BF88" s="63" t="e">
        <f t="shared" si="52"/>
        <v>#REF!</v>
      </c>
      <c r="BG88" s="63" t="e">
        <f t="shared" si="52"/>
        <v>#REF!</v>
      </c>
      <c r="BH88" s="63" t="e">
        <f t="shared" si="52"/>
        <v>#REF!</v>
      </c>
      <c r="BI88" s="63" t="e">
        <f t="shared" si="52"/>
        <v>#REF!</v>
      </c>
      <c r="BJ88" s="63" t="e">
        <f t="shared" si="52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14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O92" si="53">D$47</f>
        <v>0</v>
      </c>
      <c r="E92" s="169">
        <f t="shared" si="53"/>
        <v>0</v>
      </c>
      <c r="F92" s="169">
        <f t="shared" si="53"/>
        <v>3</v>
      </c>
      <c r="G92" s="169">
        <f t="shared" si="53"/>
        <v>3</v>
      </c>
      <c r="H92" s="169">
        <f t="shared" si="53"/>
        <v>3</v>
      </c>
      <c r="I92" s="169">
        <f t="shared" si="53"/>
        <v>3</v>
      </c>
      <c r="J92" s="169">
        <f t="shared" si="53"/>
        <v>3</v>
      </c>
      <c r="K92" s="169">
        <f t="shared" si="53"/>
        <v>3</v>
      </c>
      <c r="L92" s="169">
        <f t="shared" si="53"/>
        <v>3</v>
      </c>
      <c r="M92" s="169">
        <f t="shared" si="53"/>
        <v>3</v>
      </c>
      <c r="N92" s="169">
        <f t="shared" si="53"/>
        <v>2</v>
      </c>
      <c r="O92" s="169">
        <f t="shared" si="53"/>
        <v>21</v>
      </c>
      <c r="P92" s="169">
        <f t="shared" ref="P92:AL92" si="54">P$9</f>
        <v>0</v>
      </c>
      <c r="Q92" s="169">
        <f t="shared" si="54"/>
        <v>0</v>
      </c>
      <c r="R92" s="169">
        <f t="shared" si="54"/>
        <v>0</v>
      </c>
      <c r="S92" s="169">
        <f t="shared" si="54"/>
        <v>0</v>
      </c>
      <c r="T92" s="169">
        <f t="shared" si="54"/>
        <v>0</v>
      </c>
      <c r="U92" s="169">
        <f t="shared" si="54"/>
        <v>0</v>
      </c>
      <c r="V92" s="169">
        <f t="shared" si="54"/>
        <v>0</v>
      </c>
      <c r="W92" s="169">
        <f t="shared" si="54"/>
        <v>0</v>
      </c>
      <c r="X92" s="169">
        <f t="shared" si="54"/>
        <v>0</v>
      </c>
      <c r="Y92" s="169">
        <f t="shared" si="54"/>
        <v>0</v>
      </c>
      <c r="Z92" s="169">
        <f t="shared" si="54"/>
        <v>0</v>
      </c>
      <c r="AA92" s="169" t="str">
        <f t="shared" si="54"/>
        <v>YR 3</v>
      </c>
      <c r="AB92" s="169">
        <f t="shared" si="54"/>
        <v>0</v>
      </c>
      <c r="AC92" s="169">
        <f t="shared" si="54"/>
        <v>0</v>
      </c>
      <c r="AD92" s="169">
        <f t="shared" si="54"/>
        <v>0</v>
      </c>
      <c r="AE92" s="169">
        <f t="shared" si="54"/>
        <v>0</v>
      </c>
      <c r="AF92" s="169">
        <f t="shared" si="54"/>
        <v>0</v>
      </c>
      <c r="AG92" s="169">
        <f t="shared" si="54"/>
        <v>0</v>
      </c>
      <c r="AH92" s="169">
        <f t="shared" si="54"/>
        <v>0</v>
      </c>
      <c r="AI92" s="169">
        <f t="shared" si="54"/>
        <v>0</v>
      </c>
      <c r="AJ92" s="169">
        <f t="shared" si="54"/>
        <v>0</v>
      </c>
      <c r="AK92" s="169">
        <f t="shared" si="54"/>
        <v>0</v>
      </c>
      <c r="AL92" s="169">
        <f t="shared" si="54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47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'COGS-PRICE-MARGIN_CWS'!$B28*O92</f>
        <v>483000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'COGS-PRICE-MARGIN_CWS'!$C$28</f>
        <v>0.09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657</v>
      </c>
      <c r="C96" s="70">
        <f>IF(C92&gt;0,C97/C92,0)</f>
        <v>0</v>
      </c>
      <c r="D96" s="70">
        <f t="shared" ref="D96:BJ96" si="55">IF(D92&gt;0,D97/D92,0)</f>
        <v>0</v>
      </c>
      <c r="E96" s="70">
        <f t="shared" si="55"/>
        <v>0</v>
      </c>
      <c r="F96" s="70">
        <f t="shared" si="55"/>
        <v>20930</v>
      </c>
      <c r="G96" s="70">
        <f t="shared" si="55"/>
        <v>20930</v>
      </c>
      <c r="H96" s="70">
        <f t="shared" si="55"/>
        <v>20930</v>
      </c>
      <c r="I96" s="70">
        <f t="shared" si="55"/>
        <v>20930</v>
      </c>
      <c r="J96" s="70">
        <f t="shared" si="55"/>
        <v>20930</v>
      </c>
      <c r="K96" s="70">
        <f t="shared" si="55"/>
        <v>20930</v>
      </c>
      <c r="L96" s="70">
        <f t="shared" si="55"/>
        <v>20930</v>
      </c>
      <c r="M96" s="70">
        <f t="shared" si="55"/>
        <v>20930</v>
      </c>
      <c r="N96" s="70">
        <f t="shared" si="55"/>
        <v>20930</v>
      </c>
      <c r="O96" s="70">
        <f t="shared" si="55"/>
        <v>20930</v>
      </c>
      <c r="P96" s="70">
        <f t="shared" si="55"/>
        <v>0</v>
      </c>
      <c r="Q96" s="70">
        <f t="shared" si="55"/>
        <v>0</v>
      </c>
      <c r="R96" s="70">
        <f t="shared" si="55"/>
        <v>0</v>
      </c>
      <c r="S96" s="70">
        <f t="shared" si="55"/>
        <v>0</v>
      </c>
      <c r="T96" s="70">
        <f t="shared" si="55"/>
        <v>0</v>
      </c>
      <c r="U96" s="70">
        <f t="shared" si="55"/>
        <v>0</v>
      </c>
      <c r="V96" s="70">
        <f t="shared" si="55"/>
        <v>0</v>
      </c>
      <c r="W96" s="70">
        <f t="shared" si="55"/>
        <v>0</v>
      </c>
      <c r="X96" s="70">
        <f t="shared" si="55"/>
        <v>0</v>
      </c>
      <c r="Y96" s="70">
        <f t="shared" si="55"/>
        <v>0</v>
      </c>
      <c r="Z96" s="70">
        <f t="shared" si="55"/>
        <v>0</v>
      </c>
      <c r="AA96" s="70" t="e">
        <f t="shared" si="55"/>
        <v>#VALUE!</v>
      </c>
      <c r="AB96" s="70">
        <f t="shared" si="55"/>
        <v>0</v>
      </c>
      <c r="AC96" s="70">
        <f t="shared" si="55"/>
        <v>0</v>
      </c>
      <c r="AD96" s="70">
        <f t="shared" si="55"/>
        <v>0</v>
      </c>
      <c r="AE96" s="70">
        <f t="shared" si="55"/>
        <v>0</v>
      </c>
      <c r="AF96" s="70">
        <f t="shared" si="55"/>
        <v>0</v>
      </c>
      <c r="AG96" s="70">
        <f t="shared" si="55"/>
        <v>0</v>
      </c>
      <c r="AH96" s="70">
        <f t="shared" si="55"/>
        <v>0</v>
      </c>
      <c r="AI96" s="70">
        <f t="shared" si="55"/>
        <v>0</v>
      </c>
      <c r="AJ96" s="70">
        <f t="shared" si="55"/>
        <v>0</v>
      </c>
      <c r="AK96" s="70">
        <f t="shared" si="55"/>
        <v>0</v>
      </c>
      <c r="AL96" s="70">
        <f t="shared" si="55"/>
        <v>0</v>
      </c>
      <c r="AM96" s="70">
        <f t="shared" si="55"/>
        <v>0</v>
      </c>
      <c r="AN96" s="70">
        <f t="shared" si="55"/>
        <v>0</v>
      </c>
      <c r="AO96" s="70">
        <f t="shared" si="55"/>
        <v>0</v>
      </c>
      <c r="AP96" s="70">
        <f t="shared" si="55"/>
        <v>0</v>
      </c>
      <c r="AQ96" s="70">
        <f t="shared" si="55"/>
        <v>0</v>
      </c>
      <c r="AR96" s="70">
        <f t="shared" si="55"/>
        <v>0</v>
      </c>
      <c r="AS96" s="70">
        <f t="shared" si="55"/>
        <v>0</v>
      </c>
      <c r="AT96" s="70">
        <f t="shared" si="55"/>
        <v>0</v>
      </c>
      <c r="AU96" s="70">
        <f t="shared" si="55"/>
        <v>0</v>
      </c>
      <c r="AV96" s="70">
        <f t="shared" si="55"/>
        <v>0</v>
      </c>
      <c r="AW96" s="70">
        <f t="shared" si="55"/>
        <v>0</v>
      </c>
      <c r="AX96" s="70">
        <f t="shared" si="55"/>
        <v>0</v>
      </c>
      <c r="AY96" s="70">
        <f t="shared" si="55"/>
        <v>0</v>
      </c>
      <c r="AZ96" s="70">
        <f t="shared" si="55"/>
        <v>0</v>
      </c>
      <c r="BA96" s="70">
        <f t="shared" si="55"/>
        <v>0</v>
      </c>
      <c r="BB96" s="70">
        <f t="shared" si="55"/>
        <v>0</v>
      </c>
      <c r="BC96" s="70">
        <f t="shared" si="55"/>
        <v>0</v>
      </c>
      <c r="BD96" s="70">
        <f t="shared" si="55"/>
        <v>0</v>
      </c>
      <c r="BE96" s="70">
        <f t="shared" si="55"/>
        <v>0</v>
      </c>
      <c r="BF96" s="70">
        <f t="shared" si="55"/>
        <v>0</v>
      </c>
      <c r="BG96" s="70">
        <f t="shared" si="55"/>
        <v>0</v>
      </c>
      <c r="BH96" s="70">
        <f t="shared" si="55"/>
        <v>0</v>
      </c>
      <c r="BI96" s="70">
        <f t="shared" si="55"/>
        <v>0</v>
      </c>
      <c r="BJ96" s="70">
        <f t="shared" si="55"/>
        <v>0</v>
      </c>
    </row>
    <row r="97" spans="1:63" outlineLevel="1" x14ac:dyDescent="0.15">
      <c r="A97" s="44" t="s">
        <v>344</v>
      </c>
      <c r="C97" s="178">
        <f t="shared" ref="C97:BJ97" si="56">C93*(1-C94)</f>
        <v>0</v>
      </c>
      <c r="D97" s="178">
        <f t="shared" si="56"/>
        <v>0</v>
      </c>
      <c r="E97" s="178">
        <f t="shared" si="56"/>
        <v>0</v>
      </c>
      <c r="F97" s="178">
        <f t="shared" si="56"/>
        <v>62790</v>
      </c>
      <c r="G97" s="178">
        <f t="shared" si="56"/>
        <v>62790</v>
      </c>
      <c r="H97" s="178">
        <f t="shared" si="56"/>
        <v>62790</v>
      </c>
      <c r="I97" s="178">
        <f t="shared" si="56"/>
        <v>62790</v>
      </c>
      <c r="J97" s="178">
        <f t="shared" si="56"/>
        <v>62790</v>
      </c>
      <c r="K97" s="178">
        <f t="shared" si="56"/>
        <v>62790</v>
      </c>
      <c r="L97" s="178">
        <f t="shared" si="56"/>
        <v>62790</v>
      </c>
      <c r="M97" s="178">
        <f t="shared" si="56"/>
        <v>62790</v>
      </c>
      <c r="N97" s="178">
        <f t="shared" si="56"/>
        <v>41860</v>
      </c>
      <c r="O97" s="178">
        <f t="shared" si="56"/>
        <v>439530</v>
      </c>
      <c r="P97" s="178" t="e">
        <f t="shared" si="56"/>
        <v>#VALUE!</v>
      </c>
      <c r="Q97" s="178" t="e">
        <f t="shared" si="56"/>
        <v>#VALUE!</v>
      </c>
      <c r="R97" s="178" t="e">
        <f t="shared" si="56"/>
        <v>#VALUE!</v>
      </c>
      <c r="S97" s="178" t="e">
        <f t="shared" si="56"/>
        <v>#VALUE!</v>
      </c>
      <c r="T97" s="178" t="e">
        <f t="shared" si="56"/>
        <v>#VALUE!</v>
      </c>
      <c r="U97" s="178" t="e">
        <f t="shared" si="56"/>
        <v>#VALUE!</v>
      </c>
      <c r="V97" s="178" t="e">
        <f t="shared" si="56"/>
        <v>#VALUE!</v>
      </c>
      <c r="W97" s="178" t="e">
        <f t="shared" si="56"/>
        <v>#VALUE!</v>
      </c>
      <c r="X97" s="178" t="e">
        <f t="shared" si="56"/>
        <v>#VALUE!</v>
      </c>
      <c r="Y97" s="178" t="e">
        <f t="shared" si="56"/>
        <v>#VALUE!</v>
      </c>
      <c r="Z97" s="178" t="e">
        <f t="shared" si="56"/>
        <v>#VALUE!</v>
      </c>
      <c r="AA97" s="178" t="e">
        <f t="shared" si="56"/>
        <v>#VALUE!</v>
      </c>
      <c r="AB97" s="178" t="e">
        <f t="shared" si="56"/>
        <v>#VALUE!</v>
      </c>
      <c r="AC97" s="178" t="e">
        <f t="shared" si="56"/>
        <v>#VALUE!</v>
      </c>
      <c r="AD97" s="178" t="e">
        <f t="shared" si="56"/>
        <v>#VALUE!</v>
      </c>
      <c r="AE97" s="178" t="e">
        <f t="shared" si="56"/>
        <v>#VALUE!</v>
      </c>
      <c r="AF97" s="178" t="e">
        <f t="shared" si="56"/>
        <v>#VALUE!</v>
      </c>
      <c r="AG97" s="178" t="e">
        <f t="shared" si="56"/>
        <v>#VALUE!</v>
      </c>
      <c r="AH97" s="178" t="e">
        <f t="shared" si="56"/>
        <v>#VALUE!</v>
      </c>
      <c r="AI97" s="178" t="e">
        <f t="shared" si="56"/>
        <v>#VALUE!</v>
      </c>
      <c r="AJ97" s="178" t="e">
        <f t="shared" si="56"/>
        <v>#VALUE!</v>
      </c>
      <c r="AK97" s="178" t="e">
        <f t="shared" si="56"/>
        <v>#VALUE!</v>
      </c>
      <c r="AL97" s="178" t="e">
        <f t="shared" si="56"/>
        <v>#VALUE!</v>
      </c>
      <c r="AM97" s="178">
        <f t="shared" si="56"/>
        <v>0</v>
      </c>
      <c r="AN97" s="178">
        <f t="shared" si="56"/>
        <v>0</v>
      </c>
      <c r="AO97" s="178">
        <f t="shared" si="56"/>
        <v>0</v>
      </c>
      <c r="AP97" s="178">
        <f t="shared" si="56"/>
        <v>0</v>
      </c>
      <c r="AQ97" s="178">
        <f t="shared" si="56"/>
        <v>0</v>
      </c>
      <c r="AR97" s="178">
        <f t="shared" si="56"/>
        <v>0</v>
      </c>
      <c r="AS97" s="178">
        <f t="shared" si="56"/>
        <v>0</v>
      </c>
      <c r="AT97" s="178">
        <f t="shared" si="56"/>
        <v>0</v>
      </c>
      <c r="AU97" s="178">
        <f t="shared" si="56"/>
        <v>0</v>
      </c>
      <c r="AV97" s="178">
        <f t="shared" si="56"/>
        <v>0</v>
      </c>
      <c r="AW97" s="178">
        <f t="shared" si="56"/>
        <v>0</v>
      </c>
      <c r="AX97" s="178">
        <f t="shared" si="56"/>
        <v>0</v>
      </c>
      <c r="AY97" s="178">
        <f t="shared" si="56"/>
        <v>0</v>
      </c>
      <c r="AZ97" s="178">
        <f t="shared" si="56"/>
        <v>0</v>
      </c>
      <c r="BA97" s="178">
        <f t="shared" si="56"/>
        <v>0</v>
      </c>
      <c r="BB97" s="178">
        <f t="shared" si="56"/>
        <v>0</v>
      </c>
      <c r="BC97" s="178">
        <f t="shared" si="56"/>
        <v>0</v>
      </c>
      <c r="BD97" s="178">
        <f t="shared" si="56"/>
        <v>0</v>
      </c>
      <c r="BE97" s="178">
        <f t="shared" si="56"/>
        <v>0</v>
      </c>
      <c r="BF97" s="178">
        <f t="shared" si="56"/>
        <v>0</v>
      </c>
      <c r="BG97" s="178">
        <f t="shared" si="56"/>
        <v>0</v>
      </c>
      <c r="BH97" s="178">
        <f t="shared" si="56"/>
        <v>0</v>
      </c>
      <c r="BI97" s="178">
        <f t="shared" si="56"/>
        <v>0</v>
      </c>
      <c r="BJ97" s="178">
        <f t="shared" si="56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16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169">
        <f>'COGS-PRICE-MARGIN_CWS'!$E28*O92</f>
        <v>273000</v>
      </c>
      <c r="P101" s="97">
        <f>'COGS-PRICE-MARGIN_CWS'!$E120*P92</f>
        <v>0</v>
      </c>
      <c r="Q101" s="97">
        <f>'COGS-PRICE-MARGIN_CWS'!$E120*Q92</f>
        <v>0</v>
      </c>
      <c r="R101" s="97">
        <f>'COGS-PRICE-MARGIN_CWS'!$E120*R92</f>
        <v>0</v>
      </c>
      <c r="S101" s="97">
        <f>'COGS-PRICE-MARGIN_CWS'!$E120*S92</f>
        <v>0</v>
      </c>
      <c r="T101" s="97">
        <f>'COGS-PRICE-MARGIN_CWS'!$E120*T92</f>
        <v>0</v>
      </c>
      <c r="U101" s="97">
        <f>'COGS-PRICE-MARGIN_CWS'!$E120*U92</f>
        <v>0</v>
      </c>
      <c r="V101" s="97">
        <f>'COGS-PRICE-MARGIN_CWS'!$E120*V92</f>
        <v>0</v>
      </c>
      <c r="W101" s="97">
        <f>'COGS-PRICE-MARGIN_CWS'!$E120*W92</f>
        <v>0</v>
      </c>
      <c r="X101" s="97">
        <f>'COGS-PRICE-MARGIN_CWS'!$E120*X92</f>
        <v>0</v>
      </c>
      <c r="Y101" s="97">
        <f>'COGS-PRICE-MARGIN_CWS'!$E120*Y92</f>
        <v>0</v>
      </c>
      <c r="Z101" s="97">
        <f>'COGS-PRICE-MARGIN_CWS'!$E120*Z$50</f>
        <v>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611000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169">
        <f>'COGS-PRICE-MARGIN_CWS'!$E29*O93</f>
        <v>241500000</v>
      </c>
      <c r="P102" s="97">
        <f>'COGS-PRICE-MARGIN_CWS'!$E121*P92</f>
        <v>0</v>
      </c>
      <c r="Q102" s="97">
        <f>'COGS-PRICE-MARGIN_CWS'!$E121*Q92</f>
        <v>0</v>
      </c>
      <c r="R102" s="97">
        <f>'COGS-PRICE-MARGIN_CWS'!$E121*R92</f>
        <v>0</v>
      </c>
      <c r="S102" s="97">
        <f>'COGS-PRICE-MARGIN_CWS'!$E121*S92</f>
        <v>0</v>
      </c>
      <c r="T102" s="97">
        <f>'COGS-PRICE-MARGIN_CWS'!$E121*T92</f>
        <v>0</v>
      </c>
      <c r="U102" s="97">
        <f>'COGS-PRICE-MARGIN_CWS'!$E121*U92</f>
        <v>0</v>
      </c>
      <c r="V102" s="97">
        <f>'COGS-PRICE-MARGIN_CWS'!$E121*V92</f>
        <v>0</v>
      </c>
      <c r="W102" s="97">
        <f>'COGS-PRICE-MARGIN_CWS'!$E121*W92</f>
        <v>0</v>
      </c>
      <c r="X102" s="97">
        <f>'COGS-PRICE-MARGIN_CWS'!$E121*X92</f>
        <v>0</v>
      </c>
      <c r="Y102" s="97">
        <f>'COGS-PRICE-MARGIN_CWS'!$E121*Y92</f>
        <v>0</v>
      </c>
      <c r="Z102" s="97">
        <f>'COGS-PRICE-MARGIN_CWS'!$E121*Z92</f>
        <v>0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241513000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169">
        <f>'COGS-PRICE-MARGIN_CWS'!$E30*O94</f>
        <v>0</v>
      </c>
      <c r="P103" s="97">
        <f>'COGS-PRICE-MARGIN_CWS'!$E122*P92</f>
        <v>0</v>
      </c>
      <c r="Q103" s="97">
        <f>'COGS-PRICE-MARGIN_CWS'!$E122*Q92</f>
        <v>0</v>
      </c>
      <c r="R103" s="97">
        <f>'COGS-PRICE-MARGIN_CWS'!$E122*R92</f>
        <v>0</v>
      </c>
      <c r="S103" s="97">
        <f>'COGS-PRICE-MARGIN_CWS'!$E122*S92</f>
        <v>0</v>
      </c>
      <c r="T103" s="97">
        <f>'COGS-PRICE-MARGIN_CWS'!$E122*T92</f>
        <v>0</v>
      </c>
      <c r="U103" s="97">
        <f>'COGS-PRICE-MARGIN_CWS'!$E122*U92</f>
        <v>0</v>
      </c>
      <c r="V103" s="97">
        <f>'COGS-PRICE-MARGIN_CWS'!$E122*V92</f>
        <v>0</v>
      </c>
      <c r="W103" s="97">
        <f>'COGS-PRICE-MARGIN_CWS'!$E122*W92</f>
        <v>0</v>
      </c>
      <c r="X103" s="97">
        <f>'COGS-PRICE-MARGIN_CWS'!$E122*X92</f>
        <v>0</v>
      </c>
      <c r="Y103" s="97">
        <f>'COGS-PRICE-MARGIN_CWS'!$E122*Y92</f>
        <v>0</v>
      </c>
      <c r="Z103" s="97">
        <f>'COGS-PRICE-MARGIN_CWS'!$E122*Z92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169">
        <f>'COGS-PRICE-MARGIN_CWS'!$E31*O95</f>
        <v>0</v>
      </c>
      <c r="P104" s="97">
        <f>'COGS-PRICE-MARGIN_CWS'!$E123*P92</f>
        <v>0</v>
      </c>
      <c r="Q104" s="97">
        <f>'COGS-PRICE-MARGIN_CWS'!$E123*Q92</f>
        <v>0</v>
      </c>
      <c r="R104" s="97">
        <f>'COGS-PRICE-MARGIN_CWS'!$E123*R92</f>
        <v>0</v>
      </c>
      <c r="S104" s="97">
        <f>'COGS-PRICE-MARGIN_CWS'!$E123*S92</f>
        <v>0</v>
      </c>
      <c r="T104" s="97">
        <f>'COGS-PRICE-MARGIN_CWS'!$E123*T92</f>
        <v>0</v>
      </c>
      <c r="U104" s="97">
        <f>'COGS-PRICE-MARGIN_CWS'!$E123*U92</f>
        <v>0</v>
      </c>
      <c r="V104" s="97">
        <f>'COGS-PRICE-MARGIN_CWS'!$E123*V92</f>
        <v>0</v>
      </c>
      <c r="W104" s="97">
        <f>'COGS-PRICE-MARGIN_CWS'!$E123*W92</f>
        <v>0</v>
      </c>
      <c r="X104" s="97">
        <f>'COGS-PRICE-MARGIN_CWS'!$E123*X92</f>
        <v>0</v>
      </c>
      <c r="Y104" s="97">
        <f>'COGS-PRICE-MARGIN_CWS'!$E123*Y92</f>
        <v>0</v>
      </c>
      <c r="Z104" s="97">
        <f>'COGS-PRICE-MARGIN_CWS'!$E123*Z92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57">SUM(D101:D104)</f>
        <v>0</v>
      </c>
      <c r="E106" s="63">
        <f t="shared" si="57"/>
        <v>0</v>
      </c>
      <c r="F106" s="63">
        <f t="shared" si="57"/>
        <v>40500</v>
      </c>
      <c r="G106" s="63">
        <f t="shared" si="57"/>
        <v>40500</v>
      </c>
      <c r="H106" s="63">
        <f t="shared" si="57"/>
        <v>40500</v>
      </c>
      <c r="I106" s="63">
        <f t="shared" si="57"/>
        <v>40500</v>
      </c>
      <c r="J106" s="63">
        <f t="shared" si="57"/>
        <v>40500</v>
      </c>
      <c r="K106" s="63">
        <f t="shared" si="57"/>
        <v>40500</v>
      </c>
      <c r="L106" s="63">
        <f t="shared" si="57"/>
        <v>40500</v>
      </c>
      <c r="M106" s="63">
        <f t="shared" si="57"/>
        <v>40500</v>
      </c>
      <c r="N106" s="63">
        <f t="shared" si="57"/>
        <v>27000</v>
      </c>
      <c r="O106" s="63">
        <f t="shared" si="57"/>
        <v>241773000</v>
      </c>
      <c r="P106" s="63">
        <f t="shared" si="57"/>
        <v>0</v>
      </c>
      <c r="Q106" s="63">
        <f t="shared" si="57"/>
        <v>0</v>
      </c>
      <c r="R106" s="63">
        <f t="shared" si="57"/>
        <v>0</v>
      </c>
      <c r="S106" s="63">
        <f t="shared" si="57"/>
        <v>0</v>
      </c>
      <c r="T106" s="63">
        <f t="shared" si="57"/>
        <v>0</v>
      </c>
      <c r="U106" s="63">
        <f t="shared" si="57"/>
        <v>0</v>
      </c>
      <c r="V106" s="63">
        <f t="shared" si="57"/>
        <v>0</v>
      </c>
      <c r="W106" s="63">
        <f t="shared" si="57"/>
        <v>0</v>
      </c>
      <c r="X106" s="63">
        <f t="shared" si="57"/>
        <v>0</v>
      </c>
      <c r="Y106" s="63">
        <f t="shared" si="57"/>
        <v>0</v>
      </c>
      <c r="Z106" s="63">
        <f t="shared" si="57"/>
        <v>0</v>
      </c>
      <c r="AA106" s="63">
        <f t="shared" si="57"/>
        <v>0</v>
      </c>
      <c r="AB106" s="63">
        <f t="shared" si="57"/>
        <v>0</v>
      </c>
      <c r="AC106" s="63">
        <f t="shared" si="57"/>
        <v>0</v>
      </c>
      <c r="AD106" s="63">
        <f t="shared" si="57"/>
        <v>0</v>
      </c>
      <c r="AE106" s="63">
        <f t="shared" si="57"/>
        <v>0</v>
      </c>
      <c r="AF106" s="63">
        <f t="shared" si="57"/>
        <v>0</v>
      </c>
      <c r="AG106" s="63">
        <f t="shared" si="57"/>
        <v>0</v>
      </c>
      <c r="AH106" s="63">
        <f t="shared" si="57"/>
        <v>0</v>
      </c>
      <c r="AI106" s="63">
        <f t="shared" si="57"/>
        <v>0</v>
      </c>
      <c r="AJ106" s="63">
        <f t="shared" si="57"/>
        <v>0</v>
      </c>
      <c r="AK106" s="63">
        <f t="shared" si="57"/>
        <v>0</v>
      </c>
      <c r="AL106" s="63">
        <f t="shared" si="57"/>
        <v>0</v>
      </c>
      <c r="AM106" s="63">
        <f t="shared" si="57"/>
        <v>0</v>
      </c>
      <c r="AN106" s="63">
        <f t="shared" si="57"/>
        <v>0</v>
      </c>
      <c r="AO106" s="63">
        <f t="shared" si="57"/>
        <v>0</v>
      </c>
      <c r="AP106" s="63">
        <f t="shared" si="57"/>
        <v>0</v>
      </c>
      <c r="AQ106" s="63">
        <f t="shared" si="57"/>
        <v>0</v>
      </c>
      <c r="AR106" s="63">
        <f t="shared" si="57"/>
        <v>0</v>
      </c>
      <c r="AS106" s="63">
        <f t="shared" si="57"/>
        <v>0</v>
      </c>
      <c r="AT106" s="63">
        <f t="shared" si="57"/>
        <v>0</v>
      </c>
      <c r="AU106" s="63">
        <f t="shared" si="57"/>
        <v>0</v>
      </c>
      <c r="AV106" s="63">
        <f t="shared" si="57"/>
        <v>0</v>
      </c>
      <c r="AW106" s="63">
        <f t="shared" si="57"/>
        <v>0</v>
      </c>
      <c r="AX106" s="63">
        <f t="shared" si="57"/>
        <v>0</v>
      </c>
      <c r="AY106" s="63">
        <f t="shared" si="57"/>
        <v>0</v>
      </c>
      <c r="AZ106" s="63">
        <f t="shared" si="57"/>
        <v>0</v>
      </c>
      <c r="BA106" s="63">
        <f t="shared" si="57"/>
        <v>0</v>
      </c>
      <c r="BB106" s="63">
        <f t="shared" si="57"/>
        <v>0</v>
      </c>
      <c r="BC106" s="63">
        <f t="shared" si="57"/>
        <v>0</v>
      </c>
      <c r="BD106" s="63">
        <f t="shared" si="57"/>
        <v>0</v>
      </c>
      <c r="BE106" s="63">
        <f t="shared" si="57"/>
        <v>0</v>
      </c>
      <c r="BF106" s="63">
        <f t="shared" si="57"/>
        <v>0</v>
      </c>
      <c r="BG106" s="63">
        <f t="shared" si="57"/>
        <v>0</v>
      </c>
      <c r="BH106" s="63">
        <f t="shared" si="57"/>
        <v>0</v>
      </c>
      <c r="BI106" s="63">
        <f t="shared" si="57"/>
        <v>0</v>
      </c>
      <c r="BJ106" s="63">
        <f t="shared" si="57"/>
        <v>0</v>
      </c>
      <c r="BK106" s="118">
        <f>SUM(C106:BJ106)</f>
        <v>242124000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649</v>
      </c>
      <c r="C108" s="63">
        <f>IF(C92&gt;0,(C97-C106)/C92,0)</f>
        <v>0</v>
      </c>
      <c r="D108" s="63">
        <f t="shared" ref="D108:BJ108" si="58">IF(D92&gt;0,(D97-D106)/D92,0)</f>
        <v>0</v>
      </c>
      <c r="E108" s="63">
        <f t="shared" si="58"/>
        <v>0</v>
      </c>
      <c r="F108" s="63">
        <f t="shared" si="58"/>
        <v>7430</v>
      </c>
      <c r="G108" s="63">
        <f t="shared" si="58"/>
        <v>7430</v>
      </c>
      <c r="H108" s="63">
        <f t="shared" si="58"/>
        <v>7430</v>
      </c>
      <c r="I108" s="63">
        <f t="shared" si="58"/>
        <v>7430</v>
      </c>
      <c r="J108" s="63">
        <f t="shared" si="58"/>
        <v>7430</v>
      </c>
      <c r="K108" s="63">
        <f t="shared" si="58"/>
        <v>7430</v>
      </c>
      <c r="L108" s="63">
        <f t="shared" si="58"/>
        <v>7430</v>
      </c>
      <c r="M108" s="63">
        <f t="shared" si="58"/>
        <v>7430</v>
      </c>
      <c r="N108" s="63">
        <f t="shared" si="58"/>
        <v>7430</v>
      </c>
      <c r="O108" s="63">
        <f t="shared" si="58"/>
        <v>-11492070</v>
      </c>
      <c r="P108" s="63">
        <f t="shared" si="58"/>
        <v>0</v>
      </c>
      <c r="Q108" s="63">
        <f t="shared" si="58"/>
        <v>0</v>
      </c>
      <c r="R108" s="63">
        <f t="shared" si="58"/>
        <v>0</v>
      </c>
      <c r="S108" s="63">
        <f t="shared" si="58"/>
        <v>0</v>
      </c>
      <c r="T108" s="63">
        <f t="shared" si="58"/>
        <v>0</v>
      </c>
      <c r="U108" s="63">
        <f t="shared" si="58"/>
        <v>0</v>
      </c>
      <c r="V108" s="63">
        <f t="shared" si="58"/>
        <v>0</v>
      </c>
      <c r="W108" s="63">
        <f t="shared" si="58"/>
        <v>0</v>
      </c>
      <c r="X108" s="63">
        <f t="shared" si="58"/>
        <v>0</v>
      </c>
      <c r="Y108" s="63">
        <f t="shared" si="58"/>
        <v>0</v>
      </c>
      <c r="Z108" s="63">
        <f t="shared" si="58"/>
        <v>0</v>
      </c>
      <c r="AA108" s="63" t="e">
        <f t="shared" si="58"/>
        <v>#VALUE!</v>
      </c>
      <c r="AB108" s="63">
        <f t="shared" si="58"/>
        <v>0</v>
      </c>
      <c r="AC108" s="63">
        <f t="shared" si="58"/>
        <v>0</v>
      </c>
      <c r="AD108" s="63">
        <f t="shared" si="58"/>
        <v>0</v>
      </c>
      <c r="AE108" s="63">
        <f t="shared" si="58"/>
        <v>0</v>
      </c>
      <c r="AF108" s="63">
        <f t="shared" si="58"/>
        <v>0</v>
      </c>
      <c r="AG108" s="63">
        <f t="shared" si="58"/>
        <v>0</v>
      </c>
      <c r="AH108" s="63">
        <f t="shared" si="58"/>
        <v>0</v>
      </c>
      <c r="AI108" s="63">
        <f t="shared" si="58"/>
        <v>0</v>
      </c>
      <c r="AJ108" s="63">
        <f t="shared" si="58"/>
        <v>0</v>
      </c>
      <c r="AK108" s="63">
        <f t="shared" si="58"/>
        <v>0</v>
      </c>
      <c r="AL108" s="63">
        <f t="shared" si="58"/>
        <v>0</v>
      </c>
      <c r="AM108" s="63">
        <f t="shared" si="58"/>
        <v>0</v>
      </c>
      <c r="AN108" s="63">
        <f t="shared" si="58"/>
        <v>0</v>
      </c>
      <c r="AO108" s="63">
        <f t="shared" si="58"/>
        <v>0</v>
      </c>
      <c r="AP108" s="63">
        <f t="shared" si="58"/>
        <v>0</v>
      </c>
      <c r="AQ108" s="63">
        <f t="shared" si="58"/>
        <v>0</v>
      </c>
      <c r="AR108" s="63">
        <f t="shared" si="58"/>
        <v>0</v>
      </c>
      <c r="AS108" s="63">
        <f t="shared" si="58"/>
        <v>0</v>
      </c>
      <c r="AT108" s="63">
        <f t="shared" si="58"/>
        <v>0</v>
      </c>
      <c r="AU108" s="63">
        <f t="shared" si="58"/>
        <v>0</v>
      </c>
      <c r="AV108" s="63">
        <f t="shared" si="58"/>
        <v>0</v>
      </c>
      <c r="AW108" s="63">
        <f t="shared" si="58"/>
        <v>0</v>
      </c>
      <c r="AX108" s="63">
        <f t="shared" si="58"/>
        <v>0</v>
      </c>
      <c r="AY108" s="63">
        <f t="shared" si="58"/>
        <v>0</v>
      </c>
      <c r="AZ108" s="63">
        <f t="shared" si="58"/>
        <v>0</v>
      </c>
      <c r="BA108" s="63">
        <f t="shared" si="58"/>
        <v>0</v>
      </c>
      <c r="BB108" s="63">
        <f t="shared" si="58"/>
        <v>0</v>
      </c>
      <c r="BC108" s="63">
        <f t="shared" si="58"/>
        <v>0</v>
      </c>
      <c r="BD108" s="63">
        <f t="shared" si="58"/>
        <v>0</v>
      </c>
      <c r="BE108" s="63">
        <f t="shared" si="58"/>
        <v>0</v>
      </c>
      <c r="BF108" s="63">
        <f t="shared" si="58"/>
        <v>0</v>
      </c>
      <c r="BG108" s="63">
        <f t="shared" si="58"/>
        <v>0</v>
      </c>
      <c r="BH108" s="63">
        <f t="shared" si="58"/>
        <v>0</v>
      </c>
      <c r="BI108" s="63">
        <f t="shared" si="58"/>
        <v>0</v>
      </c>
      <c r="BJ108" s="63">
        <f t="shared" si="58"/>
        <v>0</v>
      </c>
    </row>
    <row r="109" spans="1:63" outlineLevel="1" x14ac:dyDescent="0.15">
      <c r="A109" s="47" t="s">
        <v>650</v>
      </c>
      <c r="C109" s="63">
        <f t="shared" ref="C109:E109" si="59">C97-C106</f>
        <v>0</v>
      </c>
      <c r="D109" s="63">
        <f t="shared" si="59"/>
        <v>0</v>
      </c>
      <c r="E109" s="63">
        <f t="shared" si="59"/>
        <v>0</v>
      </c>
      <c r="F109" s="63">
        <f>F97-F106</f>
        <v>22290</v>
      </c>
      <c r="G109" s="63">
        <f t="shared" ref="G109:BJ109" si="60">G97-G106</f>
        <v>22290</v>
      </c>
      <c r="H109" s="63">
        <f t="shared" si="60"/>
        <v>22290</v>
      </c>
      <c r="I109" s="63">
        <f t="shared" si="60"/>
        <v>22290</v>
      </c>
      <c r="J109" s="63">
        <f t="shared" si="60"/>
        <v>22290</v>
      </c>
      <c r="K109" s="63">
        <f t="shared" si="60"/>
        <v>22290</v>
      </c>
      <c r="L109" s="63">
        <f t="shared" si="60"/>
        <v>22290</v>
      </c>
      <c r="M109" s="63">
        <f t="shared" si="60"/>
        <v>22290</v>
      </c>
      <c r="N109" s="63">
        <f t="shared" si="60"/>
        <v>14860</v>
      </c>
      <c r="O109" s="63">
        <f t="shared" si="60"/>
        <v>-241333470</v>
      </c>
      <c r="P109" s="63" t="e">
        <f t="shared" si="60"/>
        <v>#VALUE!</v>
      </c>
      <c r="Q109" s="63" t="e">
        <f t="shared" si="60"/>
        <v>#VALUE!</v>
      </c>
      <c r="R109" s="63" t="e">
        <f t="shared" si="60"/>
        <v>#VALUE!</v>
      </c>
      <c r="S109" s="63" t="e">
        <f t="shared" si="60"/>
        <v>#VALUE!</v>
      </c>
      <c r="T109" s="63" t="e">
        <f t="shared" si="60"/>
        <v>#VALUE!</v>
      </c>
      <c r="U109" s="63" t="e">
        <f t="shared" si="60"/>
        <v>#VALUE!</v>
      </c>
      <c r="V109" s="63" t="e">
        <f t="shared" si="60"/>
        <v>#VALUE!</v>
      </c>
      <c r="W109" s="63" t="e">
        <f t="shared" si="60"/>
        <v>#VALUE!</v>
      </c>
      <c r="X109" s="63" t="e">
        <f t="shared" si="60"/>
        <v>#VALUE!</v>
      </c>
      <c r="Y109" s="63" t="e">
        <f t="shared" si="60"/>
        <v>#VALUE!</v>
      </c>
      <c r="Z109" s="63" t="e">
        <f t="shared" si="60"/>
        <v>#VALUE!</v>
      </c>
      <c r="AA109" s="63" t="e">
        <f t="shared" si="60"/>
        <v>#VALUE!</v>
      </c>
      <c r="AB109" s="63" t="e">
        <f t="shared" si="60"/>
        <v>#VALUE!</v>
      </c>
      <c r="AC109" s="63" t="e">
        <f t="shared" si="60"/>
        <v>#VALUE!</v>
      </c>
      <c r="AD109" s="63" t="e">
        <f t="shared" si="60"/>
        <v>#VALUE!</v>
      </c>
      <c r="AE109" s="63" t="e">
        <f t="shared" si="60"/>
        <v>#VALUE!</v>
      </c>
      <c r="AF109" s="63" t="e">
        <f t="shared" si="60"/>
        <v>#VALUE!</v>
      </c>
      <c r="AG109" s="63" t="e">
        <f t="shared" si="60"/>
        <v>#VALUE!</v>
      </c>
      <c r="AH109" s="63" t="e">
        <f t="shared" si="60"/>
        <v>#VALUE!</v>
      </c>
      <c r="AI109" s="63" t="e">
        <f t="shared" si="60"/>
        <v>#VALUE!</v>
      </c>
      <c r="AJ109" s="63" t="e">
        <f t="shared" si="60"/>
        <v>#VALUE!</v>
      </c>
      <c r="AK109" s="63" t="e">
        <f t="shared" si="60"/>
        <v>#VALUE!</v>
      </c>
      <c r="AL109" s="63" t="e">
        <f t="shared" si="60"/>
        <v>#VALUE!</v>
      </c>
      <c r="AM109" s="63">
        <f t="shared" si="60"/>
        <v>0</v>
      </c>
      <c r="AN109" s="63">
        <f t="shared" si="60"/>
        <v>0</v>
      </c>
      <c r="AO109" s="63">
        <f t="shared" si="60"/>
        <v>0</v>
      </c>
      <c r="AP109" s="63">
        <f t="shared" si="60"/>
        <v>0</v>
      </c>
      <c r="AQ109" s="63">
        <f t="shared" si="60"/>
        <v>0</v>
      </c>
      <c r="AR109" s="63">
        <f t="shared" si="60"/>
        <v>0</v>
      </c>
      <c r="AS109" s="63">
        <f t="shared" si="60"/>
        <v>0</v>
      </c>
      <c r="AT109" s="63">
        <f t="shared" si="60"/>
        <v>0</v>
      </c>
      <c r="AU109" s="63">
        <f t="shared" si="60"/>
        <v>0</v>
      </c>
      <c r="AV109" s="63">
        <f t="shared" si="60"/>
        <v>0</v>
      </c>
      <c r="AW109" s="63">
        <f t="shared" si="60"/>
        <v>0</v>
      </c>
      <c r="AX109" s="63">
        <f t="shared" si="60"/>
        <v>0</v>
      </c>
      <c r="AY109" s="63">
        <f t="shared" si="60"/>
        <v>0</v>
      </c>
      <c r="AZ109" s="63">
        <f t="shared" si="60"/>
        <v>0</v>
      </c>
      <c r="BA109" s="63">
        <f t="shared" si="60"/>
        <v>0</v>
      </c>
      <c r="BB109" s="63">
        <f t="shared" si="60"/>
        <v>0</v>
      </c>
      <c r="BC109" s="63">
        <f t="shared" si="60"/>
        <v>0</v>
      </c>
      <c r="BD109" s="63">
        <f t="shared" si="60"/>
        <v>0</v>
      </c>
      <c r="BE109" s="63">
        <f t="shared" si="60"/>
        <v>0</v>
      </c>
      <c r="BF109" s="63">
        <f t="shared" si="60"/>
        <v>0</v>
      </c>
      <c r="BG109" s="63">
        <f t="shared" si="60"/>
        <v>0</v>
      </c>
      <c r="BH109" s="63">
        <f t="shared" si="60"/>
        <v>0</v>
      </c>
      <c r="BI109" s="63">
        <f t="shared" si="60"/>
        <v>0</v>
      </c>
      <c r="BJ109" s="63">
        <f t="shared" si="60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>IF(C109&gt;0,(C109/C97),0)</f>
        <v>0</v>
      </c>
      <c r="D110" s="46">
        <f>IF(D109&gt;0,(D109/D97),0)</f>
        <v>0</v>
      </c>
      <c r="E110" s="46">
        <f>IF(E109&gt;0,(E109/E97),0)</f>
        <v>0</v>
      </c>
      <c r="F110" s="46">
        <f>IF(F109&gt;0,(F109/F97),0)</f>
        <v>0.35499283325370284</v>
      </c>
      <c r="G110" s="46">
        <f>IF(G109&gt;0,(G109/G97),0)</f>
        <v>0.35499283325370284</v>
      </c>
      <c r="H110" s="46">
        <f>IF(H109&gt;0,(H109/H97),0)</f>
        <v>0.35499283325370284</v>
      </c>
      <c r="I110" s="46">
        <f>IF(I109&gt;0,(I109/I97),0)</f>
        <v>0.35499283325370284</v>
      </c>
      <c r="J110" s="46">
        <f>IF(J109&gt;0,(J109/J97),0)</f>
        <v>0.35499283325370284</v>
      </c>
      <c r="K110" s="46">
        <f>IF(K109&gt;0,(K109/K97),0)</f>
        <v>0.35499283325370284</v>
      </c>
      <c r="L110" s="46">
        <f>IF(L109&gt;0,(L109/L97),0)</f>
        <v>0.35499283325370284</v>
      </c>
      <c r="M110" s="46">
        <f>IF(M109&gt;0,(M109/M97),0)</f>
        <v>0.35499283325370284</v>
      </c>
      <c r="N110" s="46">
        <f>IF(N109&gt;0,(N109/N97),0)</f>
        <v>0.35499283325370284</v>
      </c>
      <c r="O110" s="46">
        <f>IF(O109&gt;0,(O109/O97),0)</f>
        <v>0</v>
      </c>
      <c r="P110" s="46" t="e">
        <f>IF(P109&gt;0,(P109/P97),0)</f>
        <v>#VALUE!</v>
      </c>
      <c r="Q110" s="46" t="e">
        <f>IF(Q109&gt;0,(Q109/Q97),0)</f>
        <v>#VALUE!</v>
      </c>
      <c r="R110" s="46" t="e">
        <f>IF(R109&gt;0,(R109/R97),0)</f>
        <v>#VALUE!</v>
      </c>
      <c r="S110" s="46" t="e">
        <f>IF(S109&gt;0,(S109/S97),0)</f>
        <v>#VALUE!</v>
      </c>
      <c r="T110" s="46" t="e">
        <f>IF(T109&gt;0,(T109/T97),0)</f>
        <v>#VALUE!</v>
      </c>
      <c r="U110" s="46" t="e">
        <f>IF(U109&gt;0,(U109/U97),0)</f>
        <v>#VALUE!</v>
      </c>
      <c r="V110" s="46" t="e">
        <f>IF(V109&gt;0,(V109/V97),0)</f>
        <v>#VALUE!</v>
      </c>
      <c r="W110" s="46" t="e">
        <f>IF(W109&gt;0,(W109/W97),0)</f>
        <v>#VALUE!</v>
      </c>
      <c r="X110" s="46" t="e">
        <f>IF(X109&gt;0,(X109/X97),0)</f>
        <v>#VALUE!</v>
      </c>
      <c r="Y110" s="46" t="e">
        <f>IF(Y109&gt;0,(Y109/Y97),0)</f>
        <v>#VALUE!</v>
      </c>
      <c r="Z110" s="46" t="e">
        <f>IF(Z109&gt;0,(Z109/Z97),0)</f>
        <v>#VALUE!</v>
      </c>
      <c r="AA110" s="46" t="e">
        <f>IF(AA109&gt;0,(AA109/AA97),0)</f>
        <v>#VALUE!</v>
      </c>
      <c r="AB110" s="46" t="e">
        <f>IF(AB109&gt;0,(AB109/AB97),0)</f>
        <v>#VALUE!</v>
      </c>
      <c r="AC110" s="46" t="e">
        <f>IF(AC109&gt;0,(AC109/AC97),0)</f>
        <v>#VALUE!</v>
      </c>
      <c r="AD110" s="46" t="e">
        <f>IF(AD109&gt;0,(AD109/AD97),0)</f>
        <v>#VALUE!</v>
      </c>
      <c r="AE110" s="46" t="e">
        <f>IF(AE109&gt;0,(AE109/AE97),0)</f>
        <v>#VALUE!</v>
      </c>
      <c r="AF110" s="46" t="e">
        <f>IF(AF109&gt;0,(AF109/AF97),0)</f>
        <v>#VALUE!</v>
      </c>
      <c r="AG110" s="46" t="e">
        <f>IF(AG109&gt;0,(AG109/AG97),0)</f>
        <v>#VALUE!</v>
      </c>
      <c r="AH110" s="46" t="e">
        <f>IF(AH109&gt;0,(AH109/AH97),0)</f>
        <v>#VALUE!</v>
      </c>
      <c r="AI110" s="46" t="e">
        <f>IF(AI109&gt;0,(AI109/AI97),0)</f>
        <v>#VALUE!</v>
      </c>
      <c r="AJ110" s="46" t="e">
        <f>IF(AJ109&gt;0,(AJ109/AJ97),0)</f>
        <v>#VALUE!</v>
      </c>
      <c r="AK110" s="46" t="e">
        <f>IF(AK109&gt;0,(AK109/AK97),0)</f>
        <v>#VALUE!</v>
      </c>
      <c r="AL110" s="46" t="e">
        <f>IF(AL109&gt;0,(AL109/AL97),0)</f>
        <v>#VALUE!</v>
      </c>
      <c r="AM110" s="46">
        <f>IF(AM109&gt;0,(AM109/AM97),0)</f>
        <v>0</v>
      </c>
      <c r="AN110" s="46">
        <f>IF(AN109&gt;0,(AN109/AN97),0)</f>
        <v>0</v>
      </c>
      <c r="AO110" s="46">
        <f>IF(AO109&gt;0,(AO109/AO97),0)</f>
        <v>0</v>
      </c>
      <c r="AP110" s="46">
        <f>IF(AP109&gt;0,(AP109/AP97),0)</f>
        <v>0</v>
      </c>
      <c r="AQ110" s="46">
        <f>IF(AQ109&gt;0,(AQ109/AQ97),0)</f>
        <v>0</v>
      </c>
      <c r="AR110" s="46">
        <f>IF(AR109&gt;0,(AR109/AR97),0)</f>
        <v>0</v>
      </c>
      <c r="AS110" s="46">
        <f>IF(AS109&gt;0,(AS109/AS97),0)</f>
        <v>0</v>
      </c>
      <c r="AT110" s="46">
        <f>IF(AT109&gt;0,(AT109/AT97),0)</f>
        <v>0</v>
      </c>
      <c r="AU110" s="46">
        <f>IF(AU109&gt;0,(AU109/AU97),0)</f>
        <v>0</v>
      </c>
      <c r="AV110" s="46">
        <f>IF(AV109&gt;0,(AV109/AV97),0)</f>
        <v>0</v>
      </c>
      <c r="AW110" s="46">
        <f>IF(AW109&gt;0,(AW109/AW97),0)</f>
        <v>0</v>
      </c>
      <c r="AX110" s="46">
        <f>IF(AX109&gt;0,(AX109/AX97),0)</f>
        <v>0</v>
      </c>
      <c r="AY110" s="46">
        <f>IF(AY109&gt;0,(AY109/AY97),0)</f>
        <v>0</v>
      </c>
      <c r="AZ110" s="46">
        <f>IF(AZ109&gt;0,(AZ109/AZ97),0)</f>
        <v>0</v>
      </c>
      <c r="BA110" s="46">
        <f>IF(BA109&gt;0,(BA109/BA97),0)</f>
        <v>0</v>
      </c>
      <c r="BB110" s="46">
        <f>IF(BB109&gt;0,(BB109/BB97),0)</f>
        <v>0</v>
      </c>
      <c r="BC110" s="46">
        <f>IF(BC109&gt;0,(BC109/BC97),0)</f>
        <v>0</v>
      </c>
      <c r="BD110" s="46">
        <f>IF(BD109&gt;0,(BD109/BD97),0)</f>
        <v>0</v>
      </c>
      <c r="BE110" s="46">
        <f>IF(BE109&gt;0,(BE109/BE97),0)</f>
        <v>0</v>
      </c>
      <c r="BF110" s="46">
        <f>IF(BF109&gt;0,(BF109/BF97),0)</f>
        <v>0</v>
      </c>
      <c r="BG110" s="46">
        <f>IF(BG109&gt;0,(BG109/BG97),0)</f>
        <v>0</v>
      </c>
      <c r="BH110" s="46">
        <f>IF(BH109&gt;0,(BH109/BH97),0)</f>
        <v>0</v>
      </c>
      <c r="BI110" s="46">
        <f>IF(BI109&gt;0,(BI109/BI97),0)</f>
        <v>0</v>
      </c>
      <c r="BJ110" s="46">
        <f>IF(BJ109&gt;0,(BJ109/BJ97),0)</f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1228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'COGS-PRICE-MARGIN_CWS'!$B139</f>
        <v>0</v>
      </c>
      <c r="P114" s="98">
        <f>'COGS-PRICE-MARGIN_CWS'!$B139</f>
        <v>0</v>
      </c>
      <c r="Q114" s="98">
        <f>'COGS-PRICE-MARGIN_CWS'!$B139</f>
        <v>0</v>
      </c>
      <c r="R114" s="98">
        <f>'COGS-PRICE-MARGIN_CWS'!$B139</f>
        <v>0</v>
      </c>
      <c r="S114" s="98">
        <f>'COGS-PRICE-MARGIN_CWS'!$B139</f>
        <v>0</v>
      </c>
      <c r="T114" s="98">
        <f>'COGS-PRICE-MARGIN_CWS'!$B139</f>
        <v>0</v>
      </c>
      <c r="U114" s="98">
        <f>'COGS-PRICE-MARGIN_CWS'!$B139</f>
        <v>0</v>
      </c>
      <c r="V114" s="98">
        <f>'COGS-PRICE-MARGIN_CWS'!$B139</f>
        <v>0</v>
      </c>
      <c r="W114" s="98">
        <f>'COGS-PRICE-MARGIN_CWS'!$B139</f>
        <v>0</v>
      </c>
      <c r="X114" s="98">
        <f>'COGS-PRICE-MARGIN_CWS'!$B139</f>
        <v>0</v>
      </c>
      <c r="Y114" s="98">
        <f>'COGS-PRICE-MARGIN_CWS'!$B139</f>
        <v>0</v>
      </c>
      <c r="Z114" s="98">
        <f>'COGS-PRICE-MARGIN_CWS'!$B139</f>
        <v>0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>C92-C116</f>
        <v>0</v>
      </c>
      <c r="D115" s="169">
        <f>D92-D116</f>
        <v>0</v>
      </c>
      <c r="E115" s="169">
        <f>E92-E116</f>
        <v>0</v>
      </c>
      <c r="F115" s="169">
        <f>F92-F116</f>
        <v>2</v>
      </c>
      <c r="G115" s="169">
        <f>G92-G116</f>
        <v>2</v>
      </c>
      <c r="H115" s="169">
        <f>H92-H116</f>
        <v>2</v>
      </c>
      <c r="I115" s="169">
        <f>I92-I116</f>
        <v>2</v>
      </c>
      <c r="J115" s="169">
        <f>J92-J116</f>
        <v>2</v>
      </c>
      <c r="K115" s="169">
        <f>K92-K116</f>
        <v>2</v>
      </c>
      <c r="L115" s="169">
        <f>L92-L116</f>
        <v>2</v>
      </c>
      <c r="M115" s="169">
        <f>M92-M116</f>
        <v>2</v>
      </c>
      <c r="N115" s="169">
        <f>N92-N116</f>
        <v>1</v>
      </c>
      <c r="O115" s="102">
        <f>O92-O116</f>
        <v>21</v>
      </c>
      <c r="P115" s="102">
        <f>P92-P116</f>
        <v>0</v>
      </c>
      <c r="Q115" s="102">
        <f>Q92-Q116</f>
        <v>0</v>
      </c>
      <c r="R115" s="102">
        <f>R92-R116</f>
        <v>0</v>
      </c>
      <c r="S115" s="102">
        <f>S92-S116</f>
        <v>0</v>
      </c>
      <c r="T115" s="102">
        <f>T92-T116</f>
        <v>0</v>
      </c>
      <c r="U115" s="102">
        <f>U92-U116</f>
        <v>0</v>
      </c>
      <c r="V115" s="102">
        <f>V92-V116</f>
        <v>0</v>
      </c>
      <c r="W115" s="102">
        <f>W92-W116</f>
        <v>0</v>
      </c>
      <c r="X115" s="102">
        <f>X92-X116</f>
        <v>0</v>
      </c>
      <c r="Y115" s="102">
        <f>Y92-Y116</f>
        <v>0</v>
      </c>
      <c r="Z115" s="102">
        <f>Z92-Z116</f>
        <v>0</v>
      </c>
      <c r="AA115" s="102" t="e">
        <f>AA92-AA116</f>
        <v>#VALUE!</v>
      </c>
      <c r="AB115" s="102">
        <f>AB92-AB116</f>
        <v>0</v>
      </c>
      <c r="AC115" s="102">
        <f>AC92-AC116</f>
        <v>0</v>
      </c>
      <c r="AD115" s="102">
        <f>AD92-AD116</f>
        <v>0</v>
      </c>
      <c r="AE115" s="102">
        <f>AE92-AE116</f>
        <v>0</v>
      </c>
      <c r="AF115" s="102">
        <f>AF92-AF116</f>
        <v>0</v>
      </c>
      <c r="AG115" s="102">
        <f>AG92-AG116</f>
        <v>0</v>
      </c>
      <c r="AH115" s="102">
        <f>AH92-AH116</f>
        <v>0</v>
      </c>
      <c r="AI115" s="102">
        <f>AI92-AI116</f>
        <v>0</v>
      </c>
      <c r="AJ115" s="102">
        <f>AJ92-AJ116</f>
        <v>0</v>
      </c>
      <c r="AK115" s="102">
        <f>AK92-AK116</f>
        <v>0</v>
      </c>
      <c r="AL115" s="102">
        <f>AL92-AL116</f>
        <v>0</v>
      </c>
      <c r="AM115" s="102">
        <f>AM92-AM116</f>
        <v>0</v>
      </c>
      <c r="AN115" s="102">
        <f>AN92-AN116</f>
        <v>0</v>
      </c>
      <c r="AO115" s="102">
        <f>AO92-AO116</f>
        <v>0</v>
      </c>
      <c r="AP115" s="102">
        <f>AP92-AP116</f>
        <v>0</v>
      </c>
      <c r="AQ115" s="102">
        <f>AQ92-AQ116</f>
        <v>0</v>
      </c>
      <c r="AR115" s="102">
        <f>AR92-AR116</f>
        <v>0</v>
      </c>
      <c r="AS115" s="102">
        <f>AS92-AS116</f>
        <v>0</v>
      </c>
      <c r="AT115" s="102">
        <f>AT92-AT116</f>
        <v>0</v>
      </c>
      <c r="AU115" s="102">
        <f>AU92-AU116</f>
        <v>0</v>
      </c>
      <c r="AV115" s="102">
        <f>AV92-AV116</f>
        <v>0</v>
      </c>
      <c r="AW115" s="102">
        <f>AW92-AW116</f>
        <v>0</v>
      </c>
      <c r="AX115" s="102">
        <f>AX92-AX116</f>
        <v>0</v>
      </c>
      <c r="AY115" s="102">
        <f>AY92-AY116</f>
        <v>0</v>
      </c>
      <c r="AZ115" s="102">
        <f>AZ92-AZ116</f>
        <v>0</v>
      </c>
      <c r="BA115" s="102">
        <f>BA92-BA116</f>
        <v>0</v>
      </c>
      <c r="BB115" s="102">
        <f>BB92-BB116</f>
        <v>0</v>
      </c>
      <c r="BC115" s="102">
        <f>BC92-BC116</f>
        <v>0</v>
      </c>
      <c r="BD115" s="102">
        <f>BD92-BD116</f>
        <v>0</v>
      </c>
      <c r="BE115" s="102">
        <f>BE92-BE116</f>
        <v>0</v>
      </c>
      <c r="BF115" s="102">
        <f>BF92-BF116</f>
        <v>0</v>
      </c>
      <c r="BG115" s="102">
        <f>BG92-BG116</f>
        <v>0</v>
      </c>
      <c r="BH115" s="102">
        <f>BH92-BH116</f>
        <v>0</v>
      </c>
      <c r="BI115" s="102">
        <f>BI92-BI116</f>
        <v>0</v>
      </c>
      <c r="BJ115" s="102">
        <f>BJ92-BJ116</f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>ROUNDUP(+C92*C114,0)</f>
        <v>0</v>
      </c>
      <c r="D116" s="169">
        <f>ROUNDUP(+D92*D114,0)</f>
        <v>0</v>
      </c>
      <c r="E116" s="169">
        <f>ROUNDUP(+E92*E114,0)</f>
        <v>0</v>
      </c>
      <c r="F116" s="169">
        <f>ROUNDUP(+F92*F114,0)</f>
        <v>1</v>
      </c>
      <c r="G116" s="169">
        <f>ROUNDUP(+G92*G114,0)</f>
        <v>1</v>
      </c>
      <c r="H116" s="169">
        <f>ROUNDUP(+H92*H114,0)</f>
        <v>1</v>
      </c>
      <c r="I116" s="169">
        <f>ROUNDUP(+I92*I114,0)</f>
        <v>1</v>
      </c>
      <c r="J116" s="169">
        <f>ROUNDUP(+J92*J114,0)</f>
        <v>1</v>
      </c>
      <c r="K116" s="169">
        <f>ROUNDUP(+K92*K114,0)</f>
        <v>1</v>
      </c>
      <c r="L116" s="169">
        <f>ROUNDUP(+L92*L114,0)</f>
        <v>1</v>
      </c>
      <c r="M116" s="169">
        <f>ROUNDUP(+M92*M114,0)</f>
        <v>1</v>
      </c>
      <c r="N116" s="169">
        <f>ROUNDUP(+N92*N114,0)</f>
        <v>1</v>
      </c>
      <c r="O116" s="102">
        <f>ROUNDUP(+O92*O114,0)</f>
        <v>0</v>
      </c>
      <c r="P116" s="102">
        <f>ROUNDUP(+P92*P114,0)</f>
        <v>0</v>
      </c>
      <c r="Q116" s="102">
        <f>ROUNDUP(+Q92*Q114,0)</f>
        <v>0</v>
      </c>
      <c r="R116" s="102">
        <f>ROUNDUP(+R92*R114,0)</f>
        <v>0</v>
      </c>
      <c r="S116" s="102">
        <f>ROUNDUP(+S92*S114,0)</f>
        <v>0</v>
      </c>
      <c r="T116" s="102">
        <f>ROUNDUP(+T92*T114,0)</f>
        <v>0</v>
      </c>
      <c r="U116" s="102">
        <f>ROUNDUP(+U92*U114,0)</f>
        <v>0</v>
      </c>
      <c r="V116" s="102">
        <f>ROUNDUP(+V92*V114,0)</f>
        <v>0</v>
      </c>
      <c r="W116" s="102">
        <f>ROUNDUP(+W92*W114,0)</f>
        <v>0</v>
      </c>
      <c r="X116" s="102">
        <f>ROUNDUP(+X92*X114,0)</f>
        <v>0</v>
      </c>
      <c r="Y116" s="102">
        <f>ROUNDUP(+Y92*Y114,0)</f>
        <v>0</v>
      </c>
      <c r="Z116" s="102">
        <f>ROUNDUP(+Z92*Z114,0)</f>
        <v>0</v>
      </c>
      <c r="AA116" s="102" t="e">
        <f>ROUNDUP(+AA92*AA114,0)</f>
        <v>#VALUE!</v>
      </c>
      <c r="AB116" s="102">
        <f>ROUNDUP(+AB92*AB114,0)</f>
        <v>0</v>
      </c>
      <c r="AC116" s="102">
        <f>ROUNDUP(+AC92*AC114,0)</f>
        <v>0</v>
      </c>
      <c r="AD116" s="102">
        <f>ROUNDUP(+AD92*AD114,0)</f>
        <v>0</v>
      </c>
      <c r="AE116" s="102">
        <f>ROUNDUP(+AE92*AE114,0)</f>
        <v>0</v>
      </c>
      <c r="AF116" s="102">
        <f>ROUNDUP(+AF92*AF114,0)</f>
        <v>0</v>
      </c>
      <c r="AG116" s="102">
        <f>ROUNDUP(+AG92*AG114,0)</f>
        <v>0</v>
      </c>
      <c r="AH116" s="102">
        <f>ROUNDUP(+AH92*AH114,0)</f>
        <v>0</v>
      </c>
      <c r="AI116" s="102">
        <f>ROUNDUP(+AI92*AI114,0)</f>
        <v>0</v>
      </c>
      <c r="AJ116" s="102">
        <f>ROUNDUP(+AJ92*AJ114,0)</f>
        <v>0</v>
      </c>
      <c r="AK116" s="102">
        <f>ROUNDUP(+AK92*AK114,0)</f>
        <v>0</v>
      </c>
      <c r="AL116" s="102">
        <f>ROUNDUP(+AL92*AL114,0)</f>
        <v>0</v>
      </c>
      <c r="AM116" s="102">
        <f>ROUNDUP(+AM92*AM114,0)</f>
        <v>0</v>
      </c>
      <c r="AN116" s="102">
        <f>ROUNDUP(+AN92*AN114,0)</f>
        <v>0</v>
      </c>
      <c r="AO116" s="102">
        <f>ROUNDUP(+AO92*AO114,0)</f>
        <v>0</v>
      </c>
      <c r="AP116" s="102">
        <f>ROUNDUP(+AP92*AP114,0)</f>
        <v>0</v>
      </c>
      <c r="AQ116" s="102">
        <f>ROUNDUP(+AQ92*AQ114,0)</f>
        <v>0</v>
      </c>
      <c r="AR116" s="102">
        <f>ROUNDUP(+AR92*AR114,0)</f>
        <v>0</v>
      </c>
      <c r="AS116" s="102">
        <f>ROUNDUP(+AS92*AS114,0)</f>
        <v>0</v>
      </c>
      <c r="AT116" s="102">
        <f>ROUNDUP(+AT92*AT114,0)</f>
        <v>0</v>
      </c>
      <c r="AU116" s="102">
        <f>ROUNDUP(+AU92*AU114,0)</f>
        <v>0</v>
      </c>
      <c r="AV116" s="102">
        <f>ROUNDUP(+AV92*AV114,0)</f>
        <v>0</v>
      </c>
      <c r="AW116" s="102">
        <f>ROUNDUP(+AW92*AW114,0)</f>
        <v>0</v>
      </c>
      <c r="AX116" s="102">
        <f>ROUNDUP(+AX92*AX114,0)</f>
        <v>0</v>
      </c>
      <c r="AY116" s="102">
        <f>ROUNDUP(+AY92*AY114,0)</f>
        <v>0</v>
      </c>
      <c r="AZ116" s="102">
        <f>ROUNDUP(+AZ92*AZ114,0)</f>
        <v>0</v>
      </c>
      <c r="BA116" s="102">
        <f>ROUNDUP(+BA92*BA114,0)</f>
        <v>0</v>
      </c>
      <c r="BB116" s="102">
        <f>ROUNDUP(+BB92*BB114,0)</f>
        <v>0</v>
      </c>
      <c r="BC116" s="102">
        <f>ROUNDUP(+BC92*BC114,0)</f>
        <v>0</v>
      </c>
      <c r="BD116" s="102">
        <f>ROUNDUP(+BD92*BD114,0)</f>
        <v>0</v>
      </c>
      <c r="BE116" s="102">
        <f>ROUNDUP(+BE92*BE114,0)</f>
        <v>0</v>
      </c>
      <c r="BF116" s="102">
        <f>ROUNDUP(+BF92*BF114,0)</f>
        <v>0</v>
      </c>
      <c r="BG116" s="102">
        <f>ROUNDUP(+BG92*BG114,0)</f>
        <v>0</v>
      </c>
      <c r="BH116" s="102">
        <f>ROUNDUP(+BH92*BH114,0)</f>
        <v>0</v>
      </c>
      <c r="BI116" s="102">
        <f>ROUNDUP(+BI92*BI114,0)</f>
        <v>0</v>
      </c>
      <c r="BJ116" s="102">
        <f>ROUNDUP(+BJ92*BJ114,0)</f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'COGS-PRICE-MARGIN_CWS'!A78</f>
        <v>Plato servicio</v>
      </c>
      <c r="C119" s="169" t="e">
        <f>'COGS-PRICE-MARGIN_CWS'!$B81*C115</f>
        <v>#VALUE!</v>
      </c>
      <c r="D119" s="169" t="e">
        <f>'COGS-PRICE-MARGIN_CWS'!$B81*D115</f>
        <v>#VALUE!</v>
      </c>
      <c r="E119" s="169" t="e">
        <f>'COGS-PRICE-MARGIN_CWS'!$B81*E115</f>
        <v>#VALUE!</v>
      </c>
      <c r="F119" s="169" t="e">
        <f>'COGS-PRICE-MARGIN_CWS'!$B81*F115</f>
        <v>#VALUE!</v>
      </c>
      <c r="G119" s="169" t="e">
        <f>'COGS-PRICE-MARGIN_CWS'!$B81*G115</f>
        <v>#VALUE!</v>
      </c>
      <c r="H119" s="169" t="e">
        <f>'COGS-PRICE-MARGIN_CWS'!$B81*H115</f>
        <v>#VALUE!</v>
      </c>
      <c r="I119" s="169" t="e">
        <f>'COGS-PRICE-MARGIN_CWS'!$B81*I115</f>
        <v>#VALUE!</v>
      </c>
      <c r="J119" s="169" t="e">
        <f>'COGS-PRICE-MARGIN_CWS'!$B81*J115</f>
        <v>#VALUE!</v>
      </c>
      <c r="K119" s="169" t="e">
        <f>'COGS-PRICE-MARGIN_CWS'!$B81*K115</f>
        <v>#VALUE!</v>
      </c>
      <c r="L119" s="169" t="e">
        <f>'COGS-PRICE-MARGIN_CWS'!$B81*L115</f>
        <v>#VALUE!</v>
      </c>
      <c r="M119" s="169" t="e">
        <f>'COGS-PRICE-MARGIN_CWS'!$B81*M115</f>
        <v>#VALUE!</v>
      </c>
      <c r="N119" s="169" t="e">
        <f>'COGS-PRICE-MARGIN_CWS'!$B81*N115</f>
        <v>#VALUE!</v>
      </c>
      <c r="O119" s="169">
        <f>'COGS-PRICE-MARGIN_CWS'!$B128*O115</f>
        <v>483000</v>
      </c>
      <c r="P119" s="169">
        <f>'COGS-PRICE-MARGIN_CWS'!$B128*P115</f>
        <v>0</v>
      </c>
      <c r="Q119" s="169">
        <f>'COGS-PRICE-MARGIN_CWS'!$B128*Q115</f>
        <v>0</v>
      </c>
      <c r="R119" s="169">
        <f>'COGS-PRICE-MARGIN_CWS'!$B128*R115</f>
        <v>0</v>
      </c>
      <c r="S119" s="169">
        <f>'COGS-PRICE-MARGIN_CWS'!$B128*S115</f>
        <v>0</v>
      </c>
      <c r="T119" s="169">
        <f>'COGS-PRICE-MARGIN_CWS'!$B128*T115</f>
        <v>0</v>
      </c>
      <c r="U119" s="169">
        <f>'COGS-PRICE-MARGIN_CWS'!$B128*U115</f>
        <v>0</v>
      </c>
      <c r="V119" s="169">
        <f>'COGS-PRICE-MARGIN_CWS'!$B128*V115</f>
        <v>0</v>
      </c>
      <c r="W119" s="169">
        <f>'COGS-PRICE-MARGIN_CWS'!$B128*W115</f>
        <v>0</v>
      </c>
      <c r="X119" s="169">
        <f>'COGS-PRICE-MARGIN_CWS'!$B128*X115</f>
        <v>0</v>
      </c>
      <c r="Y119" s="169">
        <f>'COGS-PRICE-MARGIN_CWS'!$B128*Y115</f>
        <v>0</v>
      </c>
      <c r="Z119" s="169">
        <f>'COGS-PRICE-MARGIN_CWS'!$B128*Z115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">
        <v>341</v>
      </c>
      <c r="C120" s="98">
        <f>'COGS-PRICE-MARGIN_CWS'!$C78</f>
        <v>0</v>
      </c>
      <c r="D120" s="98">
        <f>'COGS-PRICE-MARGIN_CWS'!$C78</f>
        <v>0</v>
      </c>
      <c r="E120" s="98">
        <f>'COGS-PRICE-MARGIN_CWS'!$C78</f>
        <v>0</v>
      </c>
      <c r="F120" s="98">
        <f>'COGS-PRICE-MARGIN_CWS'!$C78</f>
        <v>0</v>
      </c>
      <c r="G120" s="98">
        <f>'COGS-PRICE-MARGIN_CWS'!$C78</f>
        <v>0</v>
      </c>
      <c r="H120" s="98">
        <f>'COGS-PRICE-MARGIN_CWS'!$C78</f>
        <v>0</v>
      </c>
      <c r="I120" s="98">
        <f>'COGS-PRICE-MARGIN_CWS'!$C78</f>
        <v>0</v>
      </c>
      <c r="J120" s="98">
        <f>'COGS-PRICE-MARGIN_CWS'!$C78</f>
        <v>0</v>
      </c>
      <c r="K120" s="98">
        <f>'COGS-PRICE-MARGIN_CWS'!$C78</f>
        <v>0</v>
      </c>
      <c r="L120" s="98">
        <f>'COGS-PRICE-MARGIN_CWS'!$C78</f>
        <v>0</v>
      </c>
      <c r="M120" s="98">
        <f>'COGS-PRICE-MARGIN_CWS'!$C78</f>
        <v>0</v>
      </c>
      <c r="N120" s="98">
        <f>'COGS-PRICE-MARGIN_CWS'!$C78</f>
        <v>0</v>
      </c>
      <c r="O120" s="98">
        <f>'COGS-PRICE-MARGIN_CWS'!$C128</f>
        <v>0</v>
      </c>
      <c r="P120" s="98">
        <f>'COGS-PRICE-MARGIN_CWS'!$C128</f>
        <v>0</v>
      </c>
      <c r="Q120" s="98">
        <f>'COGS-PRICE-MARGIN_CWS'!$C128</f>
        <v>0</v>
      </c>
      <c r="R120" s="98">
        <f>'COGS-PRICE-MARGIN_CWS'!$C128</f>
        <v>0</v>
      </c>
      <c r="S120" s="98">
        <f>'COGS-PRICE-MARGIN_CWS'!$C128</f>
        <v>0</v>
      </c>
      <c r="T120" s="98">
        <f>'COGS-PRICE-MARGIN_CWS'!$C128</f>
        <v>0</v>
      </c>
      <c r="U120" s="98">
        <f>'COGS-PRICE-MARGIN_CWS'!$C128</f>
        <v>0</v>
      </c>
      <c r="V120" s="98">
        <f>'COGS-PRICE-MARGIN_CWS'!$C128</f>
        <v>0</v>
      </c>
      <c r="W120" s="98">
        <f>'COGS-PRICE-MARGIN_CWS'!$C128</f>
        <v>0</v>
      </c>
      <c r="X120" s="98">
        <f>'COGS-PRICE-MARGIN_CWS'!$C128</f>
        <v>0</v>
      </c>
      <c r="Y120" s="98">
        <f>'COGS-PRICE-MARGIN_CWS'!$C128</f>
        <v>0</v>
      </c>
      <c r="Z120" s="98">
        <f>'COGS-PRICE-MARGIN_CWS'!$C128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A119 &amp; " Ingreso"</f>
        <v>Plato servicio Ingreso</v>
      </c>
      <c r="C121" s="169" t="e">
        <f t="shared" ref="C121:BJ121" si="61">C119*(1-C120)</f>
        <v>#VALUE!</v>
      </c>
      <c r="D121" s="169" t="e">
        <f t="shared" si="61"/>
        <v>#VALUE!</v>
      </c>
      <c r="E121" s="169" t="e">
        <f t="shared" si="61"/>
        <v>#VALUE!</v>
      </c>
      <c r="F121" s="169" t="e">
        <f t="shared" si="61"/>
        <v>#VALUE!</v>
      </c>
      <c r="G121" s="169" t="e">
        <f t="shared" si="61"/>
        <v>#VALUE!</v>
      </c>
      <c r="H121" s="169" t="e">
        <f t="shared" si="61"/>
        <v>#VALUE!</v>
      </c>
      <c r="I121" s="169" t="e">
        <f t="shared" si="61"/>
        <v>#VALUE!</v>
      </c>
      <c r="J121" s="169" t="e">
        <f t="shared" si="61"/>
        <v>#VALUE!</v>
      </c>
      <c r="K121" s="169" t="e">
        <f t="shared" si="61"/>
        <v>#VALUE!</v>
      </c>
      <c r="L121" s="169" t="e">
        <f t="shared" si="61"/>
        <v>#VALUE!</v>
      </c>
      <c r="M121" s="169" t="e">
        <f t="shared" si="61"/>
        <v>#VALUE!</v>
      </c>
      <c r="N121" s="169" t="e">
        <f t="shared" si="61"/>
        <v>#VALUE!</v>
      </c>
      <c r="O121" s="169">
        <f t="shared" si="61"/>
        <v>483000</v>
      </c>
      <c r="P121" s="169">
        <f t="shared" si="61"/>
        <v>0</v>
      </c>
      <c r="Q121" s="169">
        <f t="shared" si="61"/>
        <v>0</v>
      </c>
      <c r="R121" s="169">
        <f t="shared" si="61"/>
        <v>0</v>
      </c>
      <c r="S121" s="169">
        <f t="shared" si="61"/>
        <v>0</v>
      </c>
      <c r="T121" s="169">
        <f t="shared" si="61"/>
        <v>0</v>
      </c>
      <c r="U121" s="169">
        <f t="shared" si="61"/>
        <v>0</v>
      </c>
      <c r="V121" s="169">
        <f t="shared" si="61"/>
        <v>0</v>
      </c>
      <c r="W121" s="169">
        <f t="shared" si="61"/>
        <v>0</v>
      </c>
      <c r="X121" s="169">
        <f t="shared" si="61"/>
        <v>0</v>
      </c>
      <c r="Y121" s="169">
        <f t="shared" si="61"/>
        <v>0</v>
      </c>
      <c r="Z121" s="169">
        <f t="shared" si="61"/>
        <v>0</v>
      </c>
      <c r="AA121" s="169" t="e">
        <f t="shared" si="61"/>
        <v>#VALUE!</v>
      </c>
      <c r="AB121" s="169">
        <f t="shared" si="61"/>
        <v>0</v>
      </c>
      <c r="AC121" s="169">
        <f t="shared" si="61"/>
        <v>0</v>
      </c>
      <c r="AD121" s="169">
        <f t="shared" si="61"/>
        <v>0</v>
      </c>
      <c r="AE121" s="169">
        <f t="shared" si="61"/>
        <v>0</v>
      </c>
      <c r="AF121" s="169">
        <f t="shared" si="61"/>
        <v>0</v>
      </c>
      <c r="AG121" s="169">
        <f t="shared" si="61"/>
        <v>0</v>
      </c>
      <c r="AH121" s="169">
        <f t="shared" si="61"/>
        <v>0</v>
      </c>
      <c r="AI121" s="169">
        <f t="shared" si="61"/>
        <v>0</v>
      </c>
      <c r="AJ121" s="169">
        <f t="shared" si="61"/>
        <v>0</v>
      </c>
      <c r="AK121" s="169">
        <f t="shared" si="61"/>
        <v>0</v>
      </c>
      <c r="AL121" s="169">
        <f t="shared" si="61"/>
        <v>0</v>
      </c>
      <c r="AM121" s="90">
        <f t="shared" si="61"/>
        <v>0</v>
      </c>
      <c r="AN121" s="90">
        <f t="shared" si="61"/>
        <v>0</v>
      </c>
      <c r="AO121" s="90">
        <f t="shared" si="61"/>
        <v>0</v>
      </c>
      <c r="AP121" s="90">
        <f t="shared" si="61"/>
        <v>0</v>
      </c>
      <c r="AQ121" s="90">
        <f t="shared" si="61"/>
        <v>0</v>
      </c>
      <c r="AR121" s="90">
        <f t="shared" si="61"/>
        <v>0</v>
      </c>
      <c r="AS121" s="90">
        <f t="shared" si="61"/>
        <v>0</v>
      </c>
      <c r="AT121" s="90">
        <f t="shared" si="61"/>
        <v>0</v>
      </c>
      <c r="AU121" s="90">
        <f t="shared" si="61"/>
        <v>0</v>
      </c>
      <c r="AV121" s="90">
        <f t="shared" si="61"/>
        <v>0</v>
      </c>
      <c r="AW121" s="90">
        <f t="shared" si="61"/>
        <v>0</v>
      </c>
      <c r="AX121" s="90">
        <f t="shared" si="61"/>
        <v>0</v>
      </c>
      <c r="AY121" s="90">
        <f t="shared" si="61"/>
        <v>0</v>
      </c>
      <c r="AZ121" s="90">
        <f t="shared" si="61"/>
        <v>0</v>
      </c>
      <c r="BA121" s="90">
        <f t="shared" si="61"/>
        <v>0</v>
      </c>
      <c r="BB121" s="90">
        <f t="shared" si="61"/>
        <v>0</v>
      </c>
      <c r="BC121" s="90">
        <f t="shared" si="61"/>
        <v>0</v>
      </c>
      <c r="BD121" s="90">
        <f t="shared" si="61"/>
        <v>0</v>
      </c>
      <c r="BE121" s="90">
        <f t="shared" si="61"/>
        <v>0</v>
      </c>
      <c r="BF121" s="90">
        <f t="shared" si="61"/>
        <v>0</v>
      </c>
      <c r="BG121" s="90">
        <f t="shared" si="61"/>
        <v>0</v>
      </c>
      <c r="BH121" s="90">
        <f t="shared" si="61"/>
        <v>0</v>
      </c>
      <c r="BI121" s="90">
        <f t="shared" si="61"/>
        <v>0</v>
      </c>
      <c r="BJ121" s="90">
        <f t="shared" si="61"/>
        <v>0</v>
      </c>
      <c r="BK121" s="118" t="e">
        <f>SUM(C121:BJ121)</f>
        <v>#VALUE!</v>
      </c>
    </row>
    <row r="122" spans="1:64" customFormat="1" outlineLevel="1" x14ac:dyDescent="0.15">
      <c r="A122" s="47" t="s">
        <v>354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customFormat="1" outlineLevel="1" x14ac:dyDescent="0.15">
      <c r="BK123" s="118"/>
    </row>
    <row r="124" spans="1:64" customFormat="1" outlineLevel="1" x14ac:dyDescent="0.15">
      <c r="A124" s="16" t="str">
        <f>A116</f>
        <v>Domicilio Services Units</v>
      </c>
      <c r="BK124" s="118"/>
    </row>
    <row r="125" spans="1:64" customFormat="1" outlineLevel="1" x14ac:dyDescent="0.15">
      <c r="A125" s="47" t="str">
        <f>'COGS-PRICE-MARGIN_CWS'!A86</f>
        <v>Servicio</v>
      </c>
      <c r="C125" s="169">
        <f>'COGS-PRICE-MARGIN_CWS'!$B90*C116</f>
        <v>0</v>
      </c>
      <c r="D125" s="169">
        <f>'COGS-PRICE-MARGIN_CWS'!$B90*D116</f>
        <v>0</v>
      </c>
      <c r="E125" s="169">
        <f>'COGS-PRICE-MARGIN_CWS'!$B90*E116</f>
        <v>0</v>
      </c>
      <c r="F125" s="90">
        <f>'COGS-PRICE-MARGIN_CWS'!$B90*F116</f>
        <v>0</v>
      </c>
      <c r="G125" s="90">
        <f>'COGS-PRICE-MARGIN_CWS'!$B90*G116</f>
        <v>0</v>
      </c>
      <c r="H125" s="90">
        <f>'COGS-PRICE-MARGIN_CWS'!$B90*H116</f>
        <v>0</v>
      </c>
      <c r="I125" s="90">
        <f>'COGS-PRICE-MARGIN_CWS'!$B90*I116</f>
        <v>0</v>
      </c>
      <c r="J125" s="90">
        <f>'COGS-PRICE-MARGIN_CWS'!$B90*J116</f>
        <v>0</v>
      </c>
      <c r="K125" s="90">
        <f>'COGS-PRICE-MARGIN_CWS'!$B90*K116</f>
        <v>0</v>
      </c>
      <c r="L125" s="90">
        <f>'COGS-PRICE-MARGIN_CWS'!$B90*L116</f>
        <v>0</v>
      </c>
      <c r="M125" s="90">
        <f>'COGS-PRICE-MARGIN_CWS'!$B90*M116</f>
        <v>0</v>
      </c>
      <c r="N125" s="90">
        <f>'COGS-PRICE-MARGIN_CWS'!$B90*N116</f>
        <v>0</v>
      </c>
      <c r="O125" s="169">
        <f>'COGS-PRICE-MARGIN_CWS'!$B136*O116</f>
        <v>0</v>
      </c>
      <c r="P125" s="169">
        <f>'COGS-PRICE-MARGIN_CWS'!$B136*P116</f>
        <v>0</v>
      </c>
      <c r="Q125" s="169">
        <f>'COGS-PRICE-MARGIN_CWS'!$B136*Q116</f>
        <v>0</v>
      </c>
      <c r="R125" s="169">
        <f>'COGS-PRICE-MARGIN_CWS'!$B136*R116</f>
        <v>0</v>
      </c>
      <c r="S125" s="169">
        <f>'COGS-PRICE-MARGIN_CWS'!$B136*S116</f>
        <v>0</v>
      </c>
      <c r="T125" s="169">
        <f>'COGS-PRICE-MARGIN_CWS'!$B136*T116</f>
        <v>0</v>
      </c>
      <c r="U125" s="169">
        <f>'COGS-PRICE-MARGIN_CWS'!$B136*U116</f>
        <v>0</v>
      </c>
      <c r="V125" s="169">
        <f>'COGS-PRICE-MARGIN_CWS'!$B136*V116</f>
        <v>0</v>
      </c>
      <c r="W125" s="169">
        <f>'COGS-PRICE-MARGIN_CWS'!$B136*W116</f>
        <v>0</v>
      </c>
      <c r="X125" s="169">
        <f>'COGS-PRICE-MARGIN_CWS'!$B136*X116</f>
        <v>0</v>
      </c>
      <c r="Y125" s="169">
        <f>'COGS-PRICE-MARGIN_CWS'!$B136*Y116</f>
        <v>0</v>
      </c>
      <c r="Z125" s="169">
        <f>'COGS-PRICE-MARGIN_CWS'!$B136*Z116</f>
        <v>0</v>
      </c>
      <c r="AA125" s="90" t="e">
        <f>'COGS-PRICE-MARGIN_CWS'!$B186*AA116</f>
        <v>#VALUE!</v>
      </c>
      <c r="AB125" s="90">
        <f>'COGS-PRICE-MARGIN_CWS'!$B186*AB116</f>
        <v>0</v>
      </c>
      <c r="AC125" s="90">
        <f>'COGS-PRICE-MARGIN_CWS'!$B186*AC116</f>
        <v>0</v>
      </c>
      <c r="AD125" s="90">
        <f>'COGS-PRICE-MARGIN_CWS'!$B186*AD116</f>
        <v>0</v>
      </c>
      <c r="AE125" s="90">
        <f>'COGS-PRICE-MARGIN_CWS'!$B186*AE116</f>
        <v>0</v>
      </c>
      <c r="AF125" s="90">
        <f>'COGS-PRICE-MARGIN_CWS'!$B186*AF116</f>
        <v>0</v>
      </c>
      <c r="AG125" s="90">
        <f>'COGS-PRICE-MARGIN_CWS'!$B186*AG116</f>
        <v>0</v>
      </c>
      <c r="AH125" s="90">
        <f>'COGS-PRICE-MARGIN_CWS'!$B186*AH116</f>
        <v>0</v>
      </c>
      <c r="AI125" s="90">
        <f>'COGS-PRICE-MARGIN_CWS'!$B186*AI116</f>
        <v>0</v>
      </c>
      <c r="AJ125" s="90">
        <f>'COGS-PRICE-MARGIN_CWS'!$B186*AJ116</f>
        <v>0</v>
      </c>
      <c r="AK125" s="90">
        <f>'COGS-PRICE-MARGIN_CWS'!$B186*AK116</f>
        <v>0</v>
      </c>
      <c r="AL125" s="90">
        <f>'COGS-PRICE-MARGIN_CWS'!$B186*AL116</f>
        <v>0</v>
      </c>
      <c r="AM125" s="90">
        <f>'COGS-PRICE-MARGIN_CWS'!$B174*AM116</f>
        <v>0</v>
      </c>
      <c r="AN125" s="90">
        <f>'COGS-PRICE-MARGIN_CWS'!$B174*AN116</f>
        <v>0</v>
      </c>
      <c r="AO125" s="90">
        <f>'COGS-PRICE-MARGIN_CWS'!$B174*AO116</f>
        <v>0</v>
      </c>
      <c r="AP125" s="90">
        <f>'COGS-PRICE-MARGIN_CWS'!$B174*AP116</f>
        <v>0</v>
      </c>
      <c r="AQ125" s="90">
        <f>'COGS-PRICE-MARGIN_CWS'!$B174*AQ116</f>
        <v>0</v>
      </c>
      <c r="AR125" s="90">
        <f>'COGS-PRICE-MARGIN_CWS'!$B174*AR116</f>
        <v>0</v>
      </c>
      <c r="AS125" s="90">
        <f>'COGS-PRICE-MARGIN_CWS'!$B174*AS116</f>
        <v>0</v>
      </c>
      <c r="AT125" s="90">
        <f>'COGS-PRICE-MARGIN_CWS'!$B174*AT116</f>
        <v>0</v>
      </c>
      <c r="AU125" s="90">
        <f>'COGS-PRICE-MARGIN_CWS'!$B174*AU116</f>
        <v>0</v>
      </c>
      <c r="AV125" s="90">
        <f>'COGS-PRICE-MARGIN_CWS'!$B174*AV116</f>
        <v>0</v>
      </c>
      <c r="AW125" s="90">
        <f>'COGS-PRICE-MARGIN_CWS'!$B174*AW116</f>
        <v>0</v>
      </c>
      <c r="AX125" s="90">
        <f>'COGS-PRICE-MARGIN_CWS'!$B174*AX116</f>
        <v>0</v>
      </c>
      <c r="AY125" s="90" t="e">
        <f>'COGS-PRICE-MARGIN_CWS'!$B195*AY116</f>
        <v>#VALUE!</v>
      </c>
      <c r="AZ125" s="90" t="e">
        <f>'COGS-PRICE-MARGIN_CWS'!$B195*AZ116</f>
        <v>#VALUE!</v>
      </c>
      <c r="BA125" s="90" t="e">
        <f>'COGS-PRICE-MARGIN_CWS'!$B195*BA116</f>
        <v>#VALUE!</v>
      </c>
      <c r="BB125" s="90" t="e">
        <f>'COGS-PRICE-MARGIN_CWS'!$B195*BB116</f>
        <v>#VALUE!</v>
      </c>
      <c r="BC125" s="90" t="e">
        <f>'COGS-PRICE-MARGIN_CWS'!$B195*BC116</f>
        <v>#VALUE!</v>
      </c>
      <c r="BD125" s="90" t="e">
        <f>'COGS-PRICE-MARGIN_CWS'!$B195*BD116</f>
        <v>#VALUE!</v>
      </c>
      <c r="BE125" s="90" t="e">
        <f>'COGS-PRICE-MARGIN_CWS'!$B195*BE116</f>
        <v>#VALUE!</v>
      </c>
      <c r="BF125" s="90" t="e">
        <f>'COGS-PRICE-MARGIN_CWS'!$B195*BF116</f>
        <v>#VALUE!</v>
      </c>
      <c r="BG125" s="90" t="e">
        <f>'COGS-PRICE-MARGIN_CWS'!$B195*BG116</f>
        <v>#VALUE!</v>
      </c>
      <c r="BH125" s="90" t="e">
        <f>'COGS-PRICE-MARGIN_CWS'!$B195*BH116</f>
        <v>#VALUE!</v>
      </c>
      <c r="BI125" s="90" t="e">
        <f>'COGS-PRICE-MARGIN_CWS'!$B195*BI116</f>
        <v>#VALUE!</v>
      </c>
      <c r="BJ125" s="90" t="e">
        <f>'COGS-PRICE-MARGIN_CWS'!$B195*BJ116</f>
        <v>#VALUE!</v>
      </c>
      <c r="BK125" s="118" t="e">
        <f>SUM(C125:BJ125)</f>
        <v>#VALUE!</v>
      </c>
    </row>
    <row r="126" spans="1:64" customFormat="1" outlineLevel="1" x14ac:dyDescent="0.15">
      <c r="A126" s="47" t="s">
        <v>353</v>
      </c>
      <c r="C126" s="12">
        <f>'REV-REC-MAINT_CWS'!F219</f>
        <v>0</v>
      </c>
      <c r="D126" s="12">
        <f>'REV-REC-MAINT_CWS'!G219</f>
        <v>0</v>
      </c>
      <c r="E126" s="12">
        <f>'REV-REC-MAINT_CWS'!H219</f>
        <v>0</v>
      </c>
      <c r="F126" s="12">
        <f>'REV-REC-MAINT_CWS'!I219</f>
        <v>0</v>
      </c>
      <c r="G126" s="12">
        <f>'REV-REC-MAINT_CWS'!J219</f>
        <v>0</v>
      </c>
      <c r="H126" s="12">
        <f>'REV-REC-MAINT_CWS'!K219</f>
        <v>0</v>
      </c>
      <c r="I126" s="12">
        <f>'REV-REC-MAINT_CWS'!L219</f>
        <v>0</v>
      </c>
      <c r="J126" s="12">
        <f>'REV-REC-MAINT_CWS'!M219</f>
        <v>0</v>
      </c>
      <c r="K126" s="12">
        <f>'REV-REC-MAINT_CWS'!N219</f>
        <v>0</v>
      </c>
      <c r="L126" s="12">
        <f>'REV-REC-MAINT_CWS'!O219</f>
        <v>0</v>
      </c>
      <c r="M126" s="12">
        <f>'REV-REC-MAINT_CWS'!P219</f>
        <v>0</v>
      </c>
      <c r="N126" s="12">
        <f>'REV-REC-MAINT_CWS'!Q219</f>
        <v>0</v>
      </c>
      <c r="O126" s="12">
        <f>'REV-REC-MAINT_CWS'!R219</f>
        <v>0</v>
      </c>
      <c r="P126" s="12">
        <f>'REV-REC-MAINT_CWS'!S219</f>
        <v>0</v>
      </c>
      <c r="Q126" s="12">
        <f>'REV-REC-MAINT_CWS'!T219</f>
        <v>0</v>
      </c>
      <c r="R126" s="12">
        <f>'REV-REC-MAINT_CWS'!U219</f>
        <v>0</v>
      </c>
      <c r="S126" s="12">
        <f>'REV-REC-MAINT_CWS'!V219</f>
        <v>0</v>
      </c>
      <c r="T126" s="12">
        <f>'REV-REC-MAINT_CWS'!W219</f>
        <v>0</v>
      </c>
      <c r="U126" s="12">
        <f>'REV-REC-MAINT_CWS'!X219</f>
        <v>0</v>
      </c>
      <c r="V126" s="12">
        <f>'REV-REC-MAINT_CWS'!Y219</f>
        <v>0</v>
      </c>
      <c r="W126" s="12">
        <f>'REV-REC-MAINT_CWS'!Z219</f>
        <v>0</v>
      </c>
      <c r="X126" s="12">
        <f>'REV-REC-MAINT_CWS'!AA219</f>
        <v>0</v>
      </c>
      <c r="Y126" s="12">
        <f>'REV-REC-MAINT_CWS'!AB219</f>
        <v>0</v>
      </c>
      <c r="Z126" s="12">
        <f>'REV-REC-MAINT_CWS'!AC219</f>
        <v>0</v>
      </c>
      <c r="AA126" s="12">
        <f>'REV-REC-MAINT_CWS'!AD219</f>
        <v>0</v>
      </c>
      <c r="AB126" s="12">
        <f>'REV-REC-MAINT_CWS'!AE219</f>
        <v>0</v>
      </c>
      <c r="AC126" s="12">
        <f>'REV-REC-MAINT_CWS'!AF219</f>
        <v>0</v>
      </c>
      <c r="AD126" s="12">
        <f>'REV-REC-MAINT_CWS'!AG219</f>
        <v>0</v>
      </c>
      <c r="AE126" s="12">
        <f>'REV-REC-MAINT_CWS'!AH219</f>
        <v>0</v>
      </c>
      <c r="AF126" s="12">
        <f>'REV-REC-MAINT_CWS'!AI219</f>
        <v>0</v>
      </c>
      <c r="AG126" s="12">
        <f>'REV-REC-MAINT_CWS'!AJ219</f>
        <v>0</v>
      </c>
      <c r="AH126" s="12">
        <f>'REV-REC-MAINT_CWS'!AK219</f>
        <v>0</v>
      </c>
      <c r="AI126" s="12">
        <f>'REV-REC-MAINT_CWS'!AL219</f>
        <v>0</v>
      </c>
      <c r="AJ126" s="12">
        <f>'REV-REC-MAINT_CWS'!AM219</f>
        <v>0</v>
      </c>
      <c r="AK126" s="12">
        <f>'REV-REC-MAINT_CWS'!AN219</f>
        <v>0</v>
      </c>
      <c r="AL126" s="12">
        <f>'REV-REC-MAINT_CWS'!AO219</f>
        <v>0</v>
      </c>
      <c r="AM126" s="12">
        <f>'REV-REC-MAINT_CWS'!AP219</f>
        <v>0</v>
      </c>
      <c r="AN126" s="12">
        <f>'REV-REC-MAINT_CWS'!AQ219</f>
        <v>0</v>
      </c>
      <c r="AO126" s="12">
        <f>'REV-REC-MAINT_CWS'!AR219</f>
        <v>0</v>
      </c>
      <c r="AP126" s="12">
        <f>'REV-REC-MAINT_CWS'!AS219</f>
        <v>0</v>
      </c>
      <c r="AQ126" s="12">
        <f>'REV-REC-MAINT_CWS'!AT219</f>
        <v>0</v>
      </c>
      <c r="AR126" s="12">
        <f>'REV-REC-MAINT_CWS'!AU219</f>
        <v>0</v>
      </c>
      <c r="AS126" s="12">
        <f>'REV-REC-MAINT_CWS'!AV219</f>
        <v>0</v>
      </c>
      <c r="AT126" s="12">
        <f>'REV-REC-MAINT_CWS'!AW219</f>
        <v>0</v>
      </c>
      <c r="AU126" s="12">
        <f>'REV-REC-MAINT_CWS'!AX219</f>
        <v>0</v>
      </c>
      <c r="AV126" s="12">
        <f>'REV-REC-MAINT_CWS'!AY219</f>
        <v>0</v>
      </c>
      <c r="AW126" s="12">
        <f>'REV-REC-MAINT_CWS'!AZ219</f>
        <v>0</v>
      </c>
      <c r="AX126" s="12">
        <f>'REV-REC-MAINT_CWS'!BA219</f>
        <v>0</v>
      </c>
      <c r="AY126" s="12">
        <f>'REV-REC-MAINT_CWS'!BB219</f>
        <v>0</v>
      </c>
      <c r="AZ126" s="12">
        <f>'REV-REC-MAINT_CWS'!BC219</f>
        <v>0</v>
      </c>
      <c r="BA126" s="12">
        <f>'REV-REC-MAINT_CWS'!BD219</f>
        <v>0</v>
      </c>
      <c r="BB126" s="12">
        <f>'REV-REC-MAINT_CWS'!BE219</f>
        <v>0</v>
      </c>
      <c r="BC126" s="12">
        <f>'REV-REC-MAINT_CWS'!BF219</f>
        <v>0</v>
      </c>
      <c r="BD126" s="12">
        <f>'REV-REC-MAINT_CWS'!BG219</f>
        <v>0</v>
      </c>
      <c r="BE126" s="12">
        <f>'REV-REC-MAINT_CWS'!BH219</f>
        <v>0</v>
      </c>
      <c r="BF126" s="12">
        <f>'REV-REC-MAINT_CWS'!BI219</f>
        <v>0</v>
      </c>
      <c r="BG126" s="12">
        <f>'REV-REC-MAINT_CWS'!BJ219</f>
        <v>0</v>
      </c>
      <c r="BH126" s="12">
        <f>'REV-REC-MAINT_CWS'!BK219</f>
        <v>0</v>
      </c>
      <c r="BI126" s="12">
        <f>'REV-REC-MAINT_CWS'!BL219</f>
        <v>0</v>
      </c>
      <c r="BJ126" s="12">
        <f>'REV-REC-MAINT_CWS'!BM219</f>
        <v>0</v>
      </c>
      <c r="BK126" s="118">
        <f>SUM(C126:BJ126)</f>
        <v>0</v>
      </c>
    </row>
    <row r="127" spans="1:64" x14ac:dyDescent="0.15">
      <c r="A127" s="47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L127" s="178"/>
    </row>
    <row r="128" spans="1:64" x14ac:dyDescent="0.15">
      <c r="A128" s="47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L128" s="178"/>
    </row>
    <row r="129" spans="1:64" x14ac:dyDescent="0.15"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</row>
    <row r="130" spans="1:64" x14ac:dyDescent="0.15">
      <c r="A130" s="33" t="s">
        <v>360</v>
      </c>
      <c r="C130" s="63">
        <f>C88+C83+C56</f>
        <v>0</v>
      </c>
      <c r="D130" s="63">
        <f>D88+D83+D56</f>
        <v>0</v>
      </c>
      <c r="E130" s="63">
        <f>E88+E83+E56</f>
        <v>0</v>
      </c>
      <c r="F130" s="63">
        <f>F88+F83+F56</f>
        <v>86900</v>
      </c>
      <c r="G130" s="63">
        <f>G88+G83+G56</f>
        <v>103280</v>
      </c>
      <c r="H130" s="63">
        <f>H88+H83+H56</f>
        <v>119660</v>
      </c>
      <c r="I130" s="63">
        <f>I88+I83+I56</f>
        <v>86900</v>
      </c>
      <c r="J130" s="63">
        <f>J88+J83+J56</f>
        <v>103280</v>
      </c>
      <c r="K130" s="63">
        <f>K88+K83+K56</f>
        <v>68020</v>
      </c>
      <c r="L130" s="63">
        <f>L88+L83+L56</f>
        <v>68020</v>
      </c>
      <c r="M130" s="63">
        <f>M88+M83+M56</f>
        <v>68020</v>
      </c>
      <c r="N130" s="63">
        <f>N88+N83+N56</f>
        <v>35260</v>
      </c>
      <c r="O130" s="63">
        <f>O88+O83+O56</f>
        <v>308160</v>
      </c>
      <c r="P130" s="63">
        <f>P88+P83+P56</f>
        <v>500760</v>
      </c>
      <c r="Q130" s="63">
        <f>Q88+Q83+Q56</f>
        <v>558540</v>
      </c>
      <c r="R130" s="63">
        <f>R88+R83+R56</f>
        <v>558540</v>
      </c>
      <c r="S130" s="63">
        <f>S88+S83+S56</f>
        <v>616320</v>
      </c>
      <c r="T130" s="63">
        <f>T88+T83+T56</f>
        <v>674100</v>
      </c>
      <c r="U130" s="63">
        <f>U88+U83+U56</f>
        <v>558540</v>
      </c>
      <c r="V130" s="63">
        <f>V88+V83+V56</f>
        <v>616320</v>
      </c>
      <c r="W130" s="63">
        <f>W88+W83+W56</f>
        <v>500760</v>
      </c>
      <c r="X130" s="63">
        <f>X88+X83+X56</f>
        <v>500760</v>
      </c>
      <c r="Y130" s="63">
        <f>Y88+Y83+Y56</f>
        <v>500760</v>
      </c>
      <c r="Z130" s="63">
        <f>Z88+Z83+Z56</f>
        <v>308160</v>
      </c>
      <c r="AA130" s="63">
        <f>AA88+AA83+AA56</f>
        <v>636123.99</v>
      </c>
      <c r="AB130" s="63">
        <f>AB88+AB83+AB56</f>
        <v>1030959.57</v>
      </c>
      <c r="AC130" s="63">
        <f>AC88+AC83+AC56</f>
        <v>1162571.43</v>
      </c>
      <c r="AD130" s="63">
        <f>AD88+AD83+AD56</f>
        <v>1162571.43</v>
      </c>
      <c r="AE130" s="63">
        <f>AE88+AE83+AE56</f>
        <v>1272247.98</v>
      </c>
      <c r="AF130" s="63">
        <f>AF88+AF83+AF56</f>
        <v>1403859.84</v>
      </c>
      <c r="AG130" s="63">
        <f>AG88+AG83+AG56</f>
        <v>1162571.43</v>
      </c>
      <c r="AH130" s="63">
        <f>AH88+AH83+AH56</f>
        <v>1272247.98</v>
      </c>
      <c r="AI130" s="63">
        <f>AI88+AI83+AI56</f>
        <v>1030959.57</v>
      </c>
      <c r="AJ130" s="63">
        <f>AJ88+AJ83+AJ56</f>
        <v>1030959.57</v>
      </c>
      <c r="AK130" s="63">
        <f>AK88+AK83+AK56</f>
        <v>1030959.57</v>
      </c>
      <c r="AL130" s="63">
        <f>AL88+AL83+AL56</f>
        <v>636123.99</v>
      </c>
      <c r="AM130" s="63" t="e">
        <f>AM88+AM83+AM56</f>
        <v>#REF!</v>
      </c>
      <c r="AN130" s="63" t="e">
        <f>AN88+AN83+AN56</f>
        <v>#REF!</v>
      </c>
      <c r="AO130" s="63" t="e">
        <f>AO88+AO83+AO56</f>
        <v>#REF!</v>
      </c>
      <c r="AP130" s="63" t="e">
        <f>AP88+AP83+AP56</f>
        <v>#REF!</v>
      </c>
      <c r="AQ130" s="63" t="e">
        <f>AQ88+AQ83+AQ56</f>
        <v>#REF!</v>
      </c>
      <c r="AR130" s="63" t="e">
        <f>AR88+AR83+AR56</f>
        <v>#REF!</v>
      </c>
      <c r="AS130" s="63" t="e">
        <f>AS88+AS83+AS56</f>
        <v>#REF!</v>
      </c>
      <c r="AT130" s="63" t="e">
        <f>AT88+AT83+AT56</f>
        <v>#REF!</v>
      </c>
      <c r="AU130" s="63" t="e">
        <f>AU88+AU83+AU56</f>
        <v>#REF!</v>
      </c>
      <c r="AV130" s="63" t="e">
        <f>AV88+AV83+AV56</f>
        <v>#REF!</v>
      </c>
      <c r="AW130" s="63" t="e">
        <f>AW88+AW83+AW56</f>
        <v>#REF!</v>
      </c>
      <c r="AX130" s="63" t="e">
        <f>AX88+AX83+AX56</f>
        <v>#REF!</v>
      </c>
      <c r="AY130" s="63" t="e">
        <f>AY88+AY83+AY56</f>
        <v>#REF!</v>
      </c>
      <c r="AZ130" s="63" t="e">
        <f>AZ88+AZ83+AZ56</f>
        <v>#REF!</v>
      </c>
      <c r="BA130" s="63" t="e">
        <f>BA88+BA83+BA56</f>
        <v>#REF!</v>
      </c>
      <c r="BB130" s="63" t="e">
        <f>BB88+BB83+BB56</f>
        <v>#REF!</v>
      </c>
      <c r="BC130" s="63" t="e">
        <f>BC88+BC83+BC56</f>
        <v>#REF!</v>
      </c>
      <c r="BD130" s="63" t="e">
        <f>BD88+BD83+BD56</f>
        <v>#REF!</v>
      </c>
      <c r="BE130" s="63" t="e">
        <f>BE88+BE83+BE56</f>
        <v>#REF!</v>
      </c>
      <c r="BF130" s="63" t="e">
        <f>BF88+BF83+BF56</f>
        <v>#REF!</v>
      </c>
      <c r="BG130" s="63" t="e">
        <f>BG88+BG83+BG56</f>
        <v>#REF!</v>
      </c>
      <c r="BH130" s="63" t="e">
        <f>BH88+BH83+BH56</f>
        <v>#REF!</v>
      </c>
      <c r="BI130" s="63" t="e">
        <f>BI88+BI83+BI56</f>
        <v>#REF!</v>
      </c>
      <c r="BJ130" s="63" t="e">
        <f>BJ88+BJ83+BJ56</f>
        <v>#REF!</v>
      </c>
      <c r="BK130" s="118" t="e">
        <f>SUM(C130:BJ130)</f>
        <v>#REF!</v>
      </c>
      <c r="BL130" s="178" t="e">
        <f>BK87+BK86+BK82+BK81+BK56</f>
        <v>#REF!</v>
      </c>
    </row>
    <row r="131" spans="1:64" x14ac:dyDescent="0.15">
      <c r="A131" s="33" t="s">
        <v>648</v>
      </c>
      <c r="C131" s="63">
        <f>C68+C83+C88</f>
        <v>0</v>
      </c>
      <c r="D131" s="63">
        <f>D68+D83+D88</f>
        <v>0</v>
      </c>
      <c r="E131" s="63">
        <f>E68+E83+E88</f>
        <v>0</v>
      </c>
      <c r="F131" s="63">
        <f>F68+F83+F88</f>
        <v>24400</v>
      </c>
      <c r="G131" s="63">
        <f>G68+G83+G88</f>
        <v>28280</v>
      </c>
      <c r="H131" s="63">
        <f>H68+H83+H88</f>
        <v>32160</v>
      </c>
      <c r="I131" s="63">
        <f>I68+I83+I88</f>
        <v>24400</v>
      </c>
      <c r="J131" s="63">
        <f>J68+J83+J88</f>
        <v>28280</v>
      </c>
      <c r="K131" s="63">
        <f>K68+K83+K88</f>
        <v>18020</v>
      </c>
      <c r="L131" s="63">
        <f>L68+L83+L88</f>
        <v>18020</v>
      </c>
      <c r="M131" s="63">
        <f>M68+M83+M88</f>
        <v>18020</v>
      </c>
      <c r="N131" s="63">
        <f>N68+N83+N88</f>
        <v>10260</v>
      </c>
      <c r="O131" s="63">
        <f>O68+O83+O88</f>
        <v>94160</v>
      </c>
      <c r="P131" s="63">
        <f>P68+P83+P88</f>
        <v>153010</v>
      </c>
      <c r="Q131" s="63">
        <f>Q68+Q83+Q88</f>
        <v>170665</v>
      </c>
      <c r="R131" s="63">
        <f>R68+R83+R88</f>
        <v>170665</v>
      </c>
      <c r="S131" s="63">
        <f>S68+S83+S88</f>
        <v>188320</v>
      </c>
      <c r="T131" s="63">
        <f>T68+T83+T88</f>
        <v>205975</v>
      </c>
      <c r="U131" s="63">
        <f>U68+U83+U88</f>
        <v>170665</v>
      </c>
      <c r="V131" s="63">
        <f>V68+V83+V88</f>
        <v>188320</v>
      </c>
      <c r="W131" s="63">
        <f>W68+W83+W88</f>
        <v>153010</v>
      </c>
      <c r="X131" s="63">
        <f>X68+X83+X88</f>
        <v>153010</v>
      </c>
      <c r="Y131" s="63">
        <f>Y68+Y83+Y88</f>
        <v>153010</v>
      </c>
      <c r="Z131" s="63">
        <f>Z68+Z83+Z88</f>
        <v>94160</v>
      </c>
      <c r="AA131" s="63">
        <f>AA68+AA83+AA88</f>
        <v>-192377.01</v>
      </c>
      <c r="AB131" s="63">
        <f>AB68+AB83+AB88</f>
        <v>-311783.43</v>
      </c>
      <c r="AC131" s="63">
        <f>AC68+AC83+AC88</f>
        <v>-351585.57</v>
      </c>
      <c r="AD131" s="63">
        <f>AD68+AD83+AD88</f>
        <v>-351585.57</v>
      </c>
      <c r="AE131" s="63">
        <f>AE68+AE83+AE88</f>
        <v>-384754.02</v>
      </c>
      <c r="AF131" s="63">
        <f>AF68+AF83+AF88</f>
        <v>-424556.16</v>
      </c>
      <c r="AG131" s="63">
        <f>AG68+AG83+AG88</f>
        <v>-351585.57</v>
      </c>
      <c r="AH131" s="63">
        <f>AH68+AH83+AH88</f>
        <v>-384754.02</v>
      </c>
      <c r="AI131" s="63">
        <f>AI68+AI83+AI88</f>
        <v>-311783.43</v>
      </c>
      <c r="AJ131" s="63">
        <f>AJ68+AJ83+AJ88</f>
        <v>-311783.43</v>
      </c>
      <c r="AK131" s="63">
        <f>AK68+AK83+AK88</f>
        <v>-311783.43</v>
      </c>
      <c r="AL131" s="63">
        <f>AL68+AL83+AL88</f>
        <v>-192377.01</v>
      </c>
      <c r="AM131" s="63" t="e">
        <f>AM68+AM83+AM88</f>
        <v>#VALUE!</v>
      </c>
      <c r="AN131" s="63" t="e">
        <f>AN68+AN83+AN88</f>
        <v>#VALUE!</v>
      </c>
      <c r="AO131" s="63" t="e">
        <f>AO68+AO83+AO88</f>
        <v>#VALUE!</v>
      </c>
      <c r="AP131" s="63" t="e">
        <f>AP68+AP83+AP88</f>
        <v>#VALUE!</v>
      </c>
      <c r="AQ131" s="63" t="e">
        <f>AQ68+AQ83+AQ88</f>
        <v>#VALUE!</v>
      </c>
      <c r="AR131" s="63" t="e">
        <f>AR68+AR83+AR88</f>
        <v>#VALUE!</v>
      </c>
      <c r="AS131" s="63" t="e">
        <f>AS68+AS83+AS88</f>
        <v>#VALUE!</v>
      </c>
      <c r="AT131" s="63" t="e">
        <f>AT68+AT83+AT88</f>
        <v>#VALUE!</v>
      </c>
      <c r="AU131" s="63" t="e">
        <f>AU68+AU83+AU88</f>
        <v>#VALUE!</v>
      </c>
      <c r="AV131" s="63" t="e">
        <f>AV68+AV83+AV88</f>
        <v>#VALUE!</v>
      </c>
      <c r="AW131" s="63" t="e">
        <f>AW68+AW83+AW88</f>
        <v>#VALUE!</v>
      </c>
      <c r="AX131" s="63" t="e">
        <f>AX68+AX83+AX88</f>
        <v>#VALUE!</v>
      </c>
      <c r="AY131" s="63" t="e">
        <f>AY68+AY83+AY88</f>
        <v>#REF!</v>
      </c>
      <c r="AZ131" s="63" t="e">
        <f>AZ68+AZ83+AZ88</f>
        <v>#REF!</v>
      </c>
      <c r="BA131" s="63" t="e">
        <f>BA68+BA83+BA88</f>
        <v>#REF!</v>
      </c>
      <c r="BB131" s="63" t="e">
        <f>BB68+BB83+BB88</f>
        <v>#REF!</v>
      </c>
      <c r="BC131" s="63" t="e">
        <f>BC68+BC83+BC88</f>
        <v>#REF!</v>
      </c>
      <c r="BD131" s="63" t="e">
        <f>BD68+BD83+BD88</f>
        <v>#REF!</v>
      </c>
      <c r="BE131" s="63" t="e">
        <f>BE68+BE83+BE88</f>
        <v>#REF!</v>
      </c>
      <c r="BF131" s="63" t="e">
        <f>BF68+BF83+BF88</f>
        <v>#REF!</v>
      </c>
      <c r="BG131" s="63" t="e">
        <f>BG68+BG83+BG88</f>
        <v>#REF!</v>
      </c>
      <c r="BH131" s="63" t="e">
        <f>BH68+BH83+BH88</f>
        <v>#REF!</v>
      </c>
      <c r="BI131" s="63" t="e">
        <f>BI68+BI83+BI88</f>
        <v>#REF!</v>
      </c>
      <c r="BJ131" s="63" t="e">
        <f>BJ68+BJ83+BJ88</f>
        <v>#REF!</v>
      </c>
      <c r="BK131" s="118" t="e">
        <f>SUM(C131:BJ131)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C5 E6:E7 G6:G7 I6:I7 K6:K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356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661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24400</v>
      </c>
      <c r="G28" s="9">
        <f>COGS_DB!G13</f>
        <v>28280</v>
      </c>
      <c r="H28" s="9">
        <f>COGS_DB!H13</f>
        <v>32160</v>
      </c>
      <c r="I28" s="9">
        <f>COGS_DB!I13</f>
        <v>24400</v>
      </c>
      <c r="J28" s="9">
        <f>COGS_DB!J13</f>
        <v>28280</v>
      </c>
      <c r="K28" s="9">
        <f>COGS_DB!K13</f>
        <v>18020</v>
      </c>
      <c r="L28" s="9">
        <f>COGS_DB!L13</f>
        <v>18020</v>
      </c>
      <c r="M28" s="9">
        <f>COGS_DB!M13</f>
        <v>18020</v>
      </c>
      <c r="N28" s="9">
        <f>COGS_DB!N13</f>
        <v>10260</v>
      </c>
      <c r="O28" s="9">
        <f>COGS_DB!O13</f>
        <v>94160</v>
      </c>
      <c r="P28" s="9">
        <f>COGS_DB!P13</f>
        <v>153010</v>
      </c>
      <c r="Q28" s="9">
        <f>COGS_DB!Q13</f>
        <v>170665</v>
      </c>
      <c r="R28" s="9">
        <f>COGS_DB!R13</f>
        <v>170665</v>
      </c>
      <c r="S28" s="9">
        <f>COGS_DB!S13</f>
        <v>188320</v>
      </c>
      <c r="T28" s="9">
        <f>COGS_DB!T13</f>
        <v>205975</v>
      </c>
      <c r="U28" s="9">
        <f>COGS_DB!U13</f>
        <v>170665</v>
      </c>
      <c r="V28" s="9">
        <f>COGS_DB!V13</f>
        <v>188320</v>
      </c>
      <c r="W28" s="9">
        <f>COGS_DB!W13</f>
        <v>153010</v>
      </c>
      <c r="X28" s="9">
        <f>COGS_DB!X13</f>
        <v>153010</v>
      </c>
      <c r="Y28" s="9">
        <f>COGS_DB!Y13</f>
        <v>153010</v>
      </c>
      <c r="Z28" s="9">
        <f>COGS_DB!Z13</f>
        <v>94160</v>
      </c>
      <c r="AA28" s="9">
        <f>COGS_DB!AA13</f>
        <v>-192377.01</v>
      </c>
      <c r="AB28" s="9">
        <f>COGS_DB!AB13</f>
        <v>-311783.43</v>
      </c>
      <c r="AC28" s="9">
        <f>COGS_DB!AC13</f>
        <v>-351585.57</v>
      </c>
      <c r="AD28" s="9">
        <f>COGS_DB!AD13</f>
        <v>-351585.57</v>
      </c>
      <c r="AE28" s="9">
        <f>COGS_DB!AE13</f>
        <v>-384754.02</v>
      </c>
      <c r="AF28" s="9">
        <f>COGS_DB!AF13</f>
        <v>-424556.16</v>
      </c>
      <c r="AG28" s="9">
        <f>COGS_DB!AG13</f>
        <v>-351585.57</v>
      </c>
      <c r="AH28" s="9">
        <f>COGS_DB!AH13</f>
        <v>-384754.02</v>
      </c>
      <c r="AI28" s="9">
        <f>COGS_DB!AI13</f>
        <v>-311783.43</v>
      </c>
      <c r="AJ28" s="9">
        <f>COGS_DB!AJ13</f>
        <v>-311783.43</v>
      </c>
      <c r="AK28" s="9">
        <f>COGS_DB!AK13</f>
        <v>-311783.43</v>
      </c>
      <c r="AL28" s="9">
        <f>COGS_DB!AL13</f>
        <v>-192377.01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11640</v>
      </c>
      <c r="G29" s="9">
        <f>COGS_DB!G15</f>
        <v>15520</v>
      </c>
      <c r="H29" s="9">
        <f>COGS_DB!H15</f>
        <v>19400</v>
      </c>
      <c r="I29" s="9">
        <f>COGS_DB!I15</f>
        <v>11640</v>
      </c>
      <c r="J29" s="9">
        <f>COGS_DB!J15</f>
        <v>15520</v>
      </c>
      <c r="K29" s="9">
        <f>COGS_DB!K15</f>
        <v>11640</v>
      </c>
      <c r="L29" s="9">
        <f>COGS_DB!L15</f>
        <v>11640</v>
      </c>
      <c r="M29" s="9">
        <f>COGS_DB!M15</f>
        <v>11640</v>
      </c>
      <c r="N29" s="9">
        <f>COGS_DB!N15</f>
        <v>3880</v>
      </c>
      <c r="O29" s="9">
        <f>COGS_DB!O15</f>
        <v>-251783840</v>
      </c>
      <c r="P29" s="9">
        <f>COGS_DB!P15</f>
        <v>-409148740</v>
      </c>
      <c r="Q29" s="9">
        <f>COGS_DB!Q15</f>
        <v>-456358210</v>
      </c>
      <c r="R29" s="9">
        <f>COGS_DB!R15</f>
        <v>-456358210</v>
      </c>
      <c r="S29" s="9">
        <f>COGS_DB!S15</f>
        <v>-503567680</v>
      </c>
      <c r="T29" s="9">
        <f>COGS_DB!T15</f>
        <v>-550777150</v>
      </c>
      <c r="U29" s="9">
        <f>COGS_DB!U15</f>
        <v>-456358210</v>
      </c>
      <c r="V29" s="9">
        <f>COGS_DB!V15</f>
        <v>-503567680</v>
      </c>
      <c r="W29" s="9">
        <f>COGS_DB!W15</f>
        <v>-409148740</v>
      </c>
      <c r="X29" s="9">
        <f>COGS_DB!X15</f>
        <v>-409148740</v>
      </c>
      <c r="Y29" s="9">
        <f>COGS_DB!Y15</f>
        <v>-409148740</v>
      </c>
      <c r="Z29" s="9">
        <f>COGS_DB!Z15</f>
        <v>-251783840</v>
      </c>
      <c r="AA29" s="9">
        <f>COGS_DB!AA15</f>
        <v>-192377.01</v>
      </c>
      <c r="AB29" s="9">
        <f>COGS_DB!AB15</f>
        <v>-311783.43</v>
      </c>
      <c r="AC29" s="9">
        <f>COGS_DB!AC15</f>
        <v>-351585.57</v>
      </c>
      <c r="AD29" s="9">
        <f>COGS_DB!AD15</f>
        <v>-351585.57</v>
      </c>
      <c r="AE29" s="9">
        <f>COGS_DB!AE15</f>
        <v>-384754.02</v>
      </c>
      <c r="AF29" s="9">
        <f>COGS_DB!AF15</f>
        <v>-424556.16</v>
      </c>
      <c r="AG29" s="9">
        <f>COGS_DB!AG15</f>
        <v>-351585.57</v>
      </c>
      <c r="AH29" s="9">
        <f>COGS_DB!AH15</f>
        <v>-384754.02</v>
      </c>
      <c r="AI29" s="9">
        <f>COGS_DB!AI15</f>
        <v>-311783.43</v>
      </c>
      <c r="AJ29" s="9">
        <f>COGS_DB!AJ15</f>
        <v>-311783.43</v>
      </c>
      <c r="AK29" s="9">
        <f>COGS_DB!AK15</f>
        <v>-311783.43</v>
      </c>
      <c r="AL29" s="9">
        <f>COGS_DB!AL15</f>
        <v>-192377.01</v>
      </c>
      <c r="AM29" s="9" t="e">
        <f>COGS_DB!AM15</f>
        <v>#REF!</v>
      </c>
      <c r="AN29" s="9" t="e">
        <f>COGS_DB!AN15</f>
        <v>#REF!</v>
      </c>
      <c r="AO29" s="9" t="e">
        <f>COGS_DB!AO15</f>
        <v>#REF!</v>
      </c>
      <c r="AP29" s="9" t="e">
        <f>COGS_DB!AP15</f>
        <v>#REF!</v>
      </c>
      <c r="AQ29" s="9" t="e">
        <f>COGS_DB!AQ15</f>
        <v>#REF!</v>
      </c>
      <c r="AR29" s="9" t="e">
        <f>COGS_DB!AR15</f>
        <v>#REF!</v>
      </c>
      <c r="AS29" s="9" t="e">
        <f>COGS_DB!AS15</f>
        <v>#REF!</v>
      </c>
      <c r="AT29" s="9" t="e">
        <f>COGS_DB!AT15</f>
        <v>#REF!</v>
      </c>
      <c r="AU29" s="9" t="e">
        <f>COGS_DB!AU15</f>
        <v>#REF!</v>
      </c>
      <c r="AV29" s="9" t="e">
        <f>COGS_DB!AV15</f>
        <v>#REF!</v>
      </c>
      <c r="AW29" s="9" t="e">
        <f>COGS_DB!AW15</f>
        <v>#REF!</v>
      </c>
      <c r="AX29" s="9" t="e">
        <f>COGS_DB!AX15</f>
        <v>#REF!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12760</v>
      </c>
      <c r="G30" s="9">
        <f>COGS_DB!G16</f>
        <v>12760</v>
      </c>
      <c r="H30" s="9">
        <f>COGS_DB!H16</f>
        <v>12760</v>
      </c>
      <c r="I30" s="9">
        <f>COGS_DB!I16</f>
        <v>12760</v>
      </c>
      <c r="J30" s="9">
        <f>COGS_DB!J16</f>
        <v>12760</v>
      </c>
      <c r="K30" s="9">
        <f>COGS_DB!K16</f>
        <v>6380</v>
      </c>
      <c r="L30" s="9">
        <f>COGS_DB!L16</f>
        <v>6380</v>
      </c>
      <c r="M30" s="9">
        <f>COGS_DB!M16</f>
        <v>6380</v>
      </c>
      <c r="N30" s="9">
        <f>COGS_DB!N16</f>
        <v>6380</v>
      </c>
      <c r="O30" s="9">
        <f>COGS_DB!O16</f>
        <v>251878000</v>
      </c>
      <c r="P30" s="9">
        <f>COGS_DB!P16</f>
        <v>409301750</v>
      </c>
      <c r="Q30" s="9">
        <f>COGS_DB!Q16</f>
        <v>456528875</v>
      </c>
      <c r="R30" s="9">
        <f>COGS_DB!R16</f>
        <v>456528875</v>
      </c>
      <c r="S30" s="9">
        <f>COGS_DB!S16</f>
        <v>503756000</v>
      </c>
      <c r="T30" s="9">
        <f>COGS_DB!T16</f>
        <v>550983125</v>
      </c>
      <c r="U30" s="9">
        <f>COGS_DB!U16</f>
        <v>456528875</v>
      </c>
      <c r="V30" s="9">
        <f>COGS_DB!V16</f>
        <v>503756000</v>
      </c>
      <c r="W30" s="9">
        <f>COGS_DB!W16</f>
        <v>409301750</v>
      </c>
      <c r="X30" s="9">
        <f>COGS_DB!X16</f>
        <v>409301750</v>
      </c>
      <c r="Y30" s="9">
        <f>COGS_DB!Y16</f>
        <v>409301750</v>
      </c>
      <c r="Z30" s="9">
        <f>COGS_DB!Z16</f>
        <v>251878000</v>
      </c>
      <c r="AA30" s="9">
        <f>COGS_DB!AA16</f>
        <v>0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 t="e">
        <f>COGS_DB!AM16</f>
        <v>#REF!</v>
      </c>
      <c r="AN30" s="9" t="e">
        <f>COGS_DB!AN16</f>
        <v>#REF!</v>
      </c>
      <c r="AO30" s="9" t="e">
        <f>COGS_DB!AO16</f>
        <v>#REF!</v>
      </c>
      <c r="AP30" s="9" t="e">
        <f>COGS_DB!AP16</f>
        <v>#REF!</v>
      </c>
      <c r="AQ30" s="9" t="e">
        <f>COGS_DB!AQ16</f>
        <v>#REF!</v>
      </c>
      <c r="AR30" s="9" t="e">
        <f>COGS_DB!AR16</f>
        <v>#REF!</v>
      </c>
      <c r="AS30" s="9" t="e">
        <f>COGS_DB!AS16</f>
        <v>#REF!</v>
      </c>
      <c r="AT30" s="9" t="e">
        <f>COGS_DB!AT16</f>
        <v>#REF!</v>
      </c>
      <c r="AU30" s="9" t="e">
        <f>COGS_DB!AU16</f>
        <v>#REF!</v>
      </c>
      <c r="AV30" s="9" t="e">
        <f>COGS_DB!AV16</f>
        <v>#REF!</v>
      </c>
      <c r="AW30" s="9" t="e">
        <f>COGS_DB!AW16</f>
        <v>#REF!</v>
      </c>
      <c r="AX30" s="9" t="e">
        <f>COGS_DB!AX16</f>
        <v>#REF!</v>
      </c>
      <c r="AY30" s="9" t="e">
        <f>COGS_DB!AY16</f>
        <v>#REF!</v>
      </c>
      <c r="AZ30" s="9" t="e">
        <f>COGS_DB!AZ16</f>
        <v>#REF!</v>
      </c>
      <c r="BA30" s="9" t="e">
        <f>COGS_DB!BA16</f>
        <v>#REF!</v>
      </c>
      <c r="BB30" s="9" t="e">
        <f>COGS_DB!BB16</f>
        <v>#REF!</v>
      </c>
      <c r="BC30" s="9" t="e">
        <f>COGS_DB!BC16</f>
        <v>#REF!</v>
      </c>
      <c r="BD30" s="9" t="e">
        <f>COGS_DB!BD16</f>
        <v>#REF!</v>
      </c>
      <c r="BE30" s="9" t="e">
        <f>COGS_DB!BE16</f>
        <v>#REF!</v>
      </c>
      <c r="BF30" s="9" t="e">
        <f>COGS_DB!BF16</f>
        <v>#REF!</v>
      </c>
      <c r="BG30" s="9" t="e">
        <f>COGS_DB!BG16</f>
        <v>#REF!</v>
      </c>
      <c r="BH30" s="9" t="e">
        <f>COGS_DB!BH16</f>
        <v>#REF!</v>
      </c>
      <c r="BI30" s="9" t="e">
        <f>COGS_DB!BI16</f>
        <v>#REF!</v>
      </c>
      <c r="BJ30" s="9" t="e">
        <f>COGS_DB!BJ16</f>
        <v>#REF!</v>
      </c>
    </row>
    <row r="31" spans="2:62" x14ac:dyDescent="0.15">
      <c r="B31" s="14" t="s">
        <v>653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0.28078250863060988</v>
      </c>
      <c r="G31" s="98">
        <f>COGS_DB!G14</f>
        <v>0.27381874515879162</v>
      </c>
      <c r="H31" s="98">
        <f>COGS_DB!H14</f>
        <v>0.26876149089085744</v>
      </c>
      <c r="I31" s="98">
        <f>COGS_DB!I14</f>
        <v>0.28078250863060988</v>
      </c>
      <c r="J31" s="98">
        <f>COGS_DB!J14</f>
        <v>0.27381874515879162</v>
      </c>
      <c r="K31" s="98">
        <f>COGS_DB!K14</f>
        <v>0.26492208174066451</v>
      </c>
      <c r="L31" s="98">
        <f>COGS_DB!L14</f>
        <v>0.26492208174066451</v>
      </c>
      <c r="M31" s="98">
        <f>COGS_DB!M14</f>
        <v>0.26492208174066451</v>
      </c>
      <c r="N31" s="98">
        <f>COGS_DB!N14</f>
        <v>0.29098128190584233</v>
      </c>
      <c r="O31" s="98">
        <f>COGS_DB!O14</f>
        <v>0.30555555555555558</v>
      </c>
      <c r="P31" s="98">
        <f>COGS_DB!P14</f>
        <v>0.30555555555555558</v>
      </c>
      <c r="Q31" s="98">
        <f>COGS_DB!Q14</f>
        <v>0.30555555555555558</v>
      </c>
      <c r="R31" s="98">
        <f>COGS_DB!R14</f>
        <v>0.30555555555555558</v>
      </c>
      <c r="S31" s="98">
        <f>COGS_DB!S14</f>
        <v>0.30555555555555558</v>
      </c>
      <c r="T31" s="98">
        <f>COGS_DB!T14</f>
        <v>0.30555555555555558</v>
      </c>
      <c r="U31" s="98">
        <f>COGS_DB!U14</f>
        <v>0.30555555555555558</v>
      </c>
      <c r="V31" s="98">
        <f>COGS_DB!V14</f>
        <v>0.30555555555555558</v>
      </c>
      <c r="W31" s="98">
        <f>COGS_DB!W14</f>
        <v>0.30555555555555558</v>
      </c>
      <c r="X31" s="98">
        <f>COGS_DB!X14</f>
        <v>0.30555555555555558</v>
      </c>
      <c r="Y31" s="98">
        <f>COGS_DB!Y14</f>
        <v>0.30555555555555558</v>
      </c>
      <c r="Z31" s="98">
        <f>COGS_DB!Z14</f>
        <v>0.30555555555555558</v>
      </c>
      <c r="AA31" s="98">
        <f>COGS_DB!AA14</f>
        <v>-0.30242061771636691</v>
      </c>
      <c r="AB31" s="98">
        <f>COGS_DB!AB14</f>
        <v>-0.30242061771636691</v>
      </c>
      <c r="AC31" s="98">
        <f>COGS_DB!AC14</f>
        <v>-0.30242061771636691</v>
      </c>
      <c r="AD31" s="98">
        <f>COGS_DB!AD14</f>
        <v>-0.30242061771636691</v>
      </c>
      <c r="AE31" s="98">
        <f>COGS_DB!AE14</f>
        <v>-0.30242061771636691</v>
      </c>
      <c r="AF31" s="98">
        <f>COGS_DB!AF14</f>
        <v>-0.30242061771636686</v>
      </c>
      <c r="AG31" s="98">
        <f>COGS_DB!AG14</f>
        <v>-0.30242061771636691</v>
      </c>
      <c r="AH31" s="98">
        <f>COGS_DB!AH14</f>
        <v>-0.30242061771636691</v>
      </c>
      <c r="AI31" s="98">
        <f>COGS_DB!AI14</f>
        <v>-0.30242061771636691</v>
      </c>
      <c r="AJ31" s="98">
        <f>COGS_DB!AJ14</f>
        <v>-0.30242061771636691</v>
      </c>
      <c r="AK31" s="98">
        <f>COGS_DB!AK14</f>
        <v>-0.30242061771636691</v>
      </c>
      <c r="AL31" s="98">
        <f>COGS_DB!AL14</f>
        <v>-0.30242061771636691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86900</v>
      </c>
      <c r="G32" s="9">
        <f>COGS_DB!G12</f>
        <v>103280</v>
      </c>
      <c r="H32" s="9">
        <f>COGS_DB!H12</f>
        <v>119660</v>
      </c>
      <c r="I32" s="9">
        <f>COGS_DB!I12</f>
        <v>86900</v>
      </c>
      <c r="J32" s="9">
        <f>COGS_DB!J12</f>
        <v>103280</v>
      </c>
      <c r="K32" s="9">
        <f>COGS_DB!K12</f>
        <v>68020</v>
      </c>
      <c r="L32" s="9">
        <f>COGS_DB!L12</f>
        <v>68020</v>
      </c>
      <c r="M32" s="9">
        <f>COGS_DB!M12</f>
        <v>68020</v>
      </c>
      <c r="N32" s="9">
        <f>COGS_DB!N12</f>
        <v>35260</v>
      </c>
      <c r="O32" s="9">
        <f>COGS_DB!O12</f>
        <v>308160</v>
      </c>
      <c r="P32" s="9">
        <f>COGS_DB!P12</f>
        <v>500760</v>
      </c>
      <c r="Q32" s="9">
        <f>COGS_DB!Q12</f>
        <v>558540</v>
      </c>
      <c r="R32" s="9">
        <f>COGS_DB!R12</f>
        <v>558540</v>
      </c>
      <c r="S32" s="9">
        <f>COGS_DB!S12</f>
        <v>616320</v>
      </c>
      <c r="T32" s="9">
        <f>COGS_DB!T12</f>
        <v>674100</v>
      </c>
      <c r="U32" s="9">
        <f>COGS_DB!U12</f>
        <v>558540</v>
      </c>
      <c r="V32" s="9">
        <f>COGS_DB!V12</f>
        <v>616320</v>
      </c>
      <c r="W32" s="9">
        <f>COGS_DB!W12</f>
        <v>500760</v>
      </c>
      <c r="X32" s="9">
        <f>COGS_DB!X12</f>
        <v>500760</v>
      </c>
      <c r="Y32" s="9">
        <f>COGS_DB!Y12</f>
        <v>500760</v>
      </c>
      <c r="Z32" s="9">
        <f>COGS_DB!Z12</f>
        <v>308160</v>
      </c>
      <c r="AA32" s="9">
        <f>COGS_DB!AA12</f>
        <v>636123.99</v>
      </c>
      <c r="AB32" s="9">
        <f>COGS_DB!AB12</f>
        <v>1030959.57</v>
      </c>
      <c r="AC32" s="9">
        <f>COGS_DB!AC12</f>
        <v>1162571.43</v>
      </c>
      <c r="AD32" s="9">
        <f>COGS_DB!AD12</f>
        <v>1162571.43</v>
      </c>
      <c r="AE32" s="9">
        <f>COGS_DB!AE12</f>
        <v>1272247.98</v>
      </c>
      <c r="AF32" s="9">
        <f>COGS_DB!AF12</f>
        <v>1403859.84</v>
      </c>
      <c r="AG32" s="9">
        <f>COGS_DB!AG12</f>
        <v>1162571.43</v>
      </c>
      <c r="AH32" s="9">
        <f>COGS_DB!AH12</f>
        <v>1272247.98</v>
      </c>
      <c r="AI32" s="9">
        <f>COGS_DB!AI12</f>
        <v>1030959.57</v>
      </c>
      <c r="AJ32" s="9">
        <f>COGS_DB!AJ12</f>
        <v>1030959.57</v>
      </c>
      <c r="AK32" s="9">
        <f>COGS_DB!AK12</f>
        <v>1030959.57</v>
      </c>
      <c r="AL32" s="9">
        <f>COGS_DB!AL12</f>
        <v>636123.99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662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739340</v>
      </c>
      <c r="D36" s="9">
        <f>COGS_DB!E3</f>
        <v>6201720</v>
      </c>
      <c r="E36" s="9">
        <f>COGS_DB!G3</f>
        <v>12832156.350000001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-824019840</v>
      </c>
      <c r="P36" s="9">
        <f>COGS_DB!P20</f>
        <v>-1339032240</v>
      </c>
      <c r="Q36" s="9">
        <f>COGS_DB!Q20</f>
        <v>-1493535960</v>
      </c>
      <c r="R36" s="9">
        <f>COGS_DB!R20</f>
        <v>-1493535960</v>
      </c>
      <c r="S36" s="9">
        <f>COGS_DB!S20</f>
        <v>-1648039680</v>
      </c>
      <c r="T36" s="9">
        <f>COGS_DB!T20</f>
        <v>-1802543400</v>
      </c>
      <c r="U36" s="9">
        <f>COGS_DB!U20</f>
        <v>-1493535960</v>
      </c>
      <c r="V36" s="9">
        <f>COGS_DB!V20</f>
        <v>-1648039680</v>
      </c>
      <c r="W36" s="9">
        <f>COGS_DB!W20</f>
        <v>-1339032240</v>
      </c>
      <c r="X36" s="9">
        <f>COGS_DB!X20</f>
        <v>-1339032240</v>
      </c>
      <c r="Y36" s="9">
        <f>COGS_DB!Y20</f>
        <v>-1339032240</v>
      </c>
      <c r="Z36" s="9">
        <f>COGS_DB!Z20</f>
        <v>-824019840</v>
      </c>
      <c r="AA36" s="9">
        <f>COGS_DB!AA20</f>
        <v>636115</v>
      </c>
      <c r="AB36" s="9">
        <f>COGS_DB!AB20</f>
        <v>1030945</v>
      </c>
      <c r="AC36" s="9">
        <f>COGS_DB!AC20</f>
        <v>1162555</v>
      </c>
      <c r="AD36" s="9">
        <f>COGS_DB!AD20</f>
        <v>1162555</v>
      </c>
      <c r="AE36" s="9">
        <f>COGS_DB!AE20</f>
        <v>1272230</v>
      </c>
      <c r="AF36" s="9">
        <f>COGS_DB!AF20</f>
        <v>1403840</v>
      </c>
      <c r="AG36" s="9">
        <f>COGS_DB!AG20</f>
        <v>1162555</v>
      </c>
      <c r="AH36" s="9">
        <f>COGS_DB!AH20</f>
        <v>1272230</v>
      </c>
      <c r="AI36" s="9">
        <f>COGS_DB!AI20</f>
        <v>1030945</v>
      </c>
      <c r="AJ36" s="9">
        <f>COGS_DB!AJ20</f>
        <v>1030945</v>
      </c>
      <c r="AK36" s="9">
        <f>COGS_DB!AK20</f>
        <v>1030945</v>
      </c>
      <c r="AL36" s="9">
        <f>COGS_DB!AL20</f>
        <v>636115</v>
      </c>
      <c r="AM36" s="9" t="e">
        <f>COGS_DB!AM20</f>
        <v>#REF!</v>
      </c>
      <c r="AN36" s="9" t="e">
        <f>COGS_DB!AN20</f>
        <v>#REF!</v>
      </c>
      <c r="AO36" s="9" t="e">
        <f>COGS_DB!AO20</f>
        <v>#REF!</v>
      </c>
      <c r="AP36" s="9" t="e">
        <f>COGS_DB!AP20</f>
        <v>#REF!</v>
      </c>
      <c r="AQ36" s="9" t="e">
        <f>COGS_DB!AQ20</f>
        <v>#REF!</v>
      </c>
      <c r="AR36" s="9" t="e">
        <f>COGS_DB!AR20</f>
        <v>#REF!</v>
      </c>
      <c r="AS36" s="9" t="e">
        <f>COGS_DB!AS20</f>
        <v>#REF!</v>
      </c>
      <c r="AT36" s="9" t="e">
        <f>COGS_DB!AT20</f>
        <v>#REF!</v>
      </c>
      <c r="AU36" s="9" t="e">
        <f>COGS_DB!AU20</f>
        <v>#REF!</v>
      </c>
      <c r="AV36" s="9" t="e">
        <f>COGS_DB!AV20</f>
        <v>#REF!</v>
      </c>
      <c r="AW36" s="9" t="e">
        <f>COGS_DB!AW20</f>
        <v>#REF!</v>
      </c>
      <c r="AX36" s="9" t="e">
        <f>COGS_DB!AX20</f>
        <v>#REF!</v>
      </c>
      <c r="AY36" s="9">
        <f>COGS_DB!AY20</f>
        <v>-1484406000</v>
      </c>
      <c r="AZ36" s="9">
        <f>COGS_DB!AZ20</f>
        <v>-2384046000</v>
      </c>
      <c r="BA36" s="9">
        <f>COGS_DB!BA20</f>
        <v>-2653938000</v>
      </c>
      <c r="BB36" s="9">
        <f>COGS_DB!BB20</f>
        <v>-2653938000</v>
      </c>
      <c r="BC36" s="9">
        <f>COGS_DB!BC20</f>
        <v>-2968812000</v>
      </c>
      <c r="BD36" s="9">
        <f>COGS_DB!BD20</f>
        <v>-3238704000</v>
      </c>
      <c r="BE36" s="9">
        <f>COGS_DB!BE20</f>
        <v>-2653938000</v>
      </c>
      <c r="BF36" s="9">
        <f>COGS_DB!BF20</f>
        <v>-2968812000</v>
      </c>
      <c r="BG36" s="9">
        <f>COGS_DB!BG20</f>
        <v>-2384046000</v>
      </c>
      <c r="BH36" s="9">
        <f>COGS_DB!BH20</f>
        <v>-2384046000</v>
      </c>
      <c r="BI36" s="9">
        <f>COGS_DB!BI20</f>
        <v>-2384046000</v>
      </c>
      <c r="BJ36" s="9">
        <f>COGS_DB!BJ20</f>
        <v>-1484406000</v>
      </c>
    </row>
    <row r="37" spans="2:66" x14ac:dyDescent="0.15">
      <c r="B37" s="14" t="s">
        <v>648</v>
      </c>
      <c r="C37" s="9">
        <f>COGS_DB!C4</f>
        <v>201840</v>
      </c>
      <c r="D37" s="9">
        <f>COGS_DB!E4</f>
        <v>1894970</v>
      </c>
      <c r="E37" s="9">
        <f>COGS_DB!G4</f>
        <v>-3880708.6500000004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-251783840</v>
      </c>
      <c r="P37" s="9">
        <f>COGS_DB!P21</f>
        <v>-409148740</v>
      </c>
      <c r="Q37" s="9">
        <f>COGS_DB!Q21</f>
        <v>-456358210</v>
      </c>
      <c r="R37" s="9">
        <f>COGS_DB!R21</f>
        <v>-456358210</v>
      </c>
      <c r="S37" s="9">
        <f>COGS_DB!S21</f>
        <v>-503567680</v>
      </c>
      <c r="T37" s="9">
        <f>COGS_DB!T21</f>
        <v>-550777150</v>
      </c>
      <c r="U37" s="9">
        <f>COGS_DB!U21</f>
        <v>-456358210</v>
      </c>
      <c r="V37" s="9">
        <f>COGS_DB!V21</f>
        <v>-503567680</v>
      </c>
      <c r="W37" s="9">
        <f>COGS_DB!W21</f>
        <v>-409148740</v>
      </c>
      <c r="X37" s="9">
        <f>COGS_DB!X21</f>
        <v>-409148740</v>
      </c>
      <c r="Y37" s="9">
        <f>COGS_DB!Y21</f>
        <v>-409148740</v>
      </c>
      <c r="Z37" s="9">
        <f>COGS_DB!Z21</f>
        <v>-251783840</v>
      </c>
      <c r="AA37" s="9">
        <f>COGS_DB!AA21</f>
        <v>-192386</v>
      </c>
      <c r="AB37" s="9">
        <f>COGS_DB!AB21</f>
        <v>-311798</v>
      </c>
      <c r="AC37" s="9">
        <f>COGS_DB!AC21</f>
        <v>-351602</v>
      </c>
      <c r="AD37" s="9">
        <f>COGS_DB!AD21</f>
        <v>-351602</v>
      </c>
      <c r="AE37" s="9">
        <f>COGS_DB!AE21</f>
        <v>-384772</v>
      </c>
      <c r="AF37" s="9">
        <f>COGS_DB!AF21</f>
        <v>-424576</v>
      </c>
      <c r="AG37" s="9">
        <f>COGS_DB!AG21</f>
        <v>-351602</v>
      </c>
      <c r="AH37" s="9">
        <f>COGS_DB!AH21</f>
        <v>-384772</v>
      </c>
      <c r="AI37" s="9">
        <f>COGS_DB!AI21</f>
        <v>-311798</v>
      </c>
      <c r="AJ37" s="9">
        <f>COGS_DB!AJ21</f>
        <v>-311798</v>
      </c>
      <c r="AK37" s="9">
        <f>COGS_DB!AK21</f>
        <v>-311798</v>
      </c>
      <c r="AL37" s="9">
        <f>COGS_DB!AL21</f>
        <v>-192386</v>
      </c>
      <c r="AM37" s="9" t="e">
        <f>COGS_DB!AM21</f>
        <v>#REF!</v>
      </c>
      <c r="AN37" s="9" t="e">
        <f>COGS_DB!AN21</f>
        <v>#REF!</v>
      </c>
      <c r="AO37" s="9" t="e">
        <f>COGS_DB!AO21</f>
        <v>#REF!</v>
      </c>
      <c r="AP37" s="9" t="e">
        <f>COGS_DB!AP21</f>
        <v>#REF!</v>
      </c>
      <c r="AQ37" s="9" t="e">
        <f>COGS_DB!AQ21</f>
        <v>#REF!</v>
      </c>
      <c r="AR37" s="9" t="e">
        <f>COGS_DB!AR21</f>
        <v>#REF!</v>
      </c>
      <c r="AS37" s="9" t="e">
        <f>COGS_DB!AS21</f>
        <v>#REF!</v>
      </c>
      <c r="AT37" s="9" t="e">
        <f>COGS_DB!AT21</f>
        <v>#REF!</v>
      </c>
      <c r="AU37" s="9" t="e">
        <f>COGS_DB!AU21</f>
        <v>#REF!</v>
      </c>
      <c r="AV37" s="9" t="e">
        <f>COGS_DB!AV21</f>
        <v>#REF!</v>
      </c>
      <c r="AW37" s="9" t="e">
        <f>COGS_DB!AW21</f>
        <v>#REF!</v>
      </c>
      <c r="AX37" s="9" t="e">
        <f>COGS_DB!AX21</f>
        <v>#REF!</v>
      </c>
      <c r="AY37" s="9">
        <f>COGS_DB!AY21</f>
        <v>-453568500</v>
      </c>
      <c r="AZ37" s="9">
        <f>COGS_DB!AZ21</f>
        <v>-728458500</v>
      </c>
      <c r="BA37" s="9">
        <f>COGS_DB!BA21</f>
        <v>-810925500</v>
      </c>
      <c r="BB37" s="9">
        <f>COGS_DB!BB21</f>
        <v>-810925500</v>
      </c>
      <c r="BC37" s="9">
        <f>COGS_DB!BC21</f>
        <v>-907137000</v>
      </c>
      <c r="BD37" s="9">
        <f>COGS_DB!BD21</f>
        <v>-989604000</v>
      </c>
      <c r="BE37" s="9">
        <f>COGS_DB!BE21</f>
        <v>-810925500</v>
      </c>
      <c r="BF37" s="9">
        <f>COGS_DB!BF21</f>
        <v>-907137000</v>
      </c>
      <c r="BG37" s="9">
        <f>COGS_DB!BG21</f>
        <v>-728458500</v>
      </c>
      <c r="BH37" s="9">
        <f>COGS_DB!BH21</f>
        <v>-728458500</v>
      </c>
      <c r="BI37" s="9">
        <f>COGS_DB!BI21</f>
        <v>-728458500</v>
      </c>
      <c r="BJ37" s="9">
        <f>COGS_DB!BJ21</f>
        <v>-453568500</v>
      </c>
    </row>
    <row r="38" spans="2:66" x14ac:dyDescent="0.15">
      <c r="B38" s="14" t="s">
        <v>654</v>
      </c>
      <c r="C38" s="9">
        <f>COGS_DB!C6</f>
        <v>112520</v>
      </c>
      <c r="D38" s="9">
        <f>COGS_DB!E6</f>
        <v>-5067149780</v>
      </c>
      <c r="E38" s="9">
        <f>COGS_DB!G6</f>
        <v>-3880708.6500000004</v>
      </c>
      <c r="F38" s="9" t="e">
        <f>COGS_DB!I6</f>
        <v>#REF!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</v>
      </c>
      <c r="P38" s="9">
        <f>COGS_DB!P24</f>
        <v>0</v>
      </c>
      <c r="Q38" s="9">
        <f>COGS_DB!Q24</f>
        <v>0</v>
      </c>
      <c r="R38" s="9">
        <f>COGS_DB!R24</f>
        <v>0</v>
      </c>
      <c r="S38" s="9">
        <f>COGS_DB!S24</f>
        <v>0</v>
      </c>
      <c r="T38" s="9">
        <f>COGS_DB!T24</f>
        <v>0</v>
      </c>
      <c r="U38" s="9">
        <f>COGS_DB!U24</f>
        <v>0</v>
      </c>
      <c r="V38" s="9">
        <f>COGS_DB!V24</f>
        <v>0</v>
      </c>
      <c r="W38" s="9">
        <f>COGS_DB!W24</f>
        <v>0</v>
      </c>
      <c r="X38" s="9">
        <f>COGS_DB!X24</f>
        <v>0</v>
      </c>
      <c r="Y38" s="9">
        <f>COGS_DB!Y24</f>
        <v>0</v>
      </c>
      <c r="Z38" s="9">
        <f>COGS_DB!Z24</f>
        <v>0</v>
      </c>
      <c r="AA38" s="9">
        <f>COGS_DB!AA24</f>
        <v>-0.30242061771636691</v>
      </c>
      <c r="AB38" s="9">
        <f>COGS_DB!AB24</f>
        <v>-0.30242061771636691</v>
      </c>
      <c r="AC38" s="9">
        <f>COGS_DB!AC24</f>
        <v>-0.30242061771636691</v>
      </c>
      <c r="AD38" s="9">
        <f>COGS_DB!AD24</f>
        <v>-0.30242061771636691</v>
      </c>
      <c r="AE38" s="9">
        <f>COGS_DB!AE24</f>
        <v>-0.30242061771636691</v>
      </c>
      <c r="AF38" s="9">
        <f>COGS_DB!AF24</f>
        <v>-0.30242061771636686</v>
      </c>
      <c r="AG38" s="9">
        <f>COGS_DB!AG24</f>
        <v>-0.30242061771636691</v>
      </c>
      <c r="AH38" s="9">
        <f>COGS_DB!AH24</f>
        <v>-0.30242061771636691</v>
      </c>
      <c r="AI38" s="9">
        <f>COGS_DB!AI24</f>
        <v>-0.30242061771636691</v>
      </c>
      <c r="AJ38" s="9">
        <f>COGS_DB!AJ24</f>
        <v>-0.30242061771636691</v>
      </c>
      <c r="AK38" s="9">
        <f>COGS_DB!AK24</f>
        <v>-0.30242061771636691</v>
      </c>
      <c r="AL38" s="9">
        <f>COGS_DB!AL24</f>
        <v>-0.30242061771636691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655</v>
      </c>
      <c r="C39" s="9">
        <f>COGS_DB!C7</f>
        <v>89320</v>
      </c>
      <c r="D39" s="9">
        <f>COGS_DB!E7</f>
        <v>5069044750</v>
      </c>
      <c r="E39" s="9">
        <f>COGS_DB!G7</f>
        <v>0</v>
      </c>
      <c r="F39" s="9" t="e">
        <f>COGS_DB!I7</f>
        <v>#REF!</v>
      </c>
      <c r="G39" s="9" t="e">
        <f>COGS_DB!K7</f>
        <v>#REF!</v>
      </c>
      <c r="H39" s="98"/>
      <c r="I39" s="98"/>
      <c r="J39" s="98"/>
      <c r="K39" s="98"/>
      <c r="L39" s="98"/>
      <c r="M39" s="98"/>
      <c r="N39" s="98"/>
      <c r="O39" s="98">
        <f>COGS_DB!O22</f>
        <v>0</v>
      </c>
      <c r="P39" s="98">
        <f>COGS_DB!P22</f>
        <v>0</v>
      </c>
      <c r="Q39" s="98">
        <f>COGS_DB!Q22</f>
        <v>0</v>
      </c>
      <c r="R39" s="98">
        <f>COGS_DB!R22</f>
        <v>0</v>
      </c>
      <c r="S39" s="98">
        <f>COGS_DB!S22</f>
        <v>0</v>
      </c>
      <c r="T39" s="98">
        <f>COGS_DB!T22</f>
        <v>0</v>
      </c>
      <c r="U39" s="98">
        <f>COGS_DB!U22</f>
        <v>0</v>
      </c>
      <c r="V39" s="98">
        <f>COGS_DB!V22</f>
        <v>0</v>
      </c>
      <c r="W39" s="98">
        <f>COGS_DB!W22</f>
        <v>0</v>
      </c>
      <c r="X39" s="98">
        <f>COGS_DB!X22</f>
        <v>0</v>
      </c>
      <c r="Y39" s="98">
        <f>COGS_DB!Y22</f>
        <v>0</v>
      </c>
      <c r="Z39" s="98">
        <f>COGS_DB!Z22</f>
        <v>0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659</v>
      </c>
      <c r="C42" s="116">
        <f>COGS_DB!C5</f>
        <v>0.2730002434603836</v>
      </c>
      <c r="D42" s="116">
        <f>COGS_DB!E5</f>
        <v>0.30555555555555558</v>
      </c>
      <c r="E42" s="116">
        <f>COGS_DB!G5</f>
        <v>-0.30242061771636691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-251783840</v>
      </c>
      <c r="P42" s="9">
        <f>COGS_DB!P23</f>
        <v>-409148740</v>
      </c>
      <c r="Q42" s="9">
        <f>COGS_DB!Q23</f>
        <v>-456358210</v>
      </c>
      <c r="R42" s="9">
        <f>COGS_DB!R23</f>
        <v>-456358210</v>
      </c>
      <c r="S42" s="9">
        <f>COGS_DB!S23</f>
        <v>-503567680</v>
      </c>
      <c r="T42" s="9">
        <f>COGS_DB!T23</f>
        <v>-550777150</v>
      </c>
      <c r="U42" s="9">
        <f>COGS_DB!U23</f>
        <v>-456358210</v>
      </c>
      <c r="V42" s="9">
        <f>COGS_DB!V23</f>
        <v>-503567680</v>
      </c>
      <c r="W42" s="9">
        <f>COGS_DB!W23</f>
        <v>-409148740</v>
      </c>
      <c r="X42" s="9">
        <f>COGS_DB!X23</f>
        <v>-409148740</v>
      </c>
      <c r="Y42" s="9">
        <f>COGS_DB!Y23</f>
        <v>-409148740</v>
      </c>
      <c r="Z42" s="9">
        <f>COGS_DB!Z23</f>
        <v>-251783840</v>
      </c>
      <c r="AA42" s="9">
        <f>COGS_DB!AA23</f>
        <v>-192377.01</v>
      </c>
      <c r="AB42" s="9">
        <f>COGS_DB!AB23</f>
        <v>-311783.43</v>
      </c>
      <c r="AC42" s="9">
        <f>COGS_DB!AC23</f>
        <v>-351585.57</v>
      </c>
      <c r="AD42" s="9">
        <f>COGS_DB!AD23</f>
        <v>-351585.57</v>
      </c>
      <c r="AE42" s="9">
        <f>COGS_DB!AE23</f>
        <v>-384754.02</v>
      </c>
      <c r="AF42" s="9">
        <f>COGS_DB!AF23</f>
        <v>-424556.16</v>
      </c>
      <c r="AG42" s="9">
        <f>COGS_DB!AG23</f>
        <v>-351585.57</v>
      </c>
      <c r="AH42" s="9">
        <f>COGS_DB!AH23</f>
        <v>-384754.02</v>
      </c>
      <c r="AI42" s="9">
        <f>COGS_DB!AI23</f>
        <v>-311783.43</v>
      </c>
      <c r="AJ42" s="9">
        <f>COGS_DB!AJ23</f>
        <v>-311783.43</v>
      </c>
      <c r="AK42" s="9">
        <f>COGS_DB!AK23</f>
        <v>-311783.43</v>
      </c>
      <c r="AL42" s="9">
        <f>COGS_DB!AL23</f>
        <v>-192377.01</v>
      </c>
      <c r="AM42" s="9" t="e">
        <f>COGS_DB!AM23</f>
        <v>#REF!</v>
      </c>
      <c r="AN42" s="9" t="e">
        <f>COGS_DB!AN23</f>
        <v>#REF!</v>
      </c>
      <c r="AO42" s="9" t="e">
        <f>COGS_DB!AO23</f>
        <v>#REF!</v>
      </c>
      <c r="AP42" s="9" t="e">
        <f>COGS_DB!AP23</f>
        <v>#REF!</v>
      </c>
      <c r="AQ42" s="9" t="e">
        <f>COGS_DB!AQ23</f>
        <v>#REF!</v>
      </c>
      <c r="AR42" s="9" t="e">
        <f>COGS_DB!AR23</f>
        <v>#REF!</v>
      </c>
      <c r="AS42" s="9" t="e">
        <f>COGS_DB!AS23</f>
        <v>#REF!</v>
      </c>
      <c r="AT42" s="9" t="e">
        <f>COGS_DB!AT23</f>
        <v>#REF!</v>
      </c>
      <c r="AU42" s="9" t="e">
        <f>COGS_DB!AU23</f>
        <v>#REF!</v>
      </c>
      <c r="AV42" s="9" t="e">
        <f>COGS_DB!AV23</f>
        <v>#REF!</v>
      </c>
      <c r="AW42" s="9" t="e">
        <f>COGS_DB!AW23</f>
        <v>#REF!</v>
      </c>
      <c r="AX42" s="9" t="e">
        <f>COGS_DB!AX23</f>
        <v>#REF!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660</v>
      </c>
      <c r="C43" s="116">
        <f>COGS_DB!D6</f>
        <v>0.15218979089458165</v>
      </c>
      <c r="D43" s="116">
        <f>COGS_DB!F6</f>
        <v>-817.05555555555554</v>
      </c>
      <c r="E43" s="116">
        <f>COGS_DB!H6</f>
        <v>-0.30242061771636691</v>
      </c>
      <c r="F43" s="116" t="e">
        <f>COGS_DB!J6</f>
        <v>#REF!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663</v>
      </c>
      <c r="C44" s="98">
        <f>COGS_DB!D7</f>
        <v>0.12081045256580193</v>
      </c>
      <c r="D44" s="116">
        <f>COGS_DB!F7</f>
        <v>817.36111111111109</v>
      </c>
      <c r="E44" s="98">
        <f>COGS_DB!H7</f>
        <v>0</v>
      </c>
      <c r="F44" s="98" t="e">
        <f>COGS_DB!J7</f>
        <v>#REF!</v>
      </c>
      <c r="G44" s="98" t="e">
        <f>COGS_DB!L7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selection activeCell="C72" sqref="C72"/>
    </sheetView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1232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1231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1228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outlineLevel="1" x14ac:dyDescent="0.15"/>
    <row r="68" spans="1:63" outlineLevel="1" x14ac:dyDescent="0.15">
      <c r="A68" s="16" t="s">
        <v>1228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outlineLevel="1" x14ac:dyDescent="0.15">
      <c r="A76" s="47" t="s">
        <v>341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1233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640</v>
      </c>
      <c r="C3" s="10" t="s">
        <v>1075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635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637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636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638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352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639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1101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1102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1029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1032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1031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1031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1031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1032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1031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1031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1031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1031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1031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1033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1031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1031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1031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1031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1031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1030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1187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1191</v>
      </c>
      <c r="B3" s="10" t="s">
        <v>68</v>
      </c>
      <c r="C3" s="268" t="s">
        <v>1193</v>
      </c>
      <c r="D3" s="10" t="s">
        <v>65</v>
      </c>
      <c r="E3" s="10" t="s">
        <v>66</v>
      </c>
      <c r="F3" s="10" t="s">
        <v>67</v>
      </c>
      <c r="G3" s="10"/>
      <c r="BP3" s="36" t="s">
        <v>735</v>
      </c>
    </row>
    <row r="4" spans="1:79" x14ac:dyDescent="0.15">
      <c r="A4" s="10" t="s">
        <v>1192</v>
      </c>
      <c r="B4" s="10" t="s">
        <v>1194</v>
      </c>
      <c r="C4" s="268" t="s">
        <v>1193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1180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1201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1200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1203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1202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731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731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731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731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731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731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731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731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731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731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731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731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731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731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731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731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731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731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731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731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731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731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731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731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731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731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731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731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733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1190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1210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1211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1212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1182</v>
      </c>
      <c r="C1" s="10" t="s">
        <v>1183</v>
      </c>
      <c r="D1" s="10" t="s">
        <v>1184</v>
      </c>
      <c r="E1" s="10" t="s">
        <v>1185</v>
      </c>
      <c r="F1" s="10" t="s">
        <v>1186</v>
      </c>
    </row>
    <row r="2" spans="1:102" x14ac:dyDescent="0.15">
      <c r="A2" s="14" t="s">
        <v>1181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39</vt:i4>
      </vt:variant>
    </vt:vector>
  </HeadingPairs>
  <TitlesOfParts>
    <vt:vector size="102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2023-04-10T01:17:12Z</dcterms:modified>
</cp:coreProperties>
</file>